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zakázky" sheetId="1" r:id="rId1"/>
    <sheet name="001 - Mosty a tunely" sheetId="2" r:id="rId2"/>
    <sheet name="002 - Traťové hospodářství" sheetId="3" r:id="rId3"/>
    <sheet name="003 - VRN - Vedlejší rozp..." sheetId="4" r:id="rId4"/>
    <sheet name="Pokyny pro vyplnění" sheetId="5" r:id="rId5"/>
  </sheets>
  <definedNames>
    <definedName name="_xlnm.Print_Area" localSheetId="0">'Rekapitulace zakázky'!$D$4:$AO$36,'Rekapitulace zakázky'!$C$42:$AQ$58</definedName>
    <definedName name="_xlnm.Print_Titles" localSheetId="0">'Rekapitulace zakázky'!$52:$52</definedName>
    <definedName name="_xlnm._FilterDatabase" localSheetId="1" hidden="1">'001 - Mosty a tunely'!$C$109:$K$1946</definedName>
    <definedName name="_xlnm.Print_Area" localSheetId="1">'001 - Mosty a tunely'!$C$4:$J$39,'001 - Mosty a tunely'!$C$45:$J$91,'001 - Mosty a tunely'!$C$97:$K$1946</definedName>
    <definedName name="_xlnm.Print_Titles" localSheetId="1">'001 - Mosty a tunely'!$109:$109</definedName>
    <definedName name="_xlnm._FilterDatabase" localSheetId="2" hidden="1">'002 - Traťové hospodářství'!$C$81:$K$183</definedName>
    <definedName name="_xlnm.Print_Area" localSheetId="2">'002 - Traťové hospodářství'!$C$4:$J$39,'002 - Traťové hospodářství'!$C$45:$J$63,'002 - Traťové hospodářství'!$C$69:$K$183</definedName>
    <definedName name="_xlnm.Print_Titles" localSheetId="2">'002 - Traťové hospodářství'!$81:$81</definedName>
    <definedName name="_xlnm._FilterDatabase" localSheetId="3" hidden="1">'003 - VRN - Vedlejší rozp...'!$C$84:$K$110</definedName>
    <definedName name="_xlnm.Print_Area" localSheetId="3">'003 - VRN - Vedlejší rozp...'!$C$4:$J$39,'003 - VRN - Vedlejší rozp...'!$C$45:$J$66,'003 - VRN - Vedlejší rozp...'!$C$72:$K$110</definedName>
    <definedName name="_xlnm.Print_Titles" localSheetId="3">'003 - VRN - Vedlejší rozp...'!$84:$84</definedName>
  </definedNames>
  <calcPr/>
</workbook>
</file>

<file path=xl/calcChain.xml><?xml version="1.0" encoding="utf-8"?>
<calcChain xmlns="http://schemas.openxmlformats.org/spreadsheetml/2006/main">
  <c i="4" l="1" r="J37"/>
  <c r="J36"/>
  <c i="1" r="AY57"/>
  <c i="4" r="J35"/>
  <c i="1" r="AX57"/>
  <c i="4" r="BI108"/>
  <c r="BH108"/>
  <c r="BG108"/>
  <c r="BF108"/>
  <c r="T108"/>
  <c r="T107"/>
  <c r="R108"/>
  <c r="R107"/>
  <c r="P108"/>
  <c r="P107"/>
  <c r="BI105"/>
  <c r="BH105"/>
  <c r="BG105"/>
  <c r="BF105"/>
  <c r="T105"/>
  <c r="T104"/>
  <c r="R105"/>
  <c r="R104"/>
  <c r="P105"/>
  <c r="P104"/>
  <c r="BI100"/>
  <c r="BH100"/>
  <c r="BG100"/>
  <c r="BF100"/>
  <c r="T100"/>
  <c r="R100"/>
  <c r="P100"/>
  <c r="BI96"/>
  <c r="BH96"/>
  <c r="BG96"/>
  <c r="BF96"/>
  <c r="T96"/>
  <c r="R96"/>
  <c r="P96"/>
  <c r="BI93"/>
  <c r="BH93"/>
  <c r="BG93"/>
  <c r="BF93"/>
  <c r="T93"/>
  <c r="T92"/>
  <c r="R93"/>
  <c r="R92"/>
  <c r="P93"/>
  <c r="P92"/>
  <c r="BI90"/>
  <c r="BH90"/>
  <c r="BG90"/>
  <c r="BF90"/>
  <c r="T90"/>
  <c r="R90"/>
  <c r="P90"/>
  <c r="BI88"/>
  <c r="BH88"/>
  <c r="BG88"/>
  <c r="BF88"/>
  <c r="T88"/>
  <c r="R88"/>
  <c r="P88"/>
  <c r="F81"/>
  <c r="F79"/>
  <c r="E77"/>
  <c r="F54"/>
  <c r="F52"/>
  <c r="E50"/>
  <c r="J24"/>
  <c r="E24"/>
  <c r="J55"/>
  <c r="J23"/>
  <c r="J21"/>
  <c r="E21"/>
  <c r="J81"/>
  <c r="J20"/>
  <c r="J18"/>
  <c r="E18"/>
  <c r="F82"/>
  <c r="J17"/>
  <c r="J12"/>
  <c r="J79"/>
  <c r="E7"/>
  <c r="E48"/>
  <c i="3" r="J37"/>
  <c r="J36"/>
  <c i="1" r="AY56"/>
  <c i="3" r="J35"/>
  <c i="1" r="AX56"/>
  <c i="3" r="BI181"/>
  <c r="BH181"/>
  <c r="BG181"/>
  <c r="BF181"/>
  <c r="T181"/>
  <c r="R181"/>
  <c r="P181"/>
  <c r="BI178"/>
  <c r="BH178"/>
  <c r="BG178"/>
  <c r="BF178"/>
  <c r="T178"/>
  <c r="R178"/>
  <c r="P178"/>
  <c r="BI175"/>
  <c r="BH175"/>
  <c r="BG175"/>
  <c r="BF175"/>
  <c r="T175"/>
  <c r="R175"/>
  <c r="P175"/>
  <c r="BI172"/>
  <c r="BH172"/>
  <c r="BG172"/>
  <c r="BF172"/>
  <c r="T172"/>
  <c r="R172"/>
  <c r="P172"/>
  <c r="BI169"/>
  <c r="BH169"/>
  <c r="BG169"/>
  <c r="BF169"/>
  <c r="T169"/>
  <c r="R169"/>
  <c r="P169"/>
  <c r="BI166"/>
  <c r="BH166"/>
  <c r="BG166"/>
  <c r="BF166"/>
  <c r="T166"/>
  <c r="R166"/>
  <c r="P166"/>
  <c r="BI165"/>
  <c r="BH165"/>
  <c r="BG165"/>
  <c r="BF165"/>
  <c r="T165"/>
  <c r="R165"/>
  <c r="P165"/>
  <c r="BI164"/>
  <c r="BH164"/>
  <c r="BG164"/>
  <c r="BF164"/>
  <c r="T164"/>
  <c r="R164"/>
  <c r="P164"/>
  <c r="BI160"/>
  <c r="BH160"/>
  <c r="BG160"/>
  <c r="BF160"/>
  <c r="T160"/>
  <c r="R160"/>
  <c r="P160"/>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0"/>
  <c r="BH150"/>
  <c r="BG150"/>
  <c r="BF150"/>
  <c r="T150"/>
  <c r="R150"/>
  <c r="P150"/>
  <c r="BI148"/>
  <c r="BH148"/>
  <c r="BG148"/>
  <c r="BF148"/>
  <c r="T148"/>
  <c r="R148"/>
  <c r="P148"/>
  <c r="BI147"/>
  <c r="BH147"/>
  <c r="BG147"/>
  <c r="BF147"/>
  <c r="T147"/>
  <c r="R147"/>
  <c r="P147"/>
  <c r="BI145"/>
  <c r="BH145"/>
  <c r="BG145"/>
  <c r="BF145"/>
  <c r="T145"/>
  <c r="R145"/>
  <c r="P145"/>
  <c r="BI143"/>
  <c r="BH143"/>
  <c r="BG143"/>
  <c r="BF143"/>
  <c r="T143"/>
  <c r="R143"/>
  <c r="P143"/>
  <c r="BI140"/>
  <c r="BH140"/>
  <c r="BG140"/>
  <c r="BF140"/>
  <c r="T140"/>
  <c r="R140"/>
  <c r="P140"/>
  <c r="BI137"/>
  <c r="BH137"/>
  <c r="BG137"/>
  <c r="BF137"/>
  <c r="T137"/>
  <c r="R137"/>
  <c r="P137"/>
  <c r="BI135"/>
  <c r="BH135"/>
  <c r="BG135"/>
  <c r="BF135"/>
  <c r="T135"/>
  <c r="R135"/>
  <c r="P135"/>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18"/>
  <c r="BH118"/>
  <c r="BG118"/>
  <c r="BF118"/>
  <c r="T118"/>
  <c r="R118"/>
  <c r="P118"/>
  <c r="BI115"/>
  <c r="BH115"/>
  <c r="BG115"/>
  <c r="BF115"/>
  <c r="T115"/>
  <c r="R115"/>
  <c r="P115"/>
  <c r="BI112"/>
  <c r="BH112"/>
  <c r="BG112"/>
  <c r="BF112"/>
  <c r="T112"/>
  <c r="R112"/>
  <c r="P112"/>
  <c r="BI109"/>
  <c r="BH109"/>
  <c r="BG109"/>
  <c r="BF109"/>
  <c r="T109"/>
  <c r="R109"/>
  <c r="P109"/>
  <c r="BI108"/>
  <c r="BH108"/>
  <c r="BG108"/>
  <c r="BF108"/>
  <c r="T108"/>
  <c r="R108"/>
  <c r="P108"/>
  <c r="BI107"/>
  <c r="BH107"/>
  <c r="BG107"/>
  <c r="BF107"/>
  <c r="T107"/>
  <c r="R107"/>
  <c r="P107"/>
  <c r="BI104"/>
  <c r="BH104"/>
  <c r="BG104"/>
  <c r="BF104"/>
  <c r="T104"/>
  <c r="R104"/>
  <c r="P104"/>
  <c r="BI101"/>
  <c r="BH101"/>
  <c r="BG101"/>
  <c r="BF101"/>
  <c r="T101"/>
  <c r="R101"/>
  <c r="P101"/>
  <c r="BI99"/>
  <c r="BH99"/>
  <c r="BG99"/>
  <c r="BF99"/>
  <c r="T99"/>
  <c r="R99"/>
  <c r="P99"/>
  <c r="BI97"/>
  <c r="BH97"/>
  <c r="BG97"/>
  <c r="BF97"/>
  <c r="T97"/>
  <c r="R97"/>
  <c r="P97"/>
  <c r="BI94"/>
  <c r="BH94"/>
  <c r="BG94"/>
  <c r="BF94"/>
  <c r="T94"/>
  <c r="R94"/>
  <c r="P94"/>
  <c r="BI92"/>
  <c r="BH92"/>
  <c r="BG92"/>
  <c r="BF92"/>
  <c r="T92"/>
  <c r="R92"/>
  <c r="P92"/>
  <c r="BI91"/>
  <c r="BH91"/>
  <c r="BG91"/>
  <c r="BF91"/>
  <c r="T91"/>
  <c r="R91"/>
  <c r="P91"/>
  <c r="BI89"/>
  <c r="BH89"/>
  <c r="BG89"/>
  <c r="BF89"/>
  <c r="T89"/>
  <c r="R89"/>
  <c r="P89"/>
  <c r="BI87"/>
  <c r="BH87"/>
  <c r="BG87"/>
  <c r="BF87"/>
  <c r="T87"/>
  <c r="R87"/>
  <c r="P87"/>
  <c r="BI85"/>
  <c r="BH85"/>
  <c r="BG85"/>
  <c r="BF85"/>
  <c r="T85"/>
  <c r="R85"/>
  <c r="P85"/>
  <c r="F78"/>
  <c r="F76"/>
  <c r="E74"/>
  <c r="F54"/>
  <c r="F52"/>
  <c r="E50"/>
  <c r="J24"/>
  <c r="E24"/>
  <c r="J55"/>
  <c r="J23"/>
  <c r="J21"/>
  <c r="E21"/>
  <c r="J78"/>
  <c r="J20"/>
  <c r="J18"/>
  <c r="E18"/>
  <c r="F79"/>
  <c r="J17"/>
  <c r="J12"/>
  <c r="J76"/>
  <c r="E7"/>
  <c r="E48"/>
  <c i="2" r="J37"/>
  <c r="J36"/>
  <c i="1" r="AY55"/>
  <c i="2" r="J35"/>
  <c i="1" r="AX55"/>
  <c i="2" r="BI1944"/>
  <c r="BH1944"/>
  <c r="BG1944"/>
  <c r="BF1944"/>
  <c r="T1944"/>
  <c r="R1944"/>
  <c r="P1944"/>
  <c r="BI1942"/>
  <c r="BH1942"/>
  <c r="BG1942"/>
  <c r="BF1942"/>
  <c r="T1942"/>
  <c r="R1942"/>
  <c r="P1942"/>
  <c r="BI1939"/>
  <c r="BH1939"/>
  <c r="BG1939"/>
  <c r="BF1939"/>
  <c r="T1939"/>
  <c r="R1939"/>
  <c r="P1939"/>
  <c r="BI1936"/>
  <c r="BH1936"/>
  <c r="BG1936"/>
  <c r="BF1936"/>
  <c r="T1936"/>
  <c r="T1935"/>
  <c r="R1936"/>
  <c r="R1935"/>
  <c r="P1936"/>
  <c r="P1935"/>
  <c r="BI1933"/>
  <c r="BH1933"/>
  <c r="BG1933"/>
  <c r="BF1933"/>
  <c r="T1933"/>
  <c r="R1933"/>
  <c r="P1933"/>
  <c r="BI1931"/>
  <c r="BH1931"/>
  <c r="BG1931"/>
  <c r="BF1931"/>
  <c r="T1931"/>
  <c r="R1931"/>
  <c r="P1931"/>
  <c r="BI1926"/>
  <c r="BH1926"/>
  <c r="BG1926"/>
  <c r="BF1926"/>
  <c r="T1926"/>
  <c r="T1925"/>
  <c r="R1926"/>
  <c r="R1925"/>
  <c r="P1926"/>
  <c r="P1925"/>
  <c r="BI1923"/>
  <c r="BH1923"/>
  <c r="BG1923"/>
  <c r="BF1923"/>
  <c r="T1923"/>
  <c r="R1923"/>
  <c r="P1923"/>
  <c r="BI1921"/>
  <c r="BH1921"/>
  <c r="BG1921"/>
  <c r="BF1921"/>
  <c r="T1921"/>
  <c r="R1921"/>
  <c r="P1921"/>
  <c r="BI1920"/>
  <c r="BH1920"/>
  <c r="BG1920"/>
  <c r="BF1920"/>
  <c r="T1920"/>
  <c r="R1920"/>
  <c r="P1920"/>
  <c r="BI1918"/>
  <c r="BH1918"/>
  <c r="BG1918"/>
  <c r="BF1918"/>
  <c r="T1918"/>
  <c r="R1918"/>
  <c r="P1918"/>
  <c r="BI1916"/>
  <c r="BH1916"/>
  <c r="BG1916"/>
  <c r="BF1916"/>
  <c r="T1916"/>
  <c r="R1916"/>
  <c r="P1916"/>
  <c r="BI1913"/>
  <c r="BH1913"/>
  <c r="BG1913"/>
  <c r="BF1913"/>
  <c r="T1913"/>
  <c r="R1913"/>
  <c r="P1913"/>
  <c r="BI1912"/>
  <c r="BH1912"/>
  <c r="BG1912"/>
  <c r="BF1912"/>
  <c r="T1912"/>
  <c r="R1912"/>
  <c r="P1912"/>
  <c r="BI1911"/>
  <c r="BH1911"/>
  <c r="BG1911"/>
  <c r="BF1911"/>
  <c r="T1911"/>
  <c r="R1911"/>
  <c r="P1911"/>
  <c r="BI1909"/>
  <c r="BH1909"/>
  <c r="BG1909"/>
  <c r="BF1909"/>
  <c r="T1909"/>
  <c r="R1909"/>
  <c r="P1909"/>
  <c r="BI1907"/>
  <c r="BH1907"/>
  <c r="BG1907"/>
  <c r="BF1907"/>
  <c r="T1907"/>
  <c r="R1907"/>
  <c r="P1907"/>
  <c r="BI1905"/>
  <c r="BH1905"/>
  <c r="BG1905"/>
  <c r="BF1905"/>
  <c r="T1905"/>
  <c r="R1905"/>
  <c r="P1905"/>
  <c r="BI1901"/>
  <c r="BH1901"/>
  <c r="BG1901"/>
  <c r="BF1901"/>
  <c r="T1901"/>
  <c r="R1901"/>
  <c r="P1901"/>
  <c r="BI1898"/>
  <c r="BH1898"/>
  <c r="BG1898"/>
  <c r="BF1898"/>
  <c r="T1898"/>
  <c r="R1898"/>
  <c r="P1898"/>
  <c r="BI1895"/>
  <c r="BH1895"/>
  <c r="BG1895"/>
  <c r="BF1895"/>
  <c r="T1895"/>
  <c r="R1895"/>
  <c r="P1895"/>
  <c r="BI1893"/>
  <c r="BH1893"/>
  <c r="BG1893"/>
  <c r="BF1893"/>
  <c r="T1893"/>
  <c r="T1892"/>
  <c r="R1893"/>
  <c r="R1892"/>
  <c r="P1893"/>
  <c r="P1892"/>
  <c r="BI1890"/>
  <c r="BH1890"/>
  <c r="BG1890"/>
  <c r="BF1890"/>
  <c r="T1890"/>
  <c r="R1890"/>
  <c r="P1890"/>
  <c r="BI1888"/>
  <c r="BH1888"/>
  <c r="BG1888"/>
  <c r="BF1888"/>
  <c r="T1888"/>
  <c r="R1888"/>
  <c r="P1888"/>
  <c r="BI1885"/>
  <c r="BH1885"/>
  <c r="BG1885"/>
  <c r="BF1885"/>
  <c r="T1885"/>
  <c r="R1885"/>
  <c r="P1885"/>
  <c r="BI1883"/>
  <c r="BH1883"/>
  <c r="BG1883"/>
  <c r="BF1883"/>
  <c r="T1883"/>
  <c r="R1883"/>
  <c r="P1883"/>
  <c r="BI1880"/>
  <c r="BH1880"/>
  <c r="BG1880"/>
  <c r="BF1880"/>
  <c r="T1880"/>
  <c r="R1880"/>
  <c r="P1880"/>
  <c r="BI1879"/>
  <c r="BH1879"/>
  <c r="BG1879"/>
  <c r="BF1879"/>
  <c r="T1879"/>
  <c r="R1879"/>
  <c r="P1879"/>
  <c r="BI1877"/>
  <c r="BH1877"/>
  <c r="BG1877"/>
  <c r="BF1877"/>
  <c r="T1877"/>
  <c r="R1877"/>
  <c r="P1877"/>
  <c r="BI1875"/>
  <c r="BH1875"/>
  <c r="BG1875"/>
  <c r="BF1875"/>
  <c r="T1875"/>
  <c r="R1875"/>
  <c r="P1875"/>
  <c r="BI1873"/>
  <c r="BH1873"/>
  <c r="BG1873"/>
  <c r="BF1873"/>
  <c r="T1873"/>
  <c r="R1873"/>
  <c r="P1873"/>
  <c r="BI1870"/>
  <c r="BH1870"/>
  <c r="BG1870"/>
  <c r="BF1870"/>
  <c r="T1870"/>
  <c r="R1870"/>
  <c r="P1870"/>
  <c r="BI1869"/>
  <c r="BH1869"/>
  <c r="BG1869"/>
  <c r="BF1869"/>
  <c r="T1869"/>
  <c r="R1869"/>
  <c r="P1869"/>
  <c r="BI1867"/>
  <c r="BH1867"/>
  <c r="BG1867"/>
  <c r="BF1867"/>
  <c r="T1867"/>
  <c r="R1867"/>
  <c r="P1867"/>
  <c r="BI1863"/>
  <c r="BH1863"/>
  <c r="BG1863"/>
  <c r="BF1863"/>
  <c r="T1863"/>
  <c r="R1863"/>
  <c r="P1863"/>
  <c r="BI1861"/>
  <c r="BH1861"/>
  <c r="BG1861"/>
  <c r="BF1861"/>
  <c r="T1861"/>
  <c r="R1861"/>
  <c r="P1861"/>
  <c r="BI1859"/>
  <c r="BH1859"/>
  <c r="BG1859"/>
  <c r="BF1859"/>
  <c r="T1859"/>
  <c r="R1859"/>
  <c r="P1859"/>
  <c r="BI1858"/>
  <c r="BH1858"/>
  <c r="BG1858"/>
  <c r="BF1858"/>
  <c r="T1858"/>
  <c r="R1858"/>
  <c r="P1858"/>
  <c r="BI1857"/>
  <c r="BH1857"/>
  <c r="BG1857"/>
  <c r="BF1857"/>
  <c r="T1857"/>
  <c r="R1857"/>
  <c r="P1857"/>
  <c r="BI1856"/>
  <c r="BH1856"/>
  <c r="BG1856"/>
  <c r="BF1856"/>
  <c r="T1856"/>
  <c r="R1856"/>
  <c r="P1856"/>
  <c r="BI1855"/>
  <c r="BH1855"/>
  <c r="BG1855"/>
  <c r="BF1855"/>
  <c r="T1855"/>
  <c r="R1855"/>
  <c r="P1855"/>
  <c r="BI1853"/>
  <c r="BH1853"/>
  <c r="BG1853"/>
  <c r="BF1853"/>
  <c r="T1853"/>
  <c r="R1853"/>
  <c r="P1853"/>
  <c r="BI1852"/>
  <c r="BH1852"/>
  <c r="BG1852"/>
  <c r="BF1852"/>
  <c r="T1852"/>
  <c r="R1852"/>
  <c r="P1852"/>
  <c r="BI1851"/>
  <c r="BH1851"/>
  <c r="BG1851"/>
  <c r="BF1851"/>
  <c r="T1851"/>
  <c r="R1851"/>
  <c r="P1851"/>
  <c r="BI1850"/>
  <c r="BH1850"/>
  <c r="BG1850"/>
  <c r="BF1850"/>
  <c r="T1850"/>
  <c r="R1850"/>
  <c r="P1850"/>
  <c r="BI1849"/>
  <c r="BH1849"/>
  <c r="BG1849"/>
  <c r="BF1849"/>
  <c r="T1849"/>
  <c r="R1849"/>
  <c r="P1849"/>
  <c r="BI1848"/>
  <c r="BH1848"/>
  <c r="BG1848"/>
  <c r="BF1848"/>
  <c r="T1848"/>
  <c r="R1848"/>
  <c r="P1848"/>
  <c r="BI1847"/>
  <c r="BH1847"/>
  <c r="BG1847"/>
  <c r="BF1847"/>
  <c r="T1847"/>
  <c r="R1847"/>
  <c r="P1847"/>
  <c r="BI1846"/>
  <c r="BH1846"/>
  <c r="BG1846"/>
  <c r="BF1846"/>
  <c r="T1846"/>
  <c r="R1846"/>
  <c r="P1846"/>
  <c r="BI1845"/>
  <c r="BH1845"/>
  <c r="BG1845"/>
  <c r="BF1845"/>
  <c r="T1845"/>
  <c r="R1845"/>
  <c r="P1845"/>
  <c r="BI1843"/>
  <c r="BH1843"/>
  <c r="BG1843"/>
  <c r="BF1843"/>
  <c r="T1843"/>
  <c r="R1843"/>
  <c r="P1843"/>
  <c r="BI1842"/>
  <c r="BH1842"/>
  <c r="BG1842"/>
  <c r="BF1842"/>
  <c r="T1842"/>
  <c r="R1842"/>
  <c r="P1842"/>
  <c r="BI1841"/>
  <c r="BH1841"/>
  <c r="BG1841"/>
  <c r="BF1841"/>
  <c r="T1841"/>
  <c r="R1841"/>
  <c r="P1841"/>
  <c r="BI1840"/>
  <c r="BH1840"/>
  <c r="BG1840"/>
  <c r="BF1840"/>
  <c r="T1840"/>
  <c r="R1840"/>
  <c r="P1840"/>
  <c r="BI1838"/>
  <c r="BH1838"/>
  <c r="BG1838"/>
  <c r="BF1838"/>
  <c r="T1838"/>
  <c r="R1838"/>
  <c r="P1838"/>
  <c r="BI1835"/>
  <c r="BH1835"/>
  <c r="BG1835"/>
  <c r="BF1835"/>
  <c r="T1835"/>
  <c r="R1835"/>
  <c r="P1835"/>
  <c r="BI1832"/>
  <c r="BH1832"/>
  <c r="BG1832"/>
  <c r="BF1832"/>
  <c r="T1832"/>
  <c r="R1832"/>
  <c r="P1832"/>
  <c r="BI1830"/>
  <c r="BH1830"/>
  <c r="BG1830"/>
  <c r="BF1830"/>
  <c r="T1830"/>
  <c r="R1830"/>
  <c r="P1830"/>
  <c r="BI1828"/>
  <c r="BH1828"/>
  <c r="BG1828"/>
  <c r="BF1828"/>
  <c r="T1828"/>
  <c r="R1828"/>
  <c r="P1828"/>
  <c r="BI1826"/>
  <c r="BH1826"/>
  <c r="BG1826"/>
  <c r="BF1826"/>
  <c r="T1826"/>
  <c r="R1826"/>
  <c r="P1826"/>
  <c r="BI1824"/>
  <c r="BH1824"/>
  <c r="BG1824"/>
  <c r="BF1824"/>
  <c r="T1824"/>
  <c r="R1824"/>
  <c r="P1824"/>
  <c r="BI1822"/>
  <c r="BH1822"/>
  <c r="BG1822"/>
  <c r="BF1822"/>
  <c r="T1822"/>
  <c r="R1822"/>
  <c r="P1822"/>
  <c r="BI1820"/>
  <c r="BH1820"/>
  <c r="BG1820"/>
  <c r="BF1820"/>
  <c r="T1820"/>
  <c r="R1820"/>
  <c r="P1820"/>
  <c r="BI1817"/>
  <c r="BH1817"/>
  <c r="BG1817"/>
  <c r="BF1817"/>
  <c r="T1817"/>
  <c r="R1817"/>
  <c r="P1817"/>
  <c r="BI1816"/>
  <c r="BH1816"/>
  <c r="BG1816"/>
  <c r="BF1816"/>
  <c r="T1816"/>
  <c r="R1816"/>
  <c r="P1816"/>
  <c r="BI1814"/>
  <c r="BH1814"/>
  <c r="BG1814"/>
  <c r="BF1814"/>
  <c r="T1814"/>
  <c r="R1814"/>
  <c r="P1814"/>
  <c r="BI1812"/>
  <c r="BH1812"/>
  <c r="BG1812"/>
  <c r="BF1812"/>
  <c r="T1812"/>
  <c r="R1812"/>
  <c r="P1812"/>
  <c r="BI1810"/>
  <c r="BH1810"/>
  <c r="BG1810"/>
  <c r="BF1810"/>
  <c r="T1810"/>
  <c r="R1810"/>
  <c r="P1810"/>
  <c r="BI1809"/>
  <c r="BH1809"/>
  <c r="BG1809"/>
  <c r="BF1809"/>
  <c r="T1809"/>
  <c r="R1809"/>
  <c r="P1809"/>
  <c r="BI1808"/>
  <c r="BH1808"/>
  <c r="BG1808"/>
  <c r="BF1808"/>
  <c r="T1808"/>
  <c r="R1808"/>
  <c r="P1808"/>
  <c r="BI1806"/>
  <c r="BH1806"/>
  <c r="BG1806"/>
  <c r="BF1806"/>
  <c r="T1806"/>
  <c r="R1806"/>
  <c r="P1806"/>
  <c r="BI1803"/>
  <c r="BH1803"/>
  <c r="BG1803"/>
  <c r="BF1803"/>
  <c r="T1803"/>
  <c r="R1803"/>
  <c r="P1803"/>
  <c r="BI1802"/>
  <c r="BH1802"/>
  <c r="BG1802"/>
  <c r="BF1802"/>
  <c r="T1802"/>
  <c r="R1802"/>
  <c r="P1802"/>
  <c r="BI1800"/>
  <c r="BH1800"/>
  <c r="BG1800"/>
  <c r="BF1800"/>
  <c r="T1800"/>
  <c r="R1800"/>
  <c r="P1800"/>
  <c r="BI1798"/>
  <c r="BH1798"/>
  <c r="BG1798"/>
  <c r="BF1798"/>
  <c r="T1798"/>
  <c r="R1798"/>
  <c r="P1798"/>
  <c r="BI1797"/>
  <c r="BH1797"/>
  <c r="BG1797"/>
  <c r="BF1797"/>
  <c r="T1797"/>
  <c r="R1797"/>
  <c r="P1797"/>
  <c r="BI1796"/>
  <c r="BH1796"/>
  <c r="BG1796"/>
  <c r="BF1796"/>
  <c r="T1796"/>
  <c r="R1796"/>
  <c r="P1796"/>
  <c r="BI1795"/>
  <c r="BH1795"/>
  <c r="BG1795"/>
  <c r="BF1795"/>
  <c r="T1795"/>
  <c r="R1795"/>
  <c r="P1795"/>
  <c r="BI1794"/>
  <c r="BH1794"/>
  <c r="BG1794"/>
  <c r="BF1794"/>
  <c r="T1794"/>
  <c r="R1794"/>
  <c r="P1794"/>
  <c r="BI1791"/>
  <c r="BH1791"/>
  <c r="BG1791"/>
  <c r="BF1791"/>
  <c r="T1791"/>
  <c r="R1791"/>
  <c r="P1791"/>
  <c r="BI1789"/>
  <c r="BH1789"/>
  <c r="BG1789"/>
  <c r="BF1789"/>
  <c r="T1789"/>
  <c r="R1789"/>
  <c r="P1789"/>
  <c r="BI1786"/>
  <c r="BH1786"/>
  <c r="BG1786"/>
  <c r="BF1786"/>
  <c r="T1786"/>
  <c r="R1786"/>
  <c r="P1786"/>
  <c r="BI1784"/>
  <c r="BH1784"/>
  <c r="BG1784"/>
  <c r="BF1784"/>
  <c r="T1784"/>
  <c r="R1784"/>
  <c r="P1784"/>
  <c r="BI1781"/>
  <c r="BH1781"/>
  <c r="BG1781"/>
  <c r="BF1781"/>
  <c r="T1781"/>
  <c r="R1781"/>
  <c r="P1781"/>
  <c r="BI1779"/>
  <c r="BH1779"/>
  <c r="BG1779"/>
  <c r="BF1779"/>
  <c r="T1779"/>
  <c r="R1779"/>
  <c r="P1779"/>
  <c r="BI1776"/>
  <c r="BH1776"/>
  <c r="BG1776"/>
  <c r="BF1776"/>
  <c r="T1776"/>
  <c r="R1776"/>
  <c r="P1776"/>
  <c r="BI1774"/>
  <c r="BH1774"/>
  <c r="BG1774"/>
  <c r="BF1774"/>
  <c r="T1774"/>
  <c r="R1774"/>
  <c r="P1774"/>
  <c r="BI1771"/>
  <c r="BH1771"/>
  <c r="BG1771"/>
  <c r="BF1771"/>
  <c r="T1771"/>
  <c r="R1771"/>
  <c r="P1771"/>
  <c r="BI1769"/>
  <c r="BH1769"/>
  <c r="BG1769"/>
  <c r="BF1769"/>
  <c r="T1769"/>
  <c r="R1769"/>
  <c r="P1769"/>
  <c r="BI1767"/>
  <c r="BH1767"/>
  <c r="BG1767"/>
  <c r="BF1767"/>
  <c r="T1767"/>
  <c r="R1767"/>
  <c r="P1767"/>
  <c r="BI1765"/>
  <c r="BH1765"/>
  <c r="BG1765"/>
  <c r="BF1765"/>
  <c r="T1765"/>
  <c r="R1765"/>
  <c r="P1765"/>
  <c r="BI1762"/>
  <c r="BH1762"/>
  <c r="BG1762"/>
  <c r="BF1762"/>
  <c r="T1762"/>
  <c r="R1762"/>
  <c r="P1762"/>
  <c r="BI1759"/>
  <c r="BH1759"/>
  <c r="BG1759"/>
  <c r="BF1759"/>
  <c r="T1759"/>
  <c r="R1759"/>
  <c r="P1759"/>
  <c r="BI1757"/>
  <c r="BH1757"/>
  <c r="BG1757"/>
  <c r="BF1757"/>
  <c r="T1757"/>
  <c r="R1757"/>
  <c r="P1757"/>
  <c r="BI1755"/>
  <c r="BH1755"/>
  <c r="BG1755"/>
  <c r="BF1755"/>
  <c r="T1755"/>
  <c r="R1755"/>
  <c r="P1755"/>
  <c r="BI1753"/>
  <c r="BH1753"/>
  <c r="BG1753"/>
  <c r="BF1753"/>
  <c r="T1753"/>
  <c r="R1753"/>
  <c r="P1753"/>
  <c r="BI1751"/>
  <c r="BH1751"/>
  <c r="BG1751"/>
  <c r="BF1751"/>
  <c r="T1751"/>
  <c r="R1751"/>
  <c r="P1751"/>
  <c r="BI1749"/>
  <c r="BH1749"/>
  <c r="BG1749"/>
  <c r="BF1749"/>
  <c r="T1749"/>
  <c r="R1749"/>
  <c r="P1749"/>
  <c r="BI1747"/>
  <c r="BH1747"/>
  <c r="BG1747"/>
  <c r="BF1747"/>
  <c r="T1747"/>
  <c r="R1747"/>
  <c r="P1747"/>
  <c r="BI1745"/>
  <c r="BH1745"/>
  <c r="BG1745"/>
  <c r="BF1745"/>
  <c r="T1745"/>
  <c r="R1745"/>
  <c r="P1745"/>
  <c r="BI1744"/>
  <c r="BH1744"/>
  <c r="BG1744"/>
  <c r="BF1744"/>
  <c r="T1744"/>
  <c r="R1744"/>
  <c r="P1744"/>
  <c r="BI1743"/>
  <c r="BH1743"/>
  <c r="BG1743"/>
  <c r="BF1743"/>
  <c r="T1743"/>
  <c r="R1743"/>
  <c r="P1743"/>
  <c r="BI1742"/>
  <c r="BH1742"/>
  <c r="BG1742"/>
  <c r="BF1742"/>
  <c r="T1742"/>
  <c r="R1742"/>
  <c r="P1742"/>
  <c r="BI1741"/>
  <c r="BH1741"/>
  <c r="BG1741"/>
  <c r="BF1741"/>
  <c r="T1741"/>
  <c r="R1741"/>
  <c r="P1741"/>
  <c r="BI1738"/>
  <c r="BH1738"/>
  <c r="BG1738"/>
  <c r="BF1738"/>
  <c r="T1738"/>
  <c r="R1738"/>
  <c r="P1738"/>
  <c r="BI1736"/>
  <c r="BH1736"/>
  <c r="BG1736"/>
  <c r="BF1736"/>
  <c r="T1736"/>
  <c r="R1736"/>
  <c r="P1736"/>
  <c r="BI1735"/>
  <c r="BH1735"/>
  <c r="BG1735"/>
  <c r="BF1735"/>
  <c r="T1735"/>
  <c r="R1735"/>
  <c r="P1735"/>
  <c r="BI1733"/>
  <c r="BH1733"/>
  <c r="BG1733"/>
  <c r="BF1733"/>
  <c r="T1733"/>
  <c r="R1733"/>
  <c r="P1733"/>
  <c r="BI1732"/>
  <c r="BH1732"/>
  <c r="BG1732"/>
  <c r="BF1732"/>
  <c r="T1732"/>
  <c r="R1732"/>
  <c r="P1732"/>
  <c r="BI1731"/>
  <c r="BH1731"/>
  <c r="BG1731"/>
  <c r="BF1731"/>
  <c r="T1731"/>
  <c r="R1731"/>
  <c r="P1731"/>
  <c r="BI1729"/>
  <c r="BH1729"/>
  <c r="BG1729"/>
  <c r="BF1729"/>
  <c r="T1729"/>
  <c r="R1729"/>
  <c r="P1729"/>
  <c r="BI1726"/>
  <c r="BH1726"/>
  <c r="BG1726"/>
  <c r="BF1726"/>
  <c r="T1726"/>
  <c r="R1726"/>
  <c r="P1726"/>
  <c r="BI1723"/>
  <c r="BH1723"/>
  <c r="BG1723"/>
  <c r="BF1723"/>
  <c r="T1723"/>
  <c r="R1723"/>
  <c r="P1723"/>
  <c r="BI1721"/>
  <c r="BH1721"/>
  <c r="BG1721"/>
  <c r="BF1721"/>
  <c r="T1721"/>
  <c r="R1721"/>
  <c r="P1721"/>
  <c r="BI1719"/>
  <c r="BH1719"/>
  <c r="BG1719"/>
  <c r="BF1719"/>
  <c r="T1719"/>
  <c r="R1719"/>
  <c r="P1719"/>
  <c r="BI1715"/>
  <c r="BH1715"/>
  <c r="BG1715"/>
  <c r="BF1715"/>
  <c r="T1715"/>
  <c r="R1715"/>
  <c r="P1715"/>
  <c r="BI1712"/>
  <c r="BH1712"/>
  <c r="BG1712"/>
  <c r="BF1712"/>
  <c r="T1712"/>
  <c r="R1712"/>
  <c r="P1712"/>
  <c r="BI1710"/>
  <c r="BH1710"/>
  <c r="BG1710"/>
  <c r="BF1710"/>
  <c r="T1710"/>
  <c r="R1710"/>
  <c r="P1710"/>
  <c r="BI1708"/>
  <c r="BH1708"/>
  <c r="BG1708"/>
  <c r="BF1708"/>
  <c r="T1708"/>
  <c r="R1708"/>
  <c r="P1708"/>
  <c r="BI1705"/>
  <c r="BH1705"/>
  <c r="BG1705"/>
  <c r="BF1705"/>
  <c r="T1705"/>
  <c r="R1705"/>
  <c r="P1705"/>
  <c r="BI1703"/>
  <c r="BH1703"/>
  <c r="BG1703"/>
  <c r="BF1703"/>
  <c r="T1703"/>
  <c r="R1703"/>
  <c r="P1703"/>
  <c r="BI1701"/>
  <c r="BH1701"/>
  <c r="BG1701"/>
  <c r="BF1701"/>
  <c r="T1701"/>
  <c r="R1701"/>
  <c r="P1701"/>
  <c r="BI1700"/>
  <c r="BH1700"/>
  <c r="BG1700"/>
  <c r="BF1700"/>
  <c r="T1700"/>
  <c r="R1700"/>
  <c r="P1700"/>
  <c r="BI1699"/>
  <c r="BH1699"/>
  <c r="BG1699"/>
  <c r="BF1699"/>
  <c r="T1699"/>
  <c r="R1699"/>
  <c r="P1699"/>
  <c r="BI1697"/>
  <c r="BH1697"/>
  <c r="BG1697"/>
  <c r="BF1697"/>
  <c r="T1697"/>
  <c r="R1697"/>
  <c r="P1697"/>
  <c r="BI1696"/>
  <c r="BH1696"/>
  <c r="BG1696"/>
  <c r="BF1696"/>
  <c r="T1696"/>
  <c r="R1696"/>
  <c r="P1696"/>
  <c r="BI1694"/>
  <c r="BH1694"/>
  <c r="BG1694"/>
  <c r="BF1694"/>
  <c r="T1694"/>
  <c r="R1694"/>
  <c r="P1694"/>
  <c r="BI1692"/>
  <c r="BH1692"/>
  <c r="BG1692"/>
  <c r="BF1692"/>
  <c r="T1692"/>
  <c r="R1692"/>
  <c r="P1692"/>
  <c r="BI1689"/>
  <c r="BH1689"/>
  <c r="BG1689"/>
  <c r="BF1689"/>
  <c r="T1689"/>
  <c r="R1689"/>
  <c r="P1689"/>
  <c r="BI1686"/>
  <c r="BH1686"/>
  <c r="BG1686"/>
  <c r="BF1686"/>
  <c r="T1686"/>
  <c r="R1686"/>
  <c r="P1686"/>
  <c r="BI1684"/>
  <c r="BH1684"/>
  <c r="BG1684"/>
  <c r="BF1684"/>
  <c r="T1684"/>
  <c r="R1684"/>
  <c r="P1684"/>
  <c r="BI1682"/>
  <c r="BH1682"/>
  <c r="BG1682"/>
  <c r="BF1682"/>
  <c r="T1682"/>
  <c r="R1682"/>
  <c r="P1682"/>
  <c r="BI1680"/>
  <c r="BH1680"/>
  <c r="BG1680"/>
  <c r="BF1680"/>
  <c r="T1680"/>
  <c r="R1680"/>
  <c r="P1680"/>
  <c r="BI1678"/>
  <c r="BH1678"/>
  <c r="BG1678"/>
  <c r="BF1678"/>
  <c r="T1678"/>
  <c r="R1678"/>
  <c r="P1678"/>
  <c r="BI1675"/>
  <c r="BH1675"/>
  <c r="BG1675"/>
  <c r="BF1675"/>
  <c r="T1675"/>
  <c r="R1675"/>
  <c r="P1675"/>
  <c r="BI1673"/>
  <c r="BH1673"/>
  <c r="BG1673"/>
  <c r="BF1673"/>
  <c r="T1673"/>
  <c r="R1673"/>
  <c r="P1673"/>
  <c r="BI1670"/>
  <c r="BH1670"/>
  <c r="BG1670"/>
  <c r="BF1670"/>
  <c r="T1670"/>
  <c r="R1670"/>
  <c r="P1670"/>
  <c r="BI1666"/>
  <c r="BH1666"/>
  <c r="BG1666"/>
  <c r="BF1666"/>
  <c r="T1666"/>
  <c r="R1666"/>
  <c r="P1666"/>
  <c r="BI1664"/>
  <c r="BH1664"/>
  <c r="BG1664"/>
  <c r="BF1664"/>
  <c r="T1664"/>
  <c r="R1664"/>
  <c r="P1664"/>
  <c r="BI1662"/>
  <c r="BH1662"/>
  <c r="BG1662"/>
  <c r="BF1662"/>
  <c r="T1662"/>
  <c r="R1662"/>
  <c r="P1662"/>
  <c r="BI1658"/>
  <c r="BH1658"/>
  <c r="BG1658"/>
  <c r="BF1658"/>
  <c r="T1658"/>
  <c r="R1658"/>
  <c r="P1658"/>
  <c r="BI1656"/>
  <c r="BH1656"/>
  <c r="BG1656"/>
  <c r="BF1656"/>
  <c r="T1656"/>
  <c r="R1656"/>
  <c r="P1656"/>
  <c r="BI1653"/>
  <c r="BH1653"/>
  <c r="BG1653"/>
  <c r="BF1653"/>
  <c r="T1653"/>
  <c r="R1653"/>
  <c r="P1653"/>
  <c r="BI1650"/>
  <c r="BH1650"/>
  <c r="BG1650"/>
  <c r="BF1650"/>
  <c r="T1650"/>
  <c r="R1650"/>
  <c r="P1650"/>
  <c r="BI1647"/>
  <c r="BH1647"/>
  <c r="BG1647"/>
  <c r="BF1647"/>
  <c r="T1647"/>
  <c r="R1647"/>
  <c r="P1647"/>
  <c r="BI1644"/>
  <c r="BH1644"/>
  <c r="BG1644"/>
  <c r="BF1644"/>
  <c r="T1644"/>
  <c r="R1644"/>
  <c r="P1644"/>
  <c r="BI1641"/>
  <c r="BH1641"/>
  <c r="BG1641"/>
  <c r="BF1641"/>
  <c r="T1641"/>
  <c r="R1641"/>
  <c r="P1641"/>
  <c r="BI1638"/>
  <c r="BH1638"/>
  <c r="BG1638"/>
  <c r="BF1638"/>
  <c r="T1638"/>
  <c r="R1638"/>
  <c r="P1638"/>
  <c r="BI1635"/>
  <c r="BH1635"/>
  <c r="BG1635"/>
  <c r="BF1635"/>
  <c r="T1635"/>
  <c r="R1635"/>
  <c r="P1635"/>
  <c r="BI1632"/>
  <c r="BH1632"/>
  <c r="BG1632"/>
  <c r="BF1632"/>
  <c r="T1632"/>
  <c r="R1632"/>
  <c r="P1632"/>
  <c r="BI1629"/>
  <c r="BH1629"/>
  <c r="BG1629"/>
  <c r="BF1629"/>
  <c r="T1629"/>
  <c r="R1629"/>
  <c r="P1629"/>
  <c r="BI1627"/>
  <c r="BH1627"/>
  <c r="BG1627"/>
  <c r="BF1627"/>
  <c r="T1627"/>
  <c r="R1627"/>
  <c r="P1627"/>
  <c r="BI1625"/>
  <c r="BH1625"/>
  <c r="BG1625"/>
  <c r="BF1625"/>
  <c r="T1625"/>
  <c r="R1625"/>
  <c r="P1625"/>
  <c r="BI1622"/>
  <c r="BH1622"/>
  <c r="BG1622"/>
  <c r="BF1622"/>
  <c r="T1622"/>
  <c r="R1622"/>
  <c r="P1622"/>
  <c r="BI1619"/>
  <c r="BH1619"/>
  <c r="BG1619"/>
  <c r="BF1619"/>
  <c r="T1619"/>
  <c r="R1619"/>
  <c r="P1619"/>
  <c r="BI1617"/>
  <c r="BH1617"/>
  <c r="BG1617"/>
  <c r="BF1617"/>
  <c r="T1617"/>
  <c r="R1617"/>
  <c r="P1617"/>
  <c r="BI1616"/>
  <c r="BH1616"/>
  <c r="BG1616"/>
  <c r="BF1616"/>
  <c r="T1616"/>
  <c r="R1616"/>
  <c r="P1616"/>
  <c r="BI1614"/>
  <c r="BH1614"/>
  <c r="BG1614"/>
  <c r="BF1614"/>
  <c r="T1614"/>
  <c r="R1614"/>
  <c r="P1614"/>
  <c r="BI1612"/>
  <c r="BH1612"/>
  <c r="BG1612"/>
  <c r="BF1612"/>
  <c r="T1612"/>
  <c r="R1612"/>
  <c r="P1612"/>
  <c r="BI1610"/>
  <c r="BH1610"/>
  <c r="BG1610"/>
  <c r="BF1610"/>
  <c r="T1610"/>
  <c r="R1610"/>
  <c r="P1610"/>
  <c r="BI1608"/>
  <c r="BH1608"/>
  <c r="BG1608"/>
  <c r="BF1608"/>
  <c r="T1608"/>
  <c r="R1608"/>
  <c r="P1608"/>
  <c r="BI1606"/>
  <c r="BH1606"/>
  <c r="BG1606"/>
  <c r="BF1606"/>
  <c r="T1606"/>
  <c r="R1606"/>
  <c r="P1606"/>
  <c r="BI1604"/>
  <c r="BH1604"/>
  <c r="BG1604"/>
  <c r="BF1604"/>
  <c r="T1604"/>
  <c r="R1604"/>
  <c r="P1604"/>
  <c r="BI1602"/>
  <c r="BH1602"/>
  <c r="BG1602"/>
  <c r="BF1602"/>
  <c r="T1602"/>
  <c r="R1602"/>
  <c r="P1602"/>
  <c r="BI1599"/>
  <c r="BH1599"/>
  <c r="BG1599"/>
  <c r="BF1599"/>
  <c r="T1599"/>
  <c r="R1599"/>
  <c r="P1599"/>
  <c r="BI1597"/>
  <c r="BH1597"/>
  <c r="BG1597"/>
  <c r="BF1597"/>
  <c r="T1597"/>
  <c r="R1597"/>
  <c r="P1597"/>
  <c r="BI1594"/>
  <c r="BH1594"/>
  <c r="BG1594"/>
  <c r="BF1594"/>
  <c r="T1594"/>
  <c r="R1594"/>
  <c r="P1594"/>
  <c r="BI1591"/>
  <c r="BH1591"/>
  <c r="BG1591"/>
  <c r="BF1591"/>
  <c r="T1591"/>
  <c r="R1591"/>
  <c r="P1591"/>
  <c r="BI1589"/>
  <c r="BH1589"/>
  <c r="BG1589"/>
  <c r="BF1589"/>
  <c r="T1589"/>
  <c r="R1589"/>
  <c r="P1589"/>
  <c r="BI1587"/>
  <c r="BH1587"/>
  <c r="BG1587"/>
  <c r="BF1587"/>
  <c r="T1587"/>
  <c r="R1587"/>
  <c r="P1587"/>
  <c r="BI1584"/>
  <c r="BH1584"/>
  <c r="BG1584"/>
  <c r="BF1584"/>
  <c r="T1584"/>
  <c r="R1584"/>
  <c r="P1584"/>
  <c r="BI1581"/>
  <c r="BH1581"/>
  <c r="BG1581"/>
  <c r="BF1581"/>
  <c r="T1581"/>
  <c r="R1581"/>
  <c r="P1581"/>
  <c r="BI1578"/>
  <c r="BH1578"/>
  <c r="BG1578"/>
  <c r="BF1578"/>
  <c r="T1578"/>
  <c r="R1578"/>
  <c r="P1578"/>
  <c r="BI1576"/>
  <c r="BH1576"/>
  <c r="BG1576"/>
  <c r="BF1576"/>
  <c r="T1576"/>
  <c r="R1576"/>
  <c r="P1576"/>
  <c r="BI1572"/>
  <c r="BH1572"/>
  <c r="BG1572"/>
  <c r="BF1572"/>
  <c r="T1572"/>
  <c r="R1572"/>
  <c r="P1572"/>
  <c r="BI1570"/>
  <c r="BH1570"/>
  <c r="BG1570"/>
  <c r="BF1570"/>
  <c r="T1570"/>
  <c r="R1570"/>
  <c r="P1570"/>
  <c r="BI1567"/>
  <c r="BH1567"/>
  <c r="BG1567"/>
  <c r="BF1567"/>
  <c r="T1567"/>
  <c r="R1567"/>
  <c r="P1567"/>
  <c r="BI1565"/>
  <c r="BH1565"/>
  <c r="BG1565"/>
  <c r="BF1565"/>
  <c r="T1565"/>
  <c r="R1565"/>
  <c r="P1565"/>
  <c r="BI1563"/>
  <c r="BH1563"/>
  <c r="BG1563"/>
  <c r="BF1563"/>
  <c r="T1563"/>
  <c r="R1563"/>
  <c r="P1563"/>
  <c r="BI1561"/>
  <c r="BH1561"/>
  <c r="BG1561"/>
  <c r="BF1561"/>
  <c r="T1561"/>
  <c r="R1561"/>
  <c r="P1561"/>
  <c r="BI1559"/>
  <c r="BH1559"/>
  <c r="BG1559"/>
  <c r="BF1559"/>
  <c r="T1559"/>
  <c r="R1559"/>
  <c r="P1559"/>
  <c r="BI1556"/>
  <c r="BH1556"/>
  <c r="BG1556"/>
  <c r="BF1556"/>
  <c r="T1556"/>
  <c r="R1556"/>
  <c r="P1556"/>
  <c r="BI1554"/>
  <c r="BH1554"/>
  <c r="BG1554"/>
  <c r="BF1554"/>
  <c r="T1554"/>
  <c r="R1554"/>
  <c r="P1554"/>
  <c r="BI1552"/>
  <c r="BH1552"/>
  <c r="BG1552"/>
  <c r="BF1552"/>
  <c r="T1552"/>
  <c r="R1552"/>
  <c r="P1552"/>
  <c r="BI1550"/>
  <c r="BH1550"/>
  <c r="BG1550"/>
  <c r="BF1550"/>
  <c r="T1550"/>
  <c r="R1550"/>
  <c r="P1550"/>
  <c r="BI1548"/>
  <c r="BH1548"/>
  <c r="BG1548"/>
  <c r="BF1548"/>
  <c r="T1548"/>
  <c r="R1548"/>
  <c r="P1548"/>
  <c r="BI1546"/>
  <c r="BH1546"/>
  <c r="BG1546"/>
  <c r="BF1546"/>
  <c r="T1546"/>
  <c r="R1546"/>
  <c r="P1546"/>
  <c r="BI1544"/>
  <c r="BH1544"/>
  <c r="BG1544"/>
  <c r="BF1544"/>
  <c r="T1544"/>
  <c r="R1544"/>
  <c r="P1544"/>
  <c r="BI1542"/>
  <c r="BH1542"/>
  <c r="BG1542"/>
  <c r="BF1542"/>
  <c r="T1542"/>
  <c r="R1542"/>
  <c r="P1542"/>
  <c r="BI1539"/>
  <c r="BH1539"/>
  <c r="BG1539"/>
  <c r="BF1539"/>
  <c r="T1539"/>
  <c r="R1539"/>
  <c r="P1539"/>
  <c r="BI1537"/>
  <c r="BH1537"/>
  <c r="BG1537"/>
  <c r="BF1537"/>
  <c r="T1537"/>
  <c r="R1537"/>
  <c r="P1537"/>
  <c r="BI1534"/>
  <c r="BH1534"/>
  <c r="BG1534"/>
  <c r="BF1534"/>
  <c r="T1534"/>
  <c r="R1534"/>
  <c r="P1534"/>
  <c r="BI1532"/>
  <c r="BH1532"/>
  <c r="BG1532"/>
  <c r="BF1532"/>
  <c r="T1532"/>
  <c r="R1532"/>
  <c r="P1532"/>
  <c r="BI1529"/>
  <c r="BH1529"/>
  <c r="BG1529"/>
  <c r="BF1529"/>
  <c r="T1529"/>
  <c r="R1529"/>
  <c r="P1529"/>
  <c r="BI1528"/>
  <c r="BH1528"/>
  <c r="BG1528"/>
  <c r="BF1528"/>
  <c r="T1528"/>
  <c r="R1528"/>
  <c r="P1528"/>
  <c r="BI1527"/>
  <c r="BH1527"/>
  <c r="BG1527"/>
  <c r="BF1527"/>
  <c r="T1527"/>
  <c r="R1527"/>
  <c r="P1527"/>
  <c r="BI1526"/>
  <c r="BH1526"/>
  <c r="BG1526"/>
  <c r="BF1526"/>
  <c r="T1526"/>
  <c r="R1526"/>
  <c r="P1526"/>
  <c r="BI1525"/>
  <c r="BH1525"/>
  <c r="BG1525"/>
  <c r="BF1525"/>
  <c r="T1525"/>
  <c r="R1525"/>
  <c r="P1525"/>
  <c r="BI1523"/>
  <c r="BH1523"/>
  <c r="BG1523"/>
  <c r="BF1523"/>
  <c r="T1523"/>
  <c r="R1523"/>
  <c r="P1523"/>
  <c r="BI1521"/>
  <c r="BH1521"/>
  <c r="BG1521"/>
  <c r="BF1521"/>
  <c r="T1521"/>
  <c r="R1521"/>
  <c r="P1521"/>
  <c r="BI1519"/>
  <c r="BH1519"/>
  <c r="BG1519"/>
  <c r="BF1519"/>
  <c r="T1519"/>
  <c r="R1519"/>
  <c r="P1519"/>
  <c r="BI1517"/>
  <c r="BH1517"/>
  <c r="BG1517"/>
  <c r="BF1517"/>
  <c r="T1517"/>
  <c r="R1517"/>
  <c r="P1517"/>
  <c r="BI1515"/>
  <c r="BH1515"/>
  <c r="BG1515"/>
  <c r="BF1515"/>
  <c r="T1515"/>
  <c r="R1515"/>
  <c r="P1515"/>
  <c r="BI1513"/>
  <c r="BH1513"/>
  <c r="BG1513"/>
  <c r="BF1513"/>
  <c r="T1513"/>
  <c r="R1513"/>
  <c r="P1513"/>
  <c r="BI1511"/>
  <c r="BH1511"/>
  <c r="BG1511"/>
  <c r="BF1511"/>
  <c r="T1511"/>
  <c r="R1511"/>
  <c r="P1511"/>
  <c r="BI1509"/>
  <c r="BH1509"/>
  <c r="BG1509"/>
  <c r="BF1509"/>
  <c r="T1509"/>
  <c r="R1509"/>
  <c r="P1509"/>
  <c r="BI1507"/>
  <c r="BH1507"/>
  <c r="BG1507"/>
  <c r="BF1507"/>
  <c r="T1507"/>
  <c r="R1507"/>
  <c r="P1507"/>
  <c r="BI1505"/>
  <c r="BH1505"/>
  <c r="BG1505"/>
  <c r="BF1505"/>
  <c r="T1505"/>
  <c r="R1505"/>
  <c r="P1505"/>
  <c r="BI1503"/>
  <c r="BH1503"/>
  <c r="BG1503"/>
  <c r="BF1503"/>
  <c r="T1503"/>
  <c r="R1503"/>
  <c r="P1503"/>
  <c r="BI1501"/>
  <c r="BH1501"/>
  <c r="BG1501"/>
  <c r="BF1501"/>
  <c r="T1501"/>
  <c r="R1501"/>
  <c r="P1501"/>
  <c r="BI1499"/>
  <c r="BH1499"/>
  <c r="BG1499"/>
  <c r="BF1499"/>
  <c r="T1499"/>
  <c r="R1499"/>
  <c r="P1499"/>
  <c r="BI1497"/>
  <c r="BH1497"/>
  <c r="BG1497"/>
  <c r="BF1497"/>
  <c r="T1497"/>
  <c r="R1497"/>
  <c r="P1497"/>
  <c r="BI1495"/>
  <c r="BH1495"/>
  <c r="BG1495"/>
  <c r="BF1495"/>
  <c r="T1495"/>
  <c r="R1495"/>
  <c r="P1495"/>
  <c r="BI1493"/>
  <c r="BH1493"/>
  <c r="BG1493"/>
  <c r="BF1493"/>
  <c r="T1493"/>
  <c r="R1493"/>
  <c r="P1493"/>
  <c r="BI1490"/>
  <c r="BH1490"/>
  <c r="BG1490"/>
  <c r="BF1490"/>
  <c r="T1490"/>
  <c r="R1490"/>
  <c r="P1490"/>
  <c r="BI1488"/>
  <c r="BH1488"/>
  <c r="BG1488"/>
  <c r="BF1488"/>
  <c r="T1488"/>
  <c r="R1488"/>
  <c r="P1488"/>
  <c r="BI1486"/>
  <c r="BH1486"/>
  <c r="BG1486"/>
  <c r="BF1486"/>
  <c r="T1486"/>
  <c r="R1486"/>
  <c r="P1486"/>
  <c r="BI1484"/>
  <c r="BH1484"/>
  <c r="BG1484"/>
  <c r="BF1484"/>
  <c r="T1484"/>
  <c r="R1484"/>
  <c r="P1484"/>
  <c r="BI1482"/>
  <c r="BH1482"/>
  <c r="BG1482"/>
  <c r="BF1482"/>
  <c r="T1482"/>
  <c r="R1482"/>
  <c r="P1482"/>
  <c r="BI1480"/>
  <c r="BH1480"/>
  <c r="BG1480"/>
  <c r="BF1480"/>
  <c r="T1480"/>
  <c r="R1480"/>
  <c r="P1480"/>
  <c r="BI1477"/>
  <c r="BH1477"/>
  <c r="BG1477"/>
  <c r="BF1477"/>
  <c r="T1477"/>
  <c r="R1477"/>
  <c r="P1477"/>
  <c r="BI1475"/>
  <c r="BH1475"/>
  <c r="BG1475"/>
  <c r="BF1475"/>
  <c r="T1475"/>
  <c r="R1475"/>
  <c r="P1475"/>
  <c r="BI1473"/>
  <c r="BH1473"/>
  <c r="BG1473"/>
  <c r="BF1473"/>
  <c r="T1473"/>
  <c r="R1473"/>
  <c r="P1473"/>
  <c r="BI1471"/>
  <c r="BH1471"/>
  <c r="BG1471"/>
  <c r="BF1471"/>
  <c r="T1471"/>
  <c r="R1471"/>
  <c r="P1471"/>
  <c r="BI1469"/>
  <c r="BH1469"/>
  <c r="BG1469"/>
  <c r="BF1469"/>
  <c r="T1469"/>
  <c r="R1469"/>
  <c r="P1469"/>
  <c r="BI1467"/>
  <c r="BH1467"/>
  <c r="BG1467"/>
  <c r="BF1467"/>
  <c r="T1467"/>
  <c r="R1467"/>
  <c r="P1467"/>
  <c r="BI1464"/>
  <c r="BH1464"/>
  <c r="BG1464"/>
  <c r="BF1464"/>
  <c r="T1464"/>
  <c r="R1464"/>
  <c r="P1464"/>
  <c r="BI1462"/>
  <c r="BH1462"/>
  <c r="BG1462"/>
  <c r="BF1462"/>
  <c r="T1462"/>
  <c r="R1462"/>
  <c r="P1462"/>
  <c r="BI1460"/>
  <c r="BH1460"/>
  <c r="BG1460"/>
  <c r="BF1460"/>
  <c r="T1460"/>
  <c r="R1460"/>
  <c r="P1460"/>
  <c r="BI1458"/>
  <c r="BH1458"/>
  <c r="BG1458"/>
  <c r="BF1458"/>
  <c r="T1458"/>
  <c r="R1458"/>
  <c r="P1458"/>
  <c r="BI1456"/>
  <c r="BH1456"/>
  <c r="BG1456"/>
  <c r="BF1456"/>
  <c r="T1456"/>
  <c r="R1456"/>
  <c r="P1456"/>
  <c r="BI1453"/>
  <c r="BH1453"/>
  <c r="BG1453"/>
  <c r="BF1453"/>
  <c r="T1453"/>
  <c r="R1453"/>
  <c r="P1453"/>
  <c r="BI1451"/>
  <c r="BH1451"/>
  <c r="BG1451"/>
  <c r="BF1451"/>
  <c r="T1451"/>
  <c r="R1451"/>
  <c r="P1451"/>
  <c r="BI1449"/>
  <c r="BH1449"/>
  <c r="BG1449"/>
  <c r="BF1449"/>
  <c r="T1449"/>
  <c r="R1449"/>
  <c r="P1449"/>
  <c r="BI1447"/>
  <c r="BH1447"/>
  <c r="BG1447"/>
  <c r="BF1447"/>
  <c r="T1447"/>
  <c r="R1447"/>
  <c r="P1447"/>
  <c r="BI1445"/>
  <c r="BH1445"/>
  <c r="BG1445"/>
  <c r="BF1445"/>
  <c r="T1445"/>
  <c r="R1445"/>
  <c r="P1445"/>
  <c r="BI1442"/>
  <c r="BH1442"/>
  <c r="BG1442"/>
  <c r="BF1442"/>
  <c r="T1442"/>
  <c r="R1442"/>
  <c r="P1442"/>
  <c r="BI1439"/>
  <c r="BH1439"/>
  <c r="BG1439"/>
  <c r="BF1439"/>
  <c r="T1439"/>
  <c r="R1439"/>
  <c r="P1439"/>
  <c r="BI1436"/>
  <c r="BH1436"/>
  <c r="BG1436"/>
  <c r="BF1436"/>
  <c r="T1436"/>
  <c r="R1436"/>
  <c r="P1436"/>
  <c r="BI1433"/>
  <c r="BH1433"/>
  <c r="BG1433"/>
  <c r="BF1433"/>
  <c r="T1433"/>
  <c r="R1433"/>
  <c r="P1433"/>
  <c r="BI1431"/>
  <c r="BH1431"/>
  <c r="BG1431"/>
  <c r="BF1431"/>
  <c r="T1431"/>
  <c r="R1431"/>
  <c r="P1431"/>
  <c r="BI1428"/>
  <c r="BH1428"/>
  <c r="BG1428"/>
  <c r="BF1428"/>
  <c r="T1428"/>
  <c r="R1428"/>
  <c r="P1428"/>
  <c r="BI1425"/>
  <c r="BH1425"/>
  <c r="BG1425"/>
  <c r="BF1425"/>
  <c r="T1425"/>
  <c r="R1425"/>
  <c r="P1425"/>
  <c r="BI1422"/>
  <c r="BH1422"/>
  <c r="BG1422"/>
  <c r="BF1422"/>
  <c r="T1422"/>
  <c r="R1422"/>
  <c r="P1422"/>
  <c r="BI1421"/>
  <c r="BH1421"/>
  <c r="BG1421"/>
  <c r="BF1421"/>
  <c r="T1421"/>
  <c r="R1421"/>
  <c r="P1421"/>
  <c r="BI1418"/>
  <c r="BH1418"/>
  <c r="BG1418"/>
  <c r="BF1418"/>
  <c r="T1418"/>
  <c r="R1418"/>
  <c r="P1418"/>
  <c r="BI1416"/>
  <c r="BH1416"/>
  <c r="BG1416"/>
  <c r="BF1416"/>
  <c r="T1416"/>
  <c r="R1416"/>
  <c r="P1416"/>
  <c r="BI1414"/>
  <c r="BH1414"/>
  <c r="BG1414"/>
  <c r="BF1414"/>
  <c r="T1414"/>
  <c r="R1414"/>
  <c r="P1414"/>
  <c r="BI1412"/>
  <c r="BH1412"/>
  <c r="BG1412"/>
  <c r="BF1412"/>
  <c r="T1412"/>
  <c r="R1412"/>
  <c r="P1412"/>
  <c r="BI1410"/>
  <c r="BH1410"/>
  <c r="BG1410"/>
  <c r="BF1410"/>
  <c r="T1410"/>
  <c r="R1410"/>
  <c r="P1410"/>
  <c r="BI1408"/>
  <c r="BH1408"/>
  <c r="BG1408"/>
  <c r="BF1408"/>
  <c r="T1408"/>
  <c r="R1408"/>
  <c r="P1408"/>
  <c r="BI1406"/>
  <c r="BH1406"/>
  <c r="BG1406"/>
  <c r="BF1406"/>
  <c r="T1406"/>
  <c r="R1406"/>
  <c r="P1406"/>
  <c r="BI1403"/>
  <c r="BH1403"/>
  <c r="BG1403"/>
  <c r="BF1403"/>
  <c r="T1403"/>
  <c r="R1403"/>
  <c r="P1403"/>
  <c r="BI1401"/>
  <c r="BH1401"/>
  <c r="BG1401"/>
  <c r="BF1401"/>
  <c r="T1401"/>
  <c r="R1401"/>
  <c r="P1401"/>
  <c r="BI1399"/>
  <c r="BH1399"/>
  <c r="BG1399"/>
  <c r="BF1399"/>
  <c r="T1399"/>
  <c r="R1399"/>
  <c r="P1399"/>
  <c r="BI1397"/>
  <c r="BH1397"/>
  <c r="BG1397"/>
  <c r="BF1397"/>
  <c r="T1397"/>
  <c r="R1397"/>
  <c r="P1397"/>
  <c r="BI1395"/>
  <c r="BH1395"/>
  <c r="BG1395"/>
  <c r="BF1395"/>
  <c r="T1395"/>
  <c r="R1395"/>
  <c r="P1395"/>
  <c r="BI1393"/>
  <c r="BH1393"/>
  <c r="BG1393"/>
  <c r="BF1393"/>
  <c r="T1393"/>
  <c r="R1393"/>
  <c r="P1393"/>
  <c r="BI1390"/>
  <c r="BH1390"/>
  <c r="BG1390"/>
  <c r="BF1390"/>
  <c r="T1390"/>
  <c r="R1390"/>
  <c r="P1390"/>
  <c r="BI1388"/>
  <c r="BH1388"/>
  <c r="BG1388"/>
  <c r="BF1388"/>
  <c r="T1388"/>
  <c r="R1388"/>
  <c r="P1388"/>
  <c r="BI1386"/>
  <c r="BH1386"/>
  <c r="BG1386"/>
  <c r="BF1386"/>
  <c r="T1386"/>
  <c r="R1386"/>
  <c r="P1386"/>
  <c r="BI1384"/>
  <c r="BH1384"/>
  <c r="BG1384"/>
  <c r="BF1384"/>
  <c r="T1384"/>
  <c r="R1384"/>
  <c r="P1384"/>
  <c r="BI1382"/>
  <c r="BH1382"/>
  <c r="BG1382"/>
  <c r="BF1382"/>
  <c r="T1382"/>
  <c r="R1382"/>
  <c r="P1382"/>
  <c r="BI1380"/>
  <c r="BH1380"/>
  <c r="BG1380"/>
  <c r="BF1380"/>
  <c r="T1380"/>
  <c r="R1380"/>
  <c r="P1380"/>
  <c r="BI1377"/>
  <c r="BH1377"/>
  <c r="BG1377"/>
  <c r="BF1377"/>
  <c r="T1377"/>
  <c r="R1377"/>
  <c r="P1377"/>
  <c r="BI1375"/>
  <c r="BH1375"/>
  <c r="BG1375"/>
  <c r="BF1375"/>
  <c r="T1375"/>
  <c r="R1375"/>
  <c r="P1375"/>
  <c r="BI1373"/>
  <c r="BH1373"/>
  <c r="BG1373"/>
  <c r="BF1373"/>
  <c r="T1373"/>
  <c r="R1373"/>
  <c r="P1373"/>
  <c r="BI1371"/>
  <c r="BH1371"/>
  <c r="BG1371"/>
  <c r="BF1371"/>
  <c r="T1371"/>
  <c r="R1371"/>
  <c r="P1371"/>
  <c r="BI1368"/>
  <c r="BH1368"/>
  <c r="BG1368"/>
  <c r="BF1368"/>
  <c r="T1368"/>
  <c r="R1368"/>
  <c r="P1368"/>
  <c r="BI1365"/>
  <c r="BH1365"/>
  <c r="BG1365"/>
  <c r="BF1365"/>
  <c r="T1365"/>
  <c r="R1365"/>
  <c r="P1365"/>
  <c r="BI1362"/>
  <c r="BH1362"/>
  <c r="BG1362"/>
  <c r="BF1362"/>
  <c r="T1362"/>
  <c r="R1362"/>
  <c r="P1362"/>
  <c r="BI1359"/>
  <c r="BH1359"/>
  <c r="BG1359"/>
  <c r="BF1359"/>
  <c r="T1359"/>
  <c r="R1359"/>
  <c r="P1359"/>
  <c r="BI1356"/>
  <c r="BH1356"/>
  <c r="BG1356"/>
  <c r="BF1356"/>
  <c r="T1356"/>
  <c r="R1356"/>
  <c r="P1356"/>
  <c r="BI1353"/>
  <c r="BH1353"/>
  <c r="BG1353"/>
  <c r="BF1353"/>
  <c r="T1353"/>
  <c r="R1353"/>
  <c r="P1353"/>
  <c r="BI1351"/>
  <c r="BH1351"/>
  <c r="BG1351"/>
  <c r="BF1351"/>
  <c r="T1351"/>
  <c r="R1351"/>
  <c r="P1351"/>
  <c r="BI1349"/>
  <c r="BH1349"/>
  <c r="BG1349"/>
  <c r="BF1349"/>
  <c r="T1349"/>
  <c r="R1349"/>
  <c r="P1349"/>
  <c r="BI1347"/>
  <c r="BH1347"/>
  <c r="BG1347"/>
  <c r="BF1347"/>
  <c r="T1347"/>
  <c r="R1347"/>
  <c r="P1347"/>
  <c r="BI1345"/>
  <c r="BH1345"/>
  <c r="BG1345"/>
  <c r="BF1345"/>
  <c r="T1345"/>
  <c r="R1345"/>
  <c r="P1345"/>
  <c r="BI1343"/>
  <c r="BH1343"/>
  <c r="BG1343"/>
  <c r="BF1343"/>
  <c r="T1343"/>
  <c r="R1343"/>
  <c r="P1343"/>
  <c r="BI1340"/>
  <c r="BH1340"/>
  <c r="BG1340"/>
  <c r="BF1340"/>
  <c r="T1340"/>
  <c r="R1340"/>
  <c r="P1340"/>
  <c r="BI1338"/>
  <c r="BH1338"/>
  <c r="BG1338"/>
  <c r="BF1338"/>
  <c r="T1338"/>
  <c r="R1338"/>
  <c r="P1338"/>
  <c r="BI1335"/>
  <c r="BH1335"/>
  <c r="BG1335"/>
  <c r="BF1335"/>
  <c r="T1335"/>
  <c r="R1335"/>
  <c r="P1335"/>
  <c r="BI1332"/>
  <c r="BH1332"/>
  <c r="BG1332"/>
  <c r="BF1332"/>
  <c r="T1332"/>
  <c r="R1332"/>
  <c r="P1332"/>
  <c r="BI1331"/>
  <c r="BH1331"/>
  <c r="BG1331"/>
  <c r="BF1331"/>
  <c r="T1331"/>
  <c r="R1331"/>
  <c r="P1331"/>
  <c r="BI1330"/>
  <c r="BH1330"/>
  <c r="BG1330"/>
  <c r="BF1330"/>
  <c r="T1330"/>
  <c r="R1330"/>
  <c r="P1330"/>
  <c r="BI1328"/>
  <c r="BH1328"/>
  <c r="BG1328"/>
  <c r="BF1328"/>
  <c r="T1328"/>
  <c r="R1328"/>
  <c r="P1328"/>
  <c r="BI1326"/>
  <c r="BH1326"/>
  <c r="BG1326"/>
  <c r="BF1326"/>
  <c r="T1326"/>
  <c r="R1326"/>
  <c r="P1326"/>
  <c r="BI1324"/>
  <c r="BH1324"/>
  <c r="BG1324"/>
  <c r="BF1324"/>
  <c r="T1324"/>
  <c r="R1324"/>
  <c r="P1324"/>
  <c r="BI1323"/>
  <c r="BH1323"/>
  <c r="BG1323"/>
  <c r="BF1323"/>
  <c r="T1323"/>
  <c r="R1323"/>
  <c r="P1323"/>
  <c r="BI1321"/>
  <c r="BH1321"/>
  <c r="BG1321"/>
  <c r="BF1321"/>
  <c r="T1321"/>
  <c r="R1321"/>
  <c r="P1321"/>
  <c r="BI1319"/>
  <c r="BH1319"/>
  <c r="BG1319"/>
  <c r="BF1319"/>
  <c r="T1319"/>
  <c r="R1319"/>
  <c r="P1319"/>
  <c r="BI1317"/>
  <c r="BH1317"/>
  <c r="BG1317"/>
  <c r="BF1317"/>
  <c r="T1317"/>
  <c r="R1317"/>
  <c r="P1317"/>
  <c r="BI1314"/>
  <c r="BH1314"/>
  <c r="BG1314"/>
  <c r="BF1314"/>
  <c r="T1314"/>
  <c r="R1314"/>
  <c r="P1314"/>
  <c r="BI1311"/>
  <c r="BH1311"/>
  <c r="BG1311"/>
  <c r="BF1311"/>
  <c r="T1311"/>
  <c r="R1311"/>
  <c r="P1311"/>
  <c r="BI1308"/>
  <c r="BH1308"/>
  <c r="BG1308"/>
  <c r="BF1308"/>
  <c r="T1308"/>
  <c r="R1308"/>
  <c r="P1308"/>
  <c r="BI1307"/>
  <c r="BH1307"/>
  <c r="BG1307"/>
  <c r="BF1307"/>
  <c r="T1307"/>
  <c r="R1307"/>
  <c r="P1307"/>
  <c r="BI1305"/>
  <c r="BH1305"/>
  <c r="BG1305"/>
  <c r="BF1305"/>
  <c r="T1305"/>
  <c r="R1305"/>
  <c r="P1305"/>
  <c r="BI1303"/>
  <c r="BH1303"/>
  <c r="BG1303"/>
  <c r="BF1303"/>
  <c r="T1303"/>
  <c r="R1303"/>
  <c r="P1303"/>
  <c r="BI1301"/>
  <c r="BH1301"/>
  <c r="BG1301"/>
  <c r="BF1301"/>
  <c r="T1301"/>
  <c r="R1301"/>
  <c r="P1301"/>
  <c r="BI1298"/>
  <c r="BH1298"/>
  <c r="BG1298"/>
  <c r="BF1298"/>
  <c r="T1298"/>
  <c r="R1298"/>
  <c r="P1298"/>
  <c r="BI1297"/>
  <c r="BH1297"/>
  <c r="BG1297"/>
  <c r="BF1297"/>
  <c r="T1297"/>
  <c r="R1297"/>
  <c r="P1297"/>
  <c r="BI1296"/>
  <c r="BH1296"/>
  <c r="BG1296"/>
  <c r="BF1296"/>
  <c r="T1296"/>
  <c r="R1296"/>
  <c r="P1296"/>
  <c r="BI1295"/>
  <c r="BH1295"/>
  <c r="BG1295"/>
  <c r="BF1295"/>
  <c r="T1295"/>
  <c r="R1295"/>
  <c r="P1295"/>
  <c r="BI1293"/>
  <c r="BH1293"/>
  <c r="BG1293"/>
  <c r="BF1293"/>
  <c r="T1293"/>
  <c r="R1293"/>
  <c r="P1293"/>
  <c r="BI1290"/>
  <c r="BH1290"/>
  <c r="BG1290"/>
  <c r="BF1290"/>
  <c r="T1290"/>
  <c r="R1290"/>
  <c r="P1290"/>
  <c r="BI1288"/>
  <c r="BH1288"/>
  <c r="BG1288"/>
  <c r="BF1288"/>
  <c r="T1288"/>
  <c r="R1288"/>
  <c r="P1288"/>
  <c r="BI1286"/>
  <c r="BH1286"/>
  <c r="BG1286"/>
  <c r="BF1286"/>
  <c r="T1286"/>
  <c r="R1286"/>
  <c r="P1286"/>
  <c r="BI1284"/>
  <c r="BH1284"/>
  <c r="BG1284"/>
  <c r="BF1284"/>
  <c r="T1284"/>
  <c r="R1284"/>
  <c r="P1284"/>
  <c r="BI1282"/>
  <c r="BH1282"/>
  <c r="BG1282"/>
  <c r="BF1282"/>
  <c r="T1282"/>
  <c r="R1282"/>
  <c r="P1282"/>
  <c r="BI1280"/>
  <c r="BH1280"/>
  <c r="BG1280"/>
  <c r="BF1280"/>
  <c r="T1280"/>
  <c r="R1280"/>
  <c r="P1280"/>
  <c r="BI1278"/>
  <c r="BH1278"/>
  <c r="BG1278"/>
  <c r="BF1278"/>
  <c r="T1278"/>
  <c r="R1278"/>
  <c r="P1278"/>
  <c r="BI1276"/>
  <c r="BH1276"/>
  <c r="BG1276"/>
  <c r="BF1276"/>
  <c r="T1276"/>
  <c r="R1276"/>
  <c r="P1276"/>
  <c r="BI1273"/>
  <c r="BH1273"/>
  <c r="BG1273"/>
  <c r="BF1273"/>
  <c r="T1273"/>
  <c r="R1273"/>
  <c r="P1273"/>
  <c r="BI1271"/>
  <c r="BH1271"/>
  <c r="BG1271"/>
  <c r="BF1271"/>
  <c r="T1271"/>
  <c r="R1271"/>
  <c r="P1271"/>
  <c r="BI1269"/>
  <c r="BH1269"/>
  <c r="BG1269"/>
  <c r="BF1269"/>
  <c r="T1269"/>
  <c r="R1269"/>
  <c r="P1269"/>
  <c r="BI1267"/>
  <c r="BH1267"/>
  <c r="BG1267"/>
  <c r="BF1267"/>
  <c r="T1267"/>
  <c r="R1267"/>
  <c r="P1267"/>
  <c r="BI1265"/>
  <c r="BH1265"/>
  <c r="BG1265"/>
  <c r="BF1265"/>
  <c r="T1265"/>
  <c r="R1265"/>
  <c r="P1265"/>
  <c r="BI1263"/>
  <c r="BH1263"/>
  <c r="BG1263"/>
  <c r="BF1263"/>
  <c r="T1263"/>
  <c r="R1263"/>
  <c r="P1263"/>
  <c r="BI1261"/>
  <c r="BH1261"/>
  <c r="BG1261"/>
  <c r="BF1261"/>
  <c r="T1261"/>
  <c r="R1261"/>
  <c r="P1261"/>
  <c r="BI1259"/>
  <c r="BH1259"/>
  <c r="BG1259"/>
  <c r="BF1259"/>
  <c r="T1259"/>
  <c r="R1259"/>
  <c r="P1259"/>
  <c r="BI1256"/>
  <c r="BH1256"/>
  <c r="BG1256"/>
  <c r="BF1256"/>
  <c r="T1256"/>
  <c r="R1256"/>
  <c r="P1256"/>
  <c r="BI1254"/>
  <c r="BH1254"/>
  <c r="BG1254"/>
  <c r="BF1254"/>
  <c r="T1254"/>
  <c r="R1254"/>
  <c r="P1254"/>
  <c r="BI1251"/>
  <c r="BH1251"/>
  <c r="BG1251"/>
  <c r="BF1251"/>
  <c r="T1251"/>
  <c r="R1251"/>
  <c r="P1251"/>
  <c r="BI1249"/>
  <c r="BH1249"/>
  <c r="BG1249"/>
  <c r="BF1249"/>
  <c r="T1249"/>
  <c r="R1249"/>
  <c r="P1249"/>
  <c r="BI1247"/>
  <c r="BH1247"/>
  <c r="BG1247"/>
  <c r="BF1247"/>
  <c r="T1247"/>
  <c r="R1247"/>
  <c r="P1247"/>
  <c r="BI1245"/>
  <c r="BH1245"/>
  <c r="BG1245"/>
  <c r="BF1245"/>
  <c r="T1245"/>
  <c r="R1245"/>
  <c r="P1245"/>
  <c r="BI1243"/>
  <c r="BH1243"/>
  <c r="BG1243"/>
  <c r="BF1243"/>
  <c r="T1243"/>
  <c r="R1243"/>
  <c r="P1243"/>
  <c r="BI1241"/>
  <c r="BH1241"/>
  <c r="BG1241"/>
  <c r="BF1241"/>
  <c r="T1241"/>
  <c r="R1241"/>
  <c r="P1241"/>
  <c r="BI1238"/>
  <c r="BH1238"/>
  <c r="BG1238"/>
  <c r="BF1238"/>
  <c r="T1238"/>
  <c r="R1238"/>
  <c r="P1238"/>
  <c r="BI1236"/>
  <c r="BH1236"/>
  <c r="BG1236"/>
  <c r="BF1236"/>
  <c r="T1236"/>
  <c r="R1236"/>
  <c r="P1236"/>
  <c r="BI1234"/>
  <c r="BH1234"/>
  <c r="BG1234"/>
  <c r="BF1234"/>
  <c r="T1234"/>
  <c r="R1234"/>
  <c r="P1234"/>
  <c r="BI1232"/>
  <c r="BH1232"/>
  <c r="BG1232"/>
  <c r="BF1232"/>
  <c r="T1232"/>
  <c r="R1232"/>
  <c r="P1232"/>
  <c r="BI1230"/>
  <c r="BH1230"/>
  <c r="BG1230"/>
  <c r="BF1230"/>
  <c r="T1230"/>
  <c r="R1230"/>
  <c r="P1230"/>
  <c r="BI1227"/>
  <c r="BH1227"/>
  <c r="BG1227"/>
  <c r="BF1227"/>
  <c r="T1227"/>
  <c r="R1227"/>
  <c r="P1227"/>
  <c r="BI1224"/>
  <c r="BH1224"/>
  <c r="BG1224"/>
  <c r="BF1224"/>
  <c r="T1224"/>
  <c r="R1224"/>
  <c r="P1224"/>
  <c r="BI1222"/>
  <c r="BH1222"/>
  <c r="BG1222"/>
  <c r="BF1222"/>
  <c r="T1222"/>
  <c r="R1222"/>
  <c r="P1222"/>
  <c r="BI1220"/>
  <c r="BH1220"/>
  <c r="BG1220"/>
  <c r="BF1220"/>
  <c r="T1220"/>
  <c r="R1220"/>
  <c r="P1220"/>
  <c r="BI1218"/>
  <c r="BH1218"/>
  <c r="BG1218"/>
  <c r="BF1218"/>
  <c r="T1218"/>
  <c r="R1218"/>
  <c r="P1218"/>
  <c r="BI1215"/>
  <c r="BH1215"/>
  <c r="BG1215"/>
  <c r="BF1215"/>
  <c r="T1215"/>
  <c r="R1215"/>
  <c r="P1215"/>
  <c r="BI1214"/>
  <c r="BH1214"/>
  <c r="BG1214"/>
  <c r="BF1214"/>
  <c r="T1214"/>
  <c r="R1214"/>
  <c r="P1214"/>
  <c r="BI1212"/>
  <c r="BH1212"/>
  <c r="BG1212"/>
  <c r="BF1212"/>
  <c r="T1212"/>
  <c r="R1212"/>
  <c r="P1212"/>
  <c r="BI1210"/>
  <c r="BH1210"/>
  <c r="BG1210"/>
  <c r="BF1210"/>
  <c r="T1210"/>
  <c r="R1210"/>
  <c r="P1210"/>
  <c r="BI1207"/>
  <c r="BH1207"/>
  <c r="BG1207"/>
  <c r="BF1207"/>
  <c r="T1207"/>
  <c r="R1207"/>
  <c r="P1207"/>
  <c r="BI1205"/>
  <c r="BH1205"/>
  <c r="BG1205"/>
  <c r="BF1205"/>
  <c r="T1205"/>
  <c r="R1205"/>
  <c r="P1205"/>
  <c r="BI1203"/>
  <c r="BH1203"/>
  <c r="BG1203"/>
  <c r="BF1203"/>
  <c r="T1203"/>
  <c r="R1203"/>
  <c r="P1203"/>
  <c r="BI1201"/>
  <c r="BH1201"/>
  <c r="BG1201"/>
  <c r="BF1201"/>
  <c r="T1201"/>
  <c r="R1201"/>
  <c r="P1201"/>
  <c r="BI1199"/>
  <c r="BH1199"/>
  <c r="BG1199"/>
  <c r="BF1199"/>
  <c r="T1199"/>
  <c r="R1199"/>
  <c r="P1199"/>
  <c r="BI1197"/>
  <c r="BH1197"/>
  <c r="BG1197"/>
  <c r="BF1197"/>
  <c r="T1197"/>
  <c r="R1197"/>
  <c r="P1197"/>
  <c r="BI1195"/>
  <c r="BH1195"/>
  <c r="BG1195"/>
  <c r="BF1195"/>
  <c r="T1195"/>
  <c r="R1195"/>
  <c r="P1195"/>
  <c r="BI1193"/>
  <c r="BH1193"/>
  <c r="BG1193"/>
  <c r="BF1193"/>
  <c r="T1193"/>
  <c r="R1193"/>
  <c r="P1193"/>
  <c r="BI1190"/>
  <c r="BH1190"/>
  <c r="BG1190"/>
  <c r="BF1190"/>
  <c r="T1190"/>
  <c r="R1190"/>
  <c r="P1190"/>
  <c r="BI1187"/>
  <c r="BH1187"/>
  <c r="BG1187"/>
  <c r="BF1187"/>
  <c r="T1187"/>
  <c r="R1187"/>
  <c r="P1187"/>
  <c r="BI1185"/>
  <c r="BH1185"/>
  <c r="BG1185"/>
  <c r="BF1185"/>
  <c r="T1185"/>
  <c r="R1185"/>
  <c r="P1185"/>
  <c r="BI1183"/>
  <c r="BH1183"/>
  <c r="BG1183"/>
  <c r="BF1183"/>
  <c r="T1183"/>
  <c r="R1183"/>
  <c r="P1183"/>
  <c r="BI1180"/>
  <c r="BH1180"/>
  <c r="BG1180"/>
  <c r="BF1180"/>
  <c r="T1180"/>
  <c r="R1180"/>
  <c r="P1180"/>
  <c r="BI1179"/>
  <c r="BH1179"/>
  <c r="BG1179"/>
  <c r="BF1179"/>
  <c r="T1179"/>
  <c r="R1179"/>
  <c r="P1179"/>
  <c r="BI1176"/>
  <c r="BH1176"/>
  <c r="BG1176"/>
  <c r="BF1176"/>
  <c r="T1176"/>
  <c r="R1176"/>
  <c r="P1176"/>
  <c r="BI1173"/>
  <c r="BH1173"/>
  <c r="BG1173"/>
  <c r="BF1173"/>
  <c r="T1173"/>
  <c r="R1173"/>
  <c r="P1173"/>
  <c r="BI1171"/>
  <c r="BH1171"/>
  <c r="BG1171"/>
  <c r="BF1171"/>
  <c r="T1171"/>
  <c r="R1171"/>
  <c r="P1171"/>
  <c r="BI1169"/>
  <c r="BH1169"/>
  <c r="BG1169"/>
  <c r="BF1169"/>
  <c r="T1169"/>
  <c r="R1169"/>
  <c r="P1169"/>
  <c r="BI1167"/>
  <c r="BH1167"/>
  <c r="BG1167"/>
  <c r="BF1167"/>
  <c r="T1167"/>
  <c r="R1167"/>
  <c r="P1167"/>
  <c r="BI1165"/>
  <c r="BH1165"/>
  <c r="BG1165"/>
  <c r="BF1165"/>
  <c r="T1165"/>
  <c r="R1165"/>
  <c r="P1165"/>
  <c r="BI1163"/>
  <c r="BH1163"/>
  <c r="BG1163"/>
  <c r="BF1163"/>
  <c r="T1163"/>
  <c r="R1163"/>
  <c r="P1163"/>
  <c r="BI1161"/>
  <c r="BH1161"/>
  <c r="BG1161"/>
  <c r="BF1161"/>
  <c r="T1161"/>
  <c r="R1161"/>
  <c r="P1161"/>
  <c r="BI1159"/>
  <c r="BH1159"/>
  <c r="BG1159"/>
  <c r="BF1159"/>
  <c r="T1159"/>
  <c r="R1159"/>
  <c r="P1159"/>
  <c r="BI1157"/>
  <c r="BH1157"/>
  <c r="BG1157"/>
  <c r="BF1157"/>
  <c r="T1157"/>
  <c r="R1157"/>
  <c r="P1157"/>
  <c r="BI1155"/>
  <c r="BH1155"/>
  <c r="BG1155"/>
  <c r="BF1155"/>
  <c r="T1155"/>
  <c r="R1155"/>
  <c r="P1155"/>
  <c r="BI1153"/>
  <c r="BH1153"/>
  <c r="BG1153"/>
  <c r="BF1153"/>
  <c r="T1153"/>
  <c r="R1153"/>
  <c r="P1153"/>
  <c r="BI1150"/>
  <c r="BH1150"/>
  <c r="BG1150"/>
  <c r="BF1150"/>
  <c r="T1150"/>
  <c r="R1150"/>
  <c r="P1150"/>
  <c r="BI1147"/>
  <c r="BH1147"/>
  <c r="BG1147"/>
  <c r="BF1147"/>
  <c r="T1147"/>
  <c r="R1147"/>
  <c r="P1147"/>
  <c r="BI1144"/>
  <c r="BH1144"/>
  <c r="BG1144"/>
  <c r="BF1144"/>
  <c r="T1144"/>
  <c r="R1144"/>
  <c r="P1144"/>
  <c r="BI1141"/>
  <c r="BH1141"/>
  <c r="BG1141"/>
  <c r="BF1141"/>
  <c r="T1141"/>
  <c r="R1141"/>
  <c r="P1141"/>
  <c r="BI1138"/>
  <c r="BH1138"/>
  <c r="BG1138"/>
  <c r="BF1138"/>
  <c r="T1138"/>
  <c r="R1138"/>
  <c r="P1138"/>
  <c r="BI1135"/>
  <c r="BH1135"/>
  <c r="BG1135"/>
  <c r="BF1135"/>
  <c r="T1135"/>
  <c r="R1135"/>
  <c r="P1135"/>
  <c r="BI1132"/>
  <c r="BH1132"/>
  <c r="BG1132"/>
  <c r="BF1132"/>
  <c r="T1132"/>
  <c r="R1132"/>
  <c r="P1132"/>
  <c r="BI1129"/>
  <c r="BH1129"/>
  <c r="BG1129"/>
  <c r="BF1129"/>
  <c r="T1129"/>
  <c r="R1129"/>
  <c r="P1129"/>
  <c r="BI1126"/>
  <c r="BH1126"/>
  <c r="BG1126"/>
  <c r="BF1126"/>
  <c r="T1126"/>
  <c r="R1126"/>
  <c r="P1126"/>
  <c r="BI1123"/>
  <c r="BH1123"/>
  <c r="BG1123"/>
  <c r="BF1123"/>
  <c r="T1123"/>
  <c r="R1123"/>
  <c r="P1123"/>
  <c r="BI1122"/>
  <c r="BH1122"/>
  <c r="BG1122"/>
  <c r="BF1122"/>
  <c r="T1122"/>
  <c r="R1122"/>
  <c r="P1122"/>
  <c r="BI1121"/>
  <c r="BH1121"/>
  <c r="BG1121"/>
  <c r="BF1121"/>
  <c r="T1121"/>
  <c r="R1121"/>
  <c r="P1121"/>
  <c r="BI1120"/>
  <c r="BH1120"/>
  <c r="BG1120"/>
  <c r="BF1120"/>
  <c r="T1120"/>
  <c r="R1120"/>
  <c r="P1120"/>
  <c r="BI1119"/>
  <c r="BH1119"/>
  <c r="BG1119"/>
  <c r="BF1119"/>
  <c r="T1119"/>
  <c r="R1119"/>
  <c r="P1119"/>
  <c r="BI1118"/>
  <c r="BH1118"/>
  <c r="BG1118"/>
  <c r="BF1118"/>
  <c r="T1118"/>
  <c r="R1118"/>
  <c r="P1118"/>
  <c r="BI1116"/>
  <c r="BH1116"/>
  <c r="BG1116"/>
  <c r="BF1116"/>
  <c r="T1116"/>
  <c r="R1116"/>
  <c r="P1116"/>
  <c r="BI1114"/>
  <c r="BH1114"/>
  <c r="BG1114"/>
  <c r="BF1114"/>
  <c r="T1114"/>
  <c r="R1114"/>
  <c r="P1114"/>
  <c r="BI1111"/>
  <c r="BH1111"/>
  <c r="BG1111"/>
  <c r="BF1111"/>
  <c r="T1111"/>
  <c r="R1111"/>
  <c r="P1111"/>
  <c r="BI1109"/>
  <c r="BH1109"/>
  <c r="BG1109"/>
  <c r="BF1109"/>
  <c r="T1109"/>
  <c r="R1109"/>
  <c r="P1109"/>
  <c r="BI1107"/>
  <c r="BH1107"/>
  <c r="BG1107"/>
  <c r="BF1107"/>
  <c r="T1107"/>
  <c r="R1107"/>
  <c r="P1107"/>
  <c r="BI1105"/>
  <c r="BH1105"/>
  <c r="BG1105"/>
  <c r="BF1105"/>
  <c r="T1105"/>
  <c r="R1105"/>
  <c r="P1105"/>
  <c r="BI1102"/>
  <c r="BH1102"/>
  <c r="BG1102"/>
  <c r="BF1102"/>
  <c r="T1102"/>
  <c r="R1102"/>
  <c r="P1102"/>
  <c r="BI1100"/>
  <c r="BH1100"/>
  <c r="BG1100"/>
  <c r="BF1100"/>
  <c r="T1100"/>
  <c r="R1100"/>
  <c r="P1100"/>
  <c r="BI1098"/>
  <c r="BH1098"/>
  <c r="BG1098"/>
  <c r="BF1098"/>
  <c r="T1098"/>
  <c r="R1098"/>
  <c r="P1098"/>
  <c r="BI1097"/>
  <c r="BH1097"/>
  <c r="BG1097"/>
  <c r="BF1097"/>
  <c r="T1097"/>
  <c r="R1097"/>
  <c r="P1097"/>
  <c r="BI1095"/>
  <c r="BH1095"/>
  <c r="BG1095"/>
  <c r="BF1095"/>
  <c r="T1095"/>
  <c r="R1095"/>
  <c r="P1095"/>
  <c r="BI1093"/>
  <c r="BH1093"/>
  <c r="BG1093"/>
  <c r="BF1093"/>
  <c r="T1093"/>
  <c r="R1093"/>
  <c r="P1093"/>
  <c r="BI1091"/>
  <c r="BH1091"/>
  <c r="BG1091"/>
  <c r="BF1091"/>
  <c r="T1091"/>
  <c r="R1091"/>
  <c r="P1091"/>
  <c r="BI1090"/>
  <c r="BH1090"/>
  <c r="BG1090"/>
  <c r="BF1090"/>
  <c r="T1090"/>
  <c r="R1090"/>
  <c r="P1090"/>
  <c r="BI1089"/>
  <c r="BH1089"/>
  <c r="BG1089"/>
  <c r="BF1089"/>
  <c r="T1089"/>
  <c r="R1089"/>
  <c r="P1089"/>
  <c r="BI1087"/>
  <c r="BH1087"/>
  <c r="BG1087"/>
  <c r="BF1087"/>
  <c r="T1087"/>
  <c r="R1087"/>
  <c r="P1087"/>
  <c r="BI1084"/>
  <c r="BH1084"/>
  <c r="BG1084"/>
  <c r="BF1084"/>
  <c r="T1084"/>
  <c r="R1084"/>
  <c r="P1084"/>
  <c r="BI1081"/>
  <c r="BH1081"/>
  <c r="BG1081"/>
  <c r="BF1081"/>
  <c r="T1081"/>
  <c r="R1081"/>
  <c r="P1081"/>
  <c r="BI1078"/>
  <c r="BH1078"/>
  <c r="BG1078"/>
  <c r="BF1078"/>
  <c r="T1078"/>
  <c r="R1078"/>
  <c r="P1078"/>
  <c r="BI1076"/>
  <c r="BH1076"/>
  <c r="BG1076"/>
  <c r="BF1076"/>
  <c r="T1076"/>
  <c r="R1076"/>
  <c r="P1076"/>
  <c r="BI1074"/>
  <c r="BH1074"/>
  <c r="BG1074"/>
  <c r="BF1074"/>
  <c r="T1074"/>
  <c r="R1074"/>
  <c r="P1074"/>
  <c r="BI1072"/>
  <c r="BH1072"/>
  <c r="BG1072"/>
  <c r="BF1072"/>
  <c r="T1072"/>
  <c r="R1072"/>
  <c r="P1072"/>
  <c r="BI1070"/>
  <c r="BH1070"/>
  <c r="BG1070"/>
  <c r="BF1070"/>
  <c r="T1070"/>
  <c r="R1070"/>
  <c r="P1070"/>
  <c r="BI1068"/>
  <c r="BH1068"/>
  <c r="BG1068"/>
  <c r="BF1068"/>
  <c r="T1068"/>
  <c r="R1068"/>
  <c r="P1068"/>
  <c r="BI1067"/>
  <c r="BH1067"/>
  <c r="BG1067"/>
  <c r="BF1067"/>
  <c r="T1067"/>
  <c r="R1067"/>
  <c r="P1067"/>
  <c r="BI1066"/>
  <c r="BH1066"/>
  <c r="BG1066"/>
  <c r="BF1066"/>
  <c r="T1066"/>
  <c r="R1066"/>
  <c r="P1066"/>
  <c r="BI1065"/>
  <c r="BH1065"/>
  <c r="BG1065"/>
  <c r="BF1065"/>
  <c r="T1065"/>
  <c r="R1065"/>
  <c r="P1065"/>
  <c r="BI1064"/>
  <c r="BH1064"/>
  <c r="BG1064"/>
  <c r="BF1064"/>
  <c r="T1064"/>
  <c r="R1064"/>
  <c r="P1064"/>
  <c r="BI1062"/>
  <c r="BH1062"/>
  <c r="BG1062"/>
  <c r="BF1062"/>
  <c r="T1062"/>
  <c r="R1062"/>
  <c r="P1062"/>
  <c r="BI1060"/>
  <c r="BH1060"/>
  <c r="BG1060"/>
  <c r="BF1060"/>
  <c r="T1060"/>
  <c r="R1060"/>
  <c r="P1060"/>
  <c r="BI1058"/>
  <c r="BH1058"/>
  <c r="BG1058"/>
  <c r="BF1058"/>
  <c r="T1058"/>
  <c r="R1058"/>
  <c r="P1058"/>
  <c r="BI1055"/>
  <c r="BH1055"/>
  <c r="BG1055"/>
  <c r="BF1055"/>
  <c r="T1055"/>
  <c r="R1055"/>
  <c r="P1055"/>
  <c r="BI1054"/>
  <c r="BH1054"/>
  <c r="BG1054"/>
  <c r="BF1054"/>
  <c r="T1054"/>
  <c r="R1054"/>
  <c r="P1054"/>
  <c r="BI1053"/>
  <c r="BH1053"/>
  <c r="BG1053"/>
  <c r="BF1053"/>
  <c r="T1053"/>
  <c r="R1053"/>
  <c r="P1053"/>
  <c r="BI1050"/>
  <c r="BH1050"/>
  <c r="BG1050"/>
  <c r="BF1050"/>
  <c r="T1050"/>
  <c r="R1050"/>
  <c r="P1050"/>
  <c r="BI1048"/>
  <c r="BH1048"/>
  <c r="BG1048"/>
  <c r="BF1048"/>
  <c r="T1048"/>
  <c r="R1048"/>
  <c r="P1048"/>
  <c r="BI1046"/>
  <c r="BH1046"/>
  <c r="BG1046"/>
  <c r="BF1046"/>
  <c r="T1046"/>
  <c r="R1046"/>
  <c r="P1046"/>
  <c r="BI1045"/>
  <c r="BH1045"/>
  <c r="BG1045"/>
  <c r="BF1045"/>
  <c r="T1045"/>
  <c r="R1045"/>
  <c r="P1045"/>
  <c r="BI1043"/>
  <c r="BH1043"/>
  <c r="BG1043"/>
  <c r="BF1043"/>
  <c r="T1043"/>
  <c r="R1043"/>
  <c r="P1043"/>
  <c r="BI1042"/>
  <c r="BH1042"/>
  <c r="BG1042"/>
  <c r="BF1042"/>
  <c r="T1042"/>
  <c r="R1042"/>
  <c r="P1042"/>
  <c r="BI1041"/>
  <c r="BH1041"/>
  <c r="BG1041"/>
  <c r="BF1041"/>
  <c r="T1041"/>
  <c r="R1041"/>
  <c r="P1041"/>
  <c r="BI1039"/>
  <c r="BH1039"/>
  <c r="BG1039"/>
  <c r="BF1039"/>
  <c r="T1039"/>
  <c r="R1039"/>
  <c r="P1039"/>
  <c r="BI1038"/>
  <c r="BH1038"/>
  <c r="BG1038"/>
  <c r="BF1038"/>
  <c r="T1038"/>
  <c r="R1038"/>
  <c r="P1038"/>
  <c r="BI1036"/>
  <c r="BH1036"/>
  <c r="BG1036"/>
  <c r="BF1036"/>
  <c r="T1036"/>
  <c r="R1036"/>
  <c r="P1036"/>
  <c r="BI1034"/>
  <c r="BH1034"/>
  <c r="BG1034"/>
  <c r="BF1034"/>
  <c r="T1034"/>
  <c r="R1034"/>
  <c r="P1034"/>
  <c r="BI1033"/>
  <c r="BH1033"/>
  <c r="BG1033"/>
  <c r="BF1033"/>
  <c r="T1033"/>
  <c r="R1033"/>
  <c r="P1033"/>
  <c r="BI1030"/>
  <c r="BH1030"/>
  <c r="BG1030"/>
  <c r="BF1030"/>
  <c r="T1030"/>
  <c r="R1030"/>
  <c r="P1030"/>
  <c r="BI1027"/>
  <c r="BH1027"/>
  <c r="BG1027"/>
  <c r="BF1027"/>
  <c r="T1027"/>
  <c r="R1027"/>
  <c r="P1027"/>
  <c r="BI1025"/>
  <c r="BH1025"/>
  <c r="BG1025"/>
  <c r="BF1025"/>
  <c r="T1025"/>
  <c r="R1025"/>
  <c r="P1025"/>
  <c r="BI1023"/>
  <c r="BH1023"/>
  <c r="BG1023"/>
  <c r="BF1023"/>
  <c r="T1023"/>
  <c r="R1023"/>
  <c r="P1023"/>
  <c r="BI1021"/>
  <c r="BH1021"/>
  <c r="BG1021"/>
  <c r="BF1021"/>
  <c r="T1021"/>
  <c r="R1021"/>
  <c r="P1021"/>
  <c r="BI1020"/>
  <c r="BH1020"/>
  <c r="BG1020"/>
  <c r="BF1020"/>
  <c r="T1020"/>
  <c r="R1020"/>
  <c r="P1020"/>
  <c r="BI1019"/>
  <c r="BH1019"/>
  <c r="BG1019"/>
  <c r="BF1019"/>
  <c r="T1019"/>
  <c r="R1019"/>
  <c r="P1019"/>
  <c r="BI1018"/>
  <c r="BH1018"/>
  <c r="BG1018"/>
  <c r="BF1018"/>
  <c r="T1018"/>
  <c r="R1018"/>
  <c r="P1018"/>
  <c r="BI1016"/>
  <c r="BH1016"/>
  <c r="BG1016"/>
  <c r="BF1016"/>
  <c r="T1016"/>
  <c r="R1016"/>
  <c r="P1016"/>
  <c r="BI1015"/>
  <c r="BH1015"/>
  <c r="BG1015"/>
  <c r="BF1015"/>
  <c r="T1015"/>
  <c r="R1015"/>
  <c r="P1015"/>
  <c r="BI1013"/>
  <c r="BH1013"/>
  <c r="BG1013"/>
  <c r="BF1013"/>
  <c r="T1013"/>
  <c r="R1013"/>
  <c r="P1013"/>
  <c r="BI1012"/>
  <c r="BH1012"/>
  <c r="BG1012"/>
  <c r="BF1012"/>
  <c r="T1012"/>
  <c r="R1012"/>
  <c r="P1012"/>
  <c r="BI1010"/>
  <c r="BH1010"/>
  <c r="BG1010"/>
  <c r="BF1010"/>
  <c r="T1010"/>
  <c r="R1010"/>
  <c r="P1010"/>
  <c r="BI1008"/>
  <c r="BH1008"/>
  <c r="BG1008"/>
  <c r="BF1008"/>
  <c r="T1008"/>
  <c r="R1008"/>
  <c r="P1008"/>
  <c r="BI1006"/>
  <c r="BH1006"/>
  <c r="BG1006"/>
  <c r="BF1006"/>
  <c r="T1006"/>
  <c r="R1006"/>
  <c r="P1006"/>
  <c r="BI1005"/>
  <c r="BH1005"/>
  <c r="BG1005"/>
  <c r="BF1005"/>
  <c r="T1005"/>
  <c r="R1005"/>
  <c r="P1005"/>
  <c r="BI1004"/>
  <c r="BH1004"/>
  <c r="BG1004"/>
  <c r="BF1004"/>
  <c r="T1004"/>
  <c r="R1004"/>
  <c r="P1004"/>
  <c r="BI1003"/>
  <c r="BH1003"/>
  <c r="BG1003"/>
  <c r="BF1003"/>
  <c r="T1003"/>
  <c r="R1003"/>
  <c r="P1003"/>
  <c r="BI1001"/>
  <c r="BH1001"/>
  <c r="BG1001"/>
  <c r="BF1001"/>
  <c r="T1001"/>
  <c r="R1001"/>
  <c r="P1001"/>
  <c r="BI999"/>
  <c r="BH999"/>
  <c r="BG999"/>
  <c r="BF999"/>
  <c r="T999"/>
  <c r="R999"/>
  <c r="P999"/>
  <c r="BI997"/>
  <c r="BH997"/>
  <c r="BG997"/>
  <c r="BF997"/>
  <c r="T997"/>
  <c r="R997"/>
  <c r="P997"/>
  <c r="BI995"/>
  <c r="BH995"/>
  <c r="BG995"/>
  <c r="BF995"/>
  <c r="T995"/>
  <c r="R995"/>
  <c r="P995"/>
  <c r="BI993"/>
  <c r="BH993"/>
  <c r="BG993"/>
  <c r="BF993"/>
  <c r="T993"/>
  <c r="R993"/>
  <c r="P993"/>
  <c r="BI991"/>
  <c r="BH991"/>
  <c r="BG991"/>
  <c r="BF991"/>
  <c r="T991"/>
  <c r="R991"/>
  <c r="P991"/>
  <c r="BI989"/>
  <c r="BH989"/>
  <c r="BG989"/>
  <c r="BF989"/>
  <c r="T989"/>
  <c r="R989"/>
  <c r="P989"/>
  <c r="BI986"/>
  <c r="BH986"/>
  <c r="BG986"/>
  <c r="BF986"/>
  <c r="T986"/>
  <c r="R986"/>
  <c r="P986"/>
  <c r="BI983"/>
  <c r="BH983"/>
  <c r="BG983"/>
  <c r="BF983"/>
  <c r="T983"/>
  <c r="R983"/>
  <c r="P983"/>
  <c r="BI980"/>
  <c r="BH980"/>
  <c r="BG980"/>
  <c r="BF980"/>
  <c r="T980"/>
  <c r="R980"/>
  <c r="P980"/>
  <c r="BI978"/>
  <c r="BH978"/>
  <c r="BG978"/>
  <c r="BF978"/>
  <c r="T978"/>
  <c r="R978"/>
  <c r="P978"/>
  <c r="BI976"/>
  <c r="BH976"/>
  <c r="BG976"/>
  <c r="BF976"/>
  <c r="T976"/>
  <c r="R976"/>
  <c r="P976"/>
  <c r="BI973"/>
  <c r="BH973"/>
  <c r="BG973"/>
  <c r="BF973"/>
  <c r="T973"/>
  <c r="R973"/>
  <c r="P973"/>
  <c r="BI971"/>
  <c r="BH971"/>
  <c r="BG971"/>
  <c r="BF971"/>
  <c r="T971"/>
  <c r="R971"/>
  <c r="P971"/>
  <c r="BI969"/>
  <c r="BH969"/>
  <c r="BG969"/>
  <c r="BF969"/>
  <c r="T969"/>
  <c r="R969"/>
  <c r="P969"/>
  <c r="BI967"/>
  <c r="BH967"/>
  <c r="BG967"/>
  <c r="BF967"/>
  <c r="T967"/>
  <c r="R967"/>
  <c r="P967"/>
  <c r="BI965"/>
  <c r="BH965"/>
  <c r="BG965"/>
  <c r="BF965"/>
  <c r="T965"/>
  <c r="R965"/>
  <c r="P965"/>
  <c r="BI963"/>
  <c r="BH963"/>
  <c r="BG963"/>
  <c r="BF963"/>
  <c r="T963"/>
  <c r="R963"/>
  <c r="P963"/>
  <c r="BI961"/>
  <c r="BH961"/>
  <c r="BG961"/>
  <c r="BF961"/>
  <c r="T961"/>
  <c r="R961"/>
  <c r="P961"/>
  <c r="BI960"/>
  <c r="BH960"/>
  <c r="BG960"/>
  <c r="BF960"/>
  <c r="T960"/>
  <c r="R960"/>
  <c r="P960"/>
  <c r="BI959"/>
  <c r="BH959"/>
  <c r="BG959"/>
  <c r="BF959"/>
  <c r="T959"/>
  <c r="R959"/>
  <c r="P959"/>
  <c r="BI958"/>
  <c r="BH958"/>
  <c r="BG958"/>
  <c r="BF958"/>
  <c r="T958"/>
  <c r="R958"/>
  <c r="P958"/>
  <c r="BI957"/>
  <c r="BH957"/>
  <c r="BG957"/>
  <c r="BF957"/>
  <c r="T957"/>
  <c r="R957"/>
  <c r="P957"/>
  <c r="BI955"/>
  <c r="BH955"/>
  <c r="BG955"/>
  <c r="BF955"/>
  <c r="T955"/>
  <c r="R955"/>
  <c r="P955"/>
  <c r="BI953"/>
  <c r="BH953"/>
  <c r="BG953"/>
  <c r="BF953"/>
  <c r="T953"/>
  <c r="R953"/>
  <c r="P953"/>
  <c r="BI951"/>
  <c r="BH951"/>
  <c r="BG951"/>
  <c r="BF951"/>
  <c r="T951"/>
  <c r="R951"/>
  <c r="P951"/>
  <c r="BI949"/>
  <c r="BH949"/>
  <c r="BG949"/>
  <c r="BF949"/>
  <c r="T949"/>
  <c r="R949"/>
  <c r="P949"/>
  <c r="BI947"/>
  <c r="BH947"/>
  <c r="BG947"/>
  <c r="BF947"/>
  <c r="T947"/>
  <c r="R947"/>
  <c r="P947"/>
  <c r="BI945"/>
  <c r="BH945"/>
  <c r="BG945"/>
  <c r="BF945"/>
  <c r="T945"/>
  <c r="R945"/>
  <c r="P945"/>
  <c r="BI943"/>
  <c r="BH943"/>
  <c r="BG943"/>
  <c r="BF943"/>
  <c r="T943"/>
  <c r="R943"/>
  <c r="P943"/>
  <c r="BI941"/>
  <c r="BH941"/>
  <c r="BG941"/>
  <c r="BF941"/>
  <c r="T941"/>
  <c r="R941"/>
  <c r="P941"/>
  <c r="BI939"/>
  <c r="BH939"/>
  <c r="BG939"/>
  <c r="BF939"/>
  <c r="T939"/>
  <c r="R939"/>
  <c r="P939"/>
  <c r="BI937"/>
  <c r="BH937"/>
  <c r="BG937"/>
  <c r="BF937"/>
  <c r="T937"/>
  <c r="R937"/>
  <c r="P937"/>
  <c r="BI935"/>
  <c r="BH935"/>
  <c r="BG935"/>
  <c r="BF935"/>
  <c r="T935"/>
  <c r="R935"/>
  <c r="P935"/>
  <c r="BI933"/>
  <c r="BH933"/>
  <c r="BG933"/>
  <c r="BF933"/>
  <c r="T933"/>
  <c r="R933"/>
  <c r="P933"/>
  <c r="BI931"/>
  <c r="BH931"/>
  <c r="BG931"/>
  <c r="BF931"/>
  <c r="T931"/>
  <c r="R931"/>
  <c r="P931"/>
  <c r="BI929"/>
  <c r="BH929"/>
  <c r="BG929"/>
  <c r="BF929"/>
  <c r="T929"/>
  <c r="R929"/>
  <c r="P929"/>
  <c r="BI927"/>
  <c r="BH927"/>
  <c r="BG927"/>
  <c r="BF927"/>
  <c r="T927"/>
  <c r="R927"/>
  <c r="P927"/>
  <c r="BI925"/>
  <c r="BH925"/>
  <c r="BG925"/>
  <c r="BF925"/>
  <c r="T925"/>
  <c r="R925"/>
  <c r="P925"/>
  <c r="BI922"/>
  <c r="BH922"/>
  <c r="BG922"/>
  <c r="BF922"/>
  <c r="T922"/>
  <c r="R922"/>
  <c r="P922"/>
  <c r="BI920"/>
  <c r="BH920"/>
  <c r="BG920"/>
  <c r="BF920"/>
  <c r="T920"/>
  <c r="R920"/>
  <c r="P920"/>
  <c r="BI919"/>
  <c r="BH919"/>
  <c r="BG919"/>
  <c r="BF919"/>
  <c r="T919"/>
  <c r="R919"/>
  <c r="P919"/>
  <c r="BI918"/>
  <c r="BH918"/>
  <c r="BG918"/>
  <c r="BF918"/>
  <c r="T918"/>
  <c r="R918"/>
  <c r="P918"/>
  <c r="BI917"/>
  <c r="BH917"/>
  <c r="BG917"/>
  <c r="BF917"/>
  <c r="T917"/>
  <c r="R917"/>
  <c r="P917"/>
  <c r="BI916"/>
  <c r="BH916"/>
  <c r="BG916"/>
  <c r="BF916"/>
  <c r="T916"/>
  <c r="R916"/>
  <c r="P916"/>
  <c r="BI915"/>
  <c r="BH915"/>
  <c r="BG915"/>
  <c r="BF915"/>
  <c r="T915"/>
  <c r="R915"/>
  <c r="P915"/>
  <c r="BI913"/>
  <c r="BH913"/>
  <c r="BG913"/>
  <c r="BF913"/>
  <c r="T913"/>
  <c r="R913"/>
  <c r="P913"/>
  <c r="BI912"/>
  <c r="BH912"/>
  <c r="BG912"/>
  <c r="BF912"/>
  <c r="T912"/>
  <c r="R912"/>
  <c r="P912"/>
  <c r="BI909"/>
  <c r="BH909"/>
  <c r="BG909"/>
  <c r="BF909"/>
  <c r="T909"/>
  <c r="R909"/>
  <c r="P909"/>
  <c r="BI906"/>
  <c r="BH906"/>
  <c r="BG906"/>
  <c r="BF906"/>
  <c r="T906"/>
  <c r="R906"/>
  <c r="P906"/>
  <c r="BI903"/>
  <c r="BH903"/>
  <c r="BG903"/>
  <c r="BF903"/>
  <c r="T903"/>
  <c r="R903"/>
  <c r="P903"/>
  <c r="BI902"/>
  <c r="BH902"/>
  <c r="BG902"/>
  <c r="BF902"/>
  <c r="T902"/>
  <c r="R902"/>
  <c r="P902"/>
  <c r="BI900"/>
  <c r="BH900"/>
  <c r="BG900"/>
  <c r="BF900"/>
  <c r="T900"/>
  <c r="R900"/>
  <c r="P900"/>
  <c r="BI898"/>
  <c r="BH898"/>
  <c r="BG898"/>
  <c r="BF898"/>
  <c r="T898"/>
  <c r="R898"/>
  <c r="P898"/>
  <c r="BI895"/>
  <c r="BH895"/>
  <c r="BG895"/>
  <c r="BF895"/>
  <c r="T895"/>
  <c r="R895"/>
  <c r="P895"/>
  <c r="BI892"/>
  <c r="BH892"/>
  <c r="BG892"/>
  <c r="BF892"/>
  <c r="T892"/>
  <c r="R892"/>
  <c r="P892"/>
  <c r="BI889"/>
  <c r="BH889"/>
  <c r="BG889"/>
  <c r="BF889"/>
  <c r="T889"/>
  <c r="R889"/>
  <c r="P889"/>
  <c r="BI886"/>
  <c r="BH886"/>
  <c r="BG886"/>
  <c r="BF886"/>
  <c r="T886"/>
  <c r="R886"/>
  <c r="P886"/>
  <c r="BI885"/>
  <c r="BH885"/>
  <c r="BG885"/>
  <c r="BF885"/>
  <c r="T885"/>
  <c r="R885"/>
  <c r="P885"/>
  <c r="BI884"/>
  <c r="BH884"/>
  <c r="BG884"/>
  <c r="BF884"/>
  <c r="T884"/>
  <c r="R884"/>
  <c r="P884"/>
  <c r="BI883"/>
  <c r="BH883"/>
  <c r="BG883"/>
  <c r="BF883"/>
  <c r="T883"/>
  <c r="R883"/>
  <c r="P883"/>
  <c r="BI882"/>
  <c r="BH882"/>
  <c r="BG882"/>
  <c r="BF882"/>
  <c r="T882"/>
  <c r="R882"/>
  <c r="P882"/>
  <c r="BI881"/>
  <c r="BH881"/>
  <c r="BG881"/>
  <c r="BF881"/>
  <c r="T881"/>
  <c r="R881"/>
  <c r="P881"/>
  <c r="BI880"/>
  <c r="BH880"/>
  <c r="BG880"/>
  <c r="BF880"/>
  <c r="T880"/>
  <c r="R880"/>
  <c r="P880"/>
  <c r="BI879"/>
  <c r="BH879"/>
  <c r="BG879"/>
  <c r="BF879"/>
  <c r="T879"/>
  <c r="R879"/>
  <c r="P879"/>
  <c r="BI878"/>
  <c r="BH878"/>
  <c r="BG878"/>
  <c r="BF878"/>
  <c r="T878"/>
  <c r="R878"/>
  <c r="P878"/>
  <c r="BI877"/>
  <c r="BH877"/>
  <c r="BG877"/>
  <c r="BF877"/>
  <c r="T877"/>
  <c r="R877"/>
  <c r="P877"/>
  <c r="BI875"/>
  <c r="BH875"/>
  <c r="BG875"/>
  <c r="BF875"/>
  <c r="T875"/>
  <c r="R875"/>
  <c r="P875"/>
  <c r="BI873"/>
  <c r="BH873"/>
  <c r="BG873"/>
  <c r="BF873"/>
  <c r="T873"/>
  <c r="R873"/>
  <c r="P873"/>
  <c r="BI871"/>
  <c r="BH871"/>
  <c r="BG871"/>
  <c r="BF871"/>
  <c r="T871"/>
  <c r="R871"/>
  <c r="P871"/>
  <c r="BI869"/>
  <c r="BH869"/>
  <c r="BG869"/>
  <c r="BF869"/>
  <c r="T869"/>
  <c r="R869"/>
  <c r="P869"/>
  <c r="BI866"/>
  <c r="BH866"/>
  <c r="BG866"/>
  <c r="BF866"/>
  <c r="T866"/>
  <c r="R866"/>
  <c r="P866"/>
  <c r="BI865"/>
  <c r="BH865"/>
  <c r="BG865"/>
  <c r="BF865"/>
  <c r="T865"/>
  <c r="R865"/>
  <c r="P865"/>
  <c r="BI864"/>
  <c r="BH864"/>
  <c r="BG864"/>
  <c r="BF864"/>
  <c r="T864"/>
  <c r="R864"/>
  <c r="P864"/>
  <c r="BI863"/>
  <c r="BH863"/>
  <c r="BG863"/>
  <c r="BF863"/>
  <c r="T863"/>
  <c r="R863"/>
  <c r="P863"/>
  <c r="BI860"/>
  <c r="BH860"/>
  <c r="BG860"/>
  <c r="BF860"/>
  <c r="T860"/>
  <c r="R860"/>
  <c r="P860"/>
  <c r="BI857"/>
  <c r="BH857"/>
  <c r="BG857"/>
  <c r="BF857"/>
  <c r="T857"/>
  <c r="R857"/>
  <c r="P857"/>
  <c r="BI856"/>
  <c r="BH856"/>
  <c r="BG856"/>
  <c r="BF856"/>
  <c r="T856"/>
  <c r="R856"/>
  <c r="P856"/>
  <c r="BI853"/>
  <c r="BH853"/>
  <c r="BG853"/>
  <c r="BF853"/>
  <c r="T853"/>
  <c r="R853"/>
  <c r="P853"/>
  <c r="BI850"/>
  <c r="BH850"/>
  <c r="BG850"/>
  <c r="BF850"/>
  <c r="T850"/>
  <c r="R850"/>
  <c r="P850"/>
  <c r="BI847"/>
  <c r="BH847"/>
  <c r="BG847"/>
  <c r="BF847"/>
  <c r="T847"/>
  <c r="R847"/>
  <c r="P847"/>
  <c r="BI844"/>
  <c r="BH844"/>
  <c r="BG844"/>
  <c r="BF844"/>
  <c r="T844"/>
  <c r="R844"/>
  <c r="P844"/>
  <c r="BI841"/>
  <c r="BH841"/>
  <c r="BG841"/>
  <c r="BF841"/>
  <c r="T841"/>
  <c r="R841"/>
  <c r="P841"/>
  <c r="BI838"/>
  <c r="BH838"/>
  <c r="BG838"/>
  <c r="BF838"/>
  <c r="T838"/>
  <c r="R838"/>
  <c r="P838"/>
  <c r="BI835"/>
  <c r="BH835"/>
  <c r="BG835"/>
  <c r="BF835"/>
  <c r="T835"/>
  <c r="R835"/>
  <c r="P835"/>
  <c r="BI832"/>
  <c r="BH832"/>
  <c r="BG832"/>
  <c r="BF832"/>
  <c r="T832"/>
  <c r="R832"/>
  <c r="P832"/>
  <c r="BI829"/>
  <c r="BH829"/>
  <c r="BG829"/>
  <c r="BF829"/>
  <c r="T829"/>
  <c r="R829"/>
  <c r="P829"/>
  <c r="BI827"/>
  <c r="BH827"/>
  <c r="BG827"/>
  <c r="BF827"/>
  <c r="T827"/>
  <c r="R827"/>
  <c r="P827"/>
  <c r="BI825"/>
  <c r="BH825"/>
  <c r="BG825"/>
  <c r="BF825"/>
  <c r="T825"/>
  <c r="R825"/>
  <c r="P825"/>
  <c r="BI822"/>
  <c r="BH822"/>
  <c r="BG822"/>
  <c r="BF822"/>
  <c r="T822"/>
  <c r="R822"/>
  <c r="P822"/>
  <c r="BI820"/>
  <c r="BH820"/>
  <c r="BG820"/>
  <c r="BF820"/>
  <c r="T820"/>
  <c r="R820"/>
  <c r="P820"/>
  <c r="BI819"/>
  <c r="BH819"/>
  <c r="BG819"/>
  <c r="BF819"/>
  <c r="T819"/>
  <c r="R819"/>
  <c r="P819"/>
  <c r="BI817"/>
  <c r="BH817"/>
  <c r="BG817"/>
  <c r="BF817"/>
  <c r="T817"/>
  <c r="R817"/>
  <c r="P817"/>
  <c r="BI816"/>
  <c r="BH816"/>
  <c r="BG816"/>
  <c r="BF816"/>
  <c r="T816"/>
  <c r="R816"/>
  <c r="P816"/>
  <c r="BI813"/>
  <c r="BH813"/>
  <c r="BG813"/>
  <c r="BF813"/>
  <c r="T813"/>
  <c r="R813"/>
  <c r="P813"/>
  <c r="BI810"/>
  <c r="BH810"/>
  <c r="BG810"/>
  <c r="BF810"/>
  <c r="T810"/>
  <c r="R810"/>
  <c r="P810"/>
  <c r="BI807"/>
  <c r="BH807"/>
  <c r="BG807"/>
  <c r="BF807"/>
  <c r="T807"/>
  <c r="R807"/>
  <c r="P807"/>
  <c r="BI804"/>
  <c r="BH804"/>
  <c r="BG804"/>
  <c r="BF804"/>
  <c r="T804"/>
  <c r="R804"/>
  <c r="P804"/>
  <c r="BI801"/>
  <c r="BH801"/>
  <c r="BG801"/>
  <c r="BF801"/>
  <c r="T801"/>
  <c r="R801"/>
  <c r="P801"/>
  <c r="BI799"/>
  <c r="BH799"/>
  <c r="BG799"/>
  <c r="BF799"/>
  <c r="T799"/>
  <c r="R799"/>
  <c r="P799"/>
  <c r="BI796"/>
  <c r="BH796"/>
  <c r="BG796"/>
  <c r="BF796"/>
  <c r="T796"/>
  <c r="R796"/>
  <c r="P796"/>
  <c r="BI793"/>
  <c r="BH793"/>
  <c r="BG793"/>
  <c r="BF793"/>
  <c r="T793"/>
  <c r="R793"/>
  <c r="P793"/>
  <c r="BI791"/>
  <c r="BH791"/>
  <c r="BG791"/>
  <c r="BF791"/>
  <c r="T791"/>
  <c r="R791"/>
  <c r="P791"/>
  <c r="BI788"/>
  <c r="BH788"/>
  <c r="BG788"/>
  <c r="BF788"/>
  <c r="T788"/>
  <c r="R788"/>
  <c r="P788"/>
  <c r="BI785"/>
  <c r="BH785"/>
  <c r="BG785"/>
  <c r="BF785"/>
  <c r="T785"/>
  <c r="R785"/>
  <c r="P785"/>
  <c r="BI782"/>
  <c r="BH782"/>
  <c r="BG782"/>
  <c r="BF782"/>
  <c r="T782"/>
  <c r="R782"/>
  <c r="P782"/>
  <c r="BI779"/>
  <c r="BH779"/>
  <c r="BG779"/>
  <c r="BF779"/>
  <c r="T779"/>
  <c r="R779"/>
  <c r="P779"/>
  <c r="BI777"/>
  <c r="BH777"/>
  <c r="BG777"/>
  <c r="BF777"/>
  <c r="T777"/>
  <c r="R777"/>
  <c r="P777"/>
  <c r="BI774"/>
  <c r="BH774"/>
  <c r="BG774"/>
  <c r="BF774"/>
  <c r="T774"/>
  <c r="R774"/>
  <c r="P774"/>
  <c r="BI771"/>
  <c r="BH771"/>
  <c r="BG771"/>
  <c r="BF771"/>
  <c r="T771"/>
  <c r="R771"/>
  <c r="P771"/>
  <c r="BI769"/>
  <c r="BH769"/>
  <c r="BG769"/>
  <c r="BF769"/>
  <c r="T769"/>
  <c r="R769"/>
  <c r="P769"/>
  <c r="BI767"/>
  <c r="BH767"/>
  <c r="BG767"/>
  <c r="BF767"/>
  <c r="T767"/>
  <c r="R767"/>
  <c r="P767"/>
  <c r="BI765"/>
  <c r="BH765"/>
  <c r="BG765"/>
  <c r="BF765"/>
  <c r="T765"/>
  <c r="R765"/>
  <c r="P765"/>
  <c r="BI763"/>
  <c r="BH763"/>
  <c r="BG763"/>
  <c r="BF763"/>
  <c r="T763"/>
  <c r="R763"/>
  <c r="P763"/>
  <c r="BI761"/>
  <c r="BH761"/>
  <c r="BG761"/>
  <c r="BF761"/>
  <c r="T761"/>
  <c r="R761"/>
  <c r="P761"/>
  <c r="BI758"/>
  <c r="BH758"/>
  <c r="BG758"/>
  <c r="BF758"/>
  <c r="T758"/>
  <c r="R758"/>
  <c r="P758"/>
  <c r="BI755"/>
  <c r="BH755"/>
  <c r="BG755"/>
  <c r="BF755"/>
  <c r="T755"/>
  <c r="R755"/>
  <c r="P755"/>
  <c r="BI753"/>
  <c r="BH753"/>
  <c r="BG753"/>
  <c r="BF753"/>
  <c r="T753"/>
  <c r="R753"/>
  <c r="P753"/>
  <c r="BI751"/>
  <c r="BH751"/>
  <c r="BG751"/>
  <c r="BF751"/>
  <c r="T751"/>
  <c r="R751"/>
  <c r="P751"/>
  <c r="BI749"/>
  <c r="BH749"/>
  <c r="BG749"/>
  <c r="BF749"/>
  <c r="T749"/>
  <c r="R749"/>
  <c r="P749"/>
  <c r="BI747"/>
  <c r="BH747"/>
  <c r="BG747"/>
  <c r="BF747"/>
  <c r="T747"/>
  <c r="R747"/>
  <c r="P747"/>
  <c r="BI745"/>
  <c r="BH745"/>
  <c r="BG745"/>
  <c r="BF745"/>
  <c r="T745"/>
  <c r="R745"/>
  <c r="P745"/>
  <c r="BI743"/>
  <c r="BH743"/>
  <c r="BG743"/>
  <c r="BF743"/>
  <c r="T743"/>
  <c r="R743"/>
  <c r="P743"/>
  <c r="BI741"/>
  <c r="BH741"/>
  <c r="BG741"/>
  <c r="BF741"/>
  <c r="T741"/>
  <c r="R741"/>
  <c r="P741"/>
  <c r="BI739"/>
  <c r="BH739"/>
  <c r="BG739"/>
  <c r="BF739"/>
  <c r="T739"/>
  <c r="R739"/>
  <c r="P739"/>
  <c r="BI737"/>
  <c r="BH737"/>
  <c r="BG737"/>
  <c r="BF737"/>
  <c r="T737"/>
  <c r="R737"/>
  <c r="P737"/>
  <c r="BI735"/>
  <c r="BH735"/>
  <c r="BG735"/>
  <c r="BF735"/>
  <c r="T735"/>
  <c r="R735"/>
  <c r="P735"/>
  <c r="BI733"/>
  <c r="BH733"/>
  <c r="BG733"/>
  <c r="BF733"/>
  <c r="T733"/>
  <c r="R733"/>
  <c r="P733"/>
  <c r="BI730"/>
  <c r="BH730"/>
  <c r="BG730"/>
  <c r="BF730"/>
  <c r="T730"/>
  <c r="R730"/>
  <c r="P730"/>
  <c r="BI727"/>
  <c r="BH727"/>
  <c r="BG727"/>
  <c r="BF727"/>
  <c r="T727"/>
  <c r="R727"/>
  <c r="P727"/>
  <c r="BI725"/>
  <c r="BH725"/>
  <c r="BG725"/>
  <c r="BF725"/>
  <c r="T725"/>
  <c r="R725"/>
  <c r="P725"/>
  <c r="BI723"/>
  <c r="BH723"/>
  <c r="BG723"/>
  <c r="BF723"/>
  <c r="T723"/>
  <c r="R723"/>
  <c r="P723"/>
  <c r="BI721"/>
  <c r="BH721"/>
  <c r="BG721"/>
  <c r="BF721"/>
  <c r="T721"/>
  <c r="R721"/>
  <c r="P721"/>
  <c r="BI719"/>
  <c r="BH719"/>
  <c r="BG719"/>
  <c r="BF719"/>
  <c r="T719"/>
  <c r="R719"/>
  <c r="P719"/>
  <c r="BI716"/>
  <c r="BH716"/>
  <c r="BG716"/>
  <c r="BF716"/>
  <c r="T716"/>
  <c r="R716"/>
  <c r="P716"/>
  <c r="BI714"/>
  <c r="BH714"/>
  <c r="BG714"/>
  <c r="BF714"/>
  <c r="T714"/>
  <c r="R714"/>
  <c r="P714"/>
  <c r="BI712"/>
  <c r="BH712"/>
  <c r="BG712"/>
  <c r="BF712"/>
  <c r="T712"/>
  <c r="R712"/>
  <c r="P712"/>
  <c r="BI711"/>
  <c r="BH711"/>
  <c r="BG711"/>
  <c r="BF711"/>
  <c r="T711"/>
  <c r="R711"/>
  <c r="P711"/>
  <c r="BI710"/>
  <c r="BH710"/>
  <c r="BG710"/>
  <c r="BF710"/>
  <c r="T710"/>
  <c r="R710"/>
  <c r="P710"/>
  <c r="BI708"/>
  <c r="BH708"/>
  <c r="BG708"/>
  <c r="BF708"/>
  <c r="T708"/>
  <c r="R708"/>
  <c r="P708"/>
  <c r="BI707"/>
  <c r="BH707"/>
  <c r="BG707"/>
  <c r="BF707"/>
  <c r="T707"/>
  <c r="R707"/>
  <c r="P707"/>
  <c r="BI706"/>
  <c r="BH706"/>
  <c r="BG706"/>
  <c r="BF706"/>
  <c r="T706"/>
  <c r="R706"/>
  <c r="P706"/>
  <c r="BI705"/>
  <c r="BH705"/>
  <c r="BG705"/>
  <c r="BF705"/>
  <c r="T705"/>
  <c r="R705"/>
  <c r="P705"/>
  <c r="BI703"/>
  <c r="BH703"/>
  <c r="BG703"/>
  <c r="BF703"/>
  <c r="T703"/>
  <c r="R703"/>
  <c r="P703"/>
  <c r="BI701"/>
  <c r="BH701"/>
  <c r="BG701"/>
  <c r="BF701"/>
  <c r="T701"/>
  <c r="R701"/>
  <c r="P701"/>
  <c r="BI698"/>
  <c r="BH698"/>
  <c r="BG698"/>
  <c r="BF698"/>
  <c r="T698"/>
  <c r="R698"/>
  <c r="P698"/>
  <c r="BI696"/>
  <c r="BH696"/>
  <c r="BG696"/>
  <c r="BF696"/>
  <c r="T696"/>
  <c r="R696"/>
  <c r="P696"/>
  <c r="BI694"/>
  <c r="BH694"/>
  <c r="BG694"/>
  <c r="BF694"/>
  <c r="T694"/>
  <c r="R694"/>
  <c r="P694"/>
  <c r="BI692"/>
  <c r="BH692"/>
  <c r="BG692"/>
  <c r="BF692"/>
  <c r="T692"/>
  <c r="R692"/>
  <c r="P692"/>
  <c r="BI690"/>
  <c r="BH690"/>
  <c r="BG690"/>
  <c r="BF690"/>
  <c r="T690"/>
  <c r="R690"/>
  <c r="P690"/>
  <c r="BI688"/>
  <c r="BH688"/>
  <c r="BG688"/>
  <c r="BF688"/>
  <c r="T688"/>
  <c r="R688"/>
  <c r="P688"/>
  <c r="BI686"/>
  <c r="BH686"/>
  <c r="BG686"/>
  <c r="BF686"/>
  <c r="T686"/>
  <c r="R686"/>
  <c r="P686"/>
  <c r="BI684"/>
  <c r="BH684"/>
  <c r="BG684"/>
  <c r="BF684"/>
  <c r="T684"/>
  <c r="R684"/>
  <c r="P684"/>
  <c r="BI682"/>
  <c r="BH682"/>
  <c r="BG682"/>
  <c r="BF682"/>
  <c r="T682"/>
  <c r="R682"/>
  <c r="P682"/>
  <c r="BI680"/>
  <c r="BH680"/>
  <c r="BG680"/>
  <c r="BF680"/>
  <c r="T680"/>
  <c r="R680"/>
  <c r="P680"/>
  <c r="BI677"/>
  <c r="BH677"/>
  <c r="BG677"/>
  <c r="BF677"/>
  <c r="T677"/>
  <c r="R677"/>
  <c r="P677"/>
  <c r="BI675"/>
  <c r="BH675"/>
  <c r="BG675"/>
  <c r="BF675"/>
  <c r="T675"/>
  <c r="R675"/>
  <c r="P675"/>
  <c r="BI673"/>
  <c r="BH673"/>
  <c r="BG673"/>
  <c r="BF673"/>
  <c r="T673"/>
  <c r="R673"/>
  <c r="P673"/>
  <c r="BI671"/>
  <c r="BH671"/>
  <c r="BG671"/>
  <c r="BF671"/>
  <c r="T671"/>
  <c r="R671"/>
  <c r="P671"/>
  <c r="BI670"/>
  <c r="BH670"/>
  <c r="BG670"/>
  <c r="BF670"/>
  <c r="T670"/>
  <c r="R670"/>
  <c r="P670"/>
  <c r="BI669"/>
  <c r="BH669"/>
  <c r="BG669"/>
  <c r="BF669"/>
  <c r="T669"/>
  <c r="R669"/>
  <c r="P669"/>
  <c r="BI667"/>
  <c r="BH667"/>
  <c r="BG667"/>
  <c r="BF667"/>
  <c r="T667"/>
  <c r="R667"/>
  <c r="P667"/>
  <c r="BI665"/>
  <c r="BH665"/>
  <c r="BG665"/>
  <c r="BF665"/>
  <c r="T665"/>
  <c r="R665"/>
  <c r="P665"/>
  <c r="BI663"/>
  <c r="BH663"/>
  <c r="BG663"/>
  <c r="BF663"/>
  <c r="T663"/>
  <c r="R663"/>
  <c r="P663"/>
  <c r="BI661"/>
  <c r="BH661"/>
  <c r="BG661"/>
  <c r="BF661"/>
  <c r="T661"/>
  <c r="R661"/>
  <c r="P661"/>
  <c r="BI659"/>
  <c r="BH659"/>
  <c r="BG659"/>
  <c r="BF659"/>
  <c r="T659"/>
  <c r="R659"/>
  <c r="P659"/>
  <c r="BI657"/>
  <c r="BH657"/>
  <c r="BG657"/>
  <c r="BF657"/>
  <c r="T657"/>
  <c r="R657"/>
  <c r="P657"/>
  <c r="BI655"/>
  <c r="BH655"/>
  <c r="BG655"/>
  <c r="BF655"/>
  <c r="T655"/>
  <c r="R655"/>
  <c r="P655"/>
  <c r="BI653"/>
  <c r="BH653"/>
  <c r="BG653"/>
  <c r="BF653"/>
  <c r="T653"/>
  <c r="R653"/>
  <c r="P653"/>
  <c r="BI651"/>
  <c r="BH651"/>
  <c r="BG651"/>
  <c r="BF651"/>
  <c r="T651"/>
  <c r="R651"/>
  <c r="P651"/>
  <c r="BI649"/>
  <c r="BH649"/>
  <c r="BG649"/>
  <c r="BF649"/>
  <c r="T649"/>
  <c r="R649"/>
  <c r="P649"/>
  <c r="BI646"/>
  <c r="BH646"/>
  <c r="BG646"/>
  <c r="BF646"/>
  <c r="T646"/>
  <c r="R646"/>
  <c r="P646"/>
  <c r="BI644"/>
  <c r="BH644"/>
  <c r="BG644"/>
  <c r="BF644"/>
  <c r="T644"/>
  <c r="R644"/>
  <c r="P644"/>
  <c r="BI642"/>
  <c r="BH642"/>
  <c r="BG642"/>
  <c r="BF642"/>
  <c r="T642"/>
  <c r="R642"/>
  <c r="P642"/>
  <c r="BI640"/>
  <c r="BH640"/>
  <c r="BG640"/>
  <c r="BF640"/>
  <c r="T640"/>
  <c r="R640"/>
  <c r="P640"/>
  <c r="BI639"/>
  <c r="BH639"/>
  <c r="BG639"/>
  <c r="BF639"/>
  <c r="T639"/>
  <c r="R639"/>
  <c r="P639"/>
  <c r="BI637"/>
  <c r="BH637"/>
  <c r="BG637"/>
  <c r="BF637"/>
  <c r="T637"/>
  <c r="R637"/>
  <c r="P637"/>
  <c r="BI635"/>
  <c r="BH635"/>
  <c r="BG635"/>
  <c r="BF635"/>
  <c r="T635"/>
  <c r="R635"/>
  <c r="P635"/>
  <c r="BI633"/>
  <c r="BH633"/>
  <c r="BG633"/>
  <c r="BF633"/>
  <c r="T633"/>
  <c r="R633"/>
  <c r="P633"/>
  <c r="BI631"/>
  <c r="BH631"/>
  <c r="BG631"/>
  <c r="BF631"/>
  <c r="T631"/>
  <c r="R631"/>
  <c r="P631"/>
  <c r="BI629"/>
  <c r="BH629"/>
  <c r="BG629"/>
  <c r="BF629"/>
  <c r="T629"/>
  <c r="R629"/>
  <c r="P629"/>
  <c r="BI627"/>
  <c r="BH627"/>
  <c r="BG627"/>
  <c r="BF627"/>
  <c r="T627"/>
  <c r="R627"/>
  <c r="P627"/>
  <c r="BI624"/>
  <c r="BH624"/>
  <c r="BG624"/>
  <c r="BF624"/>
  <c r="T624"/>
  <c r="R624"/>
  <c r="P624"/>
  <c r="BI621"/>
  <c r="BH621"/>
  <c r="BG621"/>
  <c r="BF621"/>
  <c r="T621"/>
  <c r="R621"/>
  <c r="P621"/>
  <c r="BI618"/>
  <c r="BH618"/>
  <c r="BG618"/>
  <c r="BF618"/>
  <c r="T618"/>
  <c r="R618"/>
  <c r="P618"/>
  <c r="BI615"/>
  <c r="BH615"/>
  <c r="BG615"/>
  <c r="BF615"/>
  <c r="T615"/>
  <c r="R615"/>
  <c r="P615"/>
  <c r="BI613"/>
  <c r="BH613"/>
  <c r="BG613"/>
  <c r="BF613"/>
  <c r="T613"/>
  <c r="R613"/>
  <c r="P613"/>
  <c r="BI611"/>
  <c r="BH611"/>
  <c r="BG611"/>
  <c r="BF611"/>
  <c r="T611"/>
  <c r="R611"/>
  <c r="P611"/>
  <c r="BI610"/>
  <c r="BH610"/>
  <c r="BG610"/>
  <c r="BF610"/>
  <c r="T610"/>
  <c r="R610"/>
  <c r="P610"/>
  <c r="BI607"/>
  <c r="BH607"/>
  <c r="BG607"/>
  <c r="BF607"/>
  <c r="T607"/>
  <c r="R607"/>
  <c r="P607"/>
  <c r="BI605"/>
  <c r="BH605"/>
  <c r="BG605"/>
  <c r="BF605"/>
  <c r="T605"/>
  <c r="R605"/>
  <c r="P605"/>
  <c r="BI603"/>
  <c r="BH603"/>
  <c r="BG603"/>
  <c r="BF603"/>
  <c r="T603"/>
  <c r="R603"/>
  <c r="P603"/>
  <c r="BI601"/>
  <c r="BH601"/>
  <c r="BG601"/>
  <c r="BF601"/>
  <c r="T601"/>
  <c r="R601"/>
  <c r="P601"/>
  <c r="BI599"/>
  <c r="BH599"/>
  <c r="BG599"/>
  <c r="BF599"/>
  <c r="T599"/>
  <c r="R599"/>
  <c r="P599"/>
  <c r="BI597"/>
  <c r="BH597"/>
  <c r="BG597"/>
  <c r="BF597"/>
  <c r="T597"/>
  <c r="R597"/>
  <c r="P597"/>
  <c r="BI595"/>
  <c r="BH595"/>
  <c r="BG595"/>
  <c r="BF595"/>
  <c r="T595"/>
  <c r="R595"/>
  <c r="P595"/>
  <c r="BI594"/>
  <c r="BH594"/>
  <c r="BG594"/>
  <c r="BF594"/>
  <c r="T594"/>
  <c r="R594"/>
  <c r="P594"/>
  <c r="BI593"/>
  <c r="BH593"/>
  <c r="BG593"/>
  <c r="BF593"/>
  <c r="T593"/>
  <c r="R593"/>
  <c r="P593"/>
  <c r="BI590"/>
  <c r="BH590"/>
  <c r="BG590"/>
  <c r="BF590"/>
  <c r="T590"/>
  <c r="R590"/>
  <c r="P590"/>
  <c r="BI588"/>
  <c r="BH588"/>
  <c r="BG588"/>
  <c r="BF588"/>
  <c r="T588"/>
  <c r="R588"/>
  <c r="P588"/>
  <c r="BI586"/>
  <c r="BH586"/>
  <c r="BG586"/>
  <c r="BF586"/>
  <c r="T586"/>
  <c r="R586"/>
  <c r="P586"/>
  <c r="BI583"/>
  <c r="BH583"/>
  <c r="BG583"/>
  <c r="BF583"/>
  <c r="T583"/>
  <c r="R583"/>
  <c r="P583"/>
  <c r="BI580"/>
  <c r="BH580"/>
  <c r="BG580"/>
  <c r="BF580"/>
  <c r="T580"/>
  <c r="R580"/>
  <c r="P580"/>
  <c r="BI578"/>
  <c r="BH578"/>
  <c r="BG578"/>
  <c r="BF578"/>
  <c r="T578"/>
  <c r="R578"/>
  <c r="P578"/>
  <c r="BI576"/>
  <c r="BH576"/>
  <c r="BG576"/>
  <c r="BF576"/>
  <c r="T576"/>
  <c r="R576"/>
  <c r="P576"/>
  <c r="BI573"/>
  <c r="BH573"/>
  <c r="BG573"/>
  <c r="BF573"/>
  <c r="T573"/>
  <c r="R573"/>
  <c r="P573"/>
  <c r="BI572"/>
  <c r="BH572"/>
  <c r="BG572"/>
  <c r="BF572"/>
  <c r="T572"/>
  <c r="R572"/>
  <c r="P572"/>
  <c r="BI569"/>
  <c r="BH569"/>
  <c r="BG569"/>
  <c r="BF569"/>
  <c r="T569"/>
  <c r="R569"/>
  <c r="P569"/>
  <c r="BI566"/>
  <c r="BH566"/>
  <c r="BG566"/>
  <c r="BF566"/>
  <c r="T566"/>
  <c r="R566"/>
  <c r="P566"/>
  <c r="BI564"/>
  <c r="BH564"/>
  <c r="BG564"/>
  <c r="BF564"/>
  <c r="T564"/>
  <c r="R564"/>
  <c r="P564"/>
  <c r="BI562"/>
  <c r="BH562"/>
  <c r="BG562"/>
  <c r="BF562"/>
  <c r="T562"/>
  <c r="R562"/>
  <c r="P562"/>
  <c r="BI561"/>
  <c r="BH561"/>
  <c r="BG561"/>
  <c r="BF561"/>
  <c r="T561"/>
  <c r="R561"/>
  <c r="P561"/>
  <c r="BI560"/>
  <c r="BH560"/>
  <c r="BG560"/>
  <c r="BF560"/>
  <c r="T560"/>
  <c r="R560"/>
  <c r="P560"/>
  <c r="BI558"/>
  <c r="BH558"/>
  <c r="BG558"/>
  <c r="BF558"/>
  <c r="T558"/>
  <c r="R558"/>
  <c r="P558"/>
  <c r="BI555"/>
  <c r="BH555"/>
  <c r="BG555"/>
  <c r="BF555"/>
  <c r="T555"/>
  <c r="R555"/>
  <c r="P555"/>
  <c r="BI552"/>
  <c r="BH552"/>
  <c r="BG552"/>
  <c r="BF552"/>
  <c r="T552"/>
  <c r="R552"/>
  <c r="P552"/>
  <c r="BI550"/>
  <c r="BH550"/>
  <c r="BG550"/>
  <c r="BF550"/>
  <c r="T550"/>
  <c r="R550"/>
  <c r="P550"/>
  <c r="BI548"/>
  <c r="BH548"/>
  <c r="BG548"/>
  <c r="BF548"/>
  <c r="T548"/>
  <c r="R548"/>
  <c r="P548"/>
  <c r="BI546"/>
  <c r="BH546"/>
  <c r="BG546"/>
  <c r="BF546"/>
  <c r="T546"/>
  <c r="R546"/>
  <c r="P546"/>
  <c r="BI543"/>
  <c r="BH543"/>
  <c r="BG543"/>
  <c r="BF543"/>
  <c r="T543"/>
  <c r="R543"/>
  <c r="P543"/>
  <c r="BI540"/>
  <c r="BH540"/>
  <c r="BG540"/>
  <c r="BF540"/>
  <c r="T540"/>
  <c r="R540"/>
  <c r="P540"/>
  <c r="BI538"/>
  <c r="BH538"/>
  <c r="BG538"/>
  <c r="BF538"/>
  <c r="T538"/>
  <c r="R538"/>
  <c r="P538"/>
  <c r="BI536"/>
  <c r="BH536"/>
  <c r="BG536"/>
  <c r="BF536"/>
  <c r="T536"/>
  <c r="R536"/>
  <c r="P536"/>
  <c r="BI534"/>
  <c r="BH534"/>
  <c r="BG534"/>
  <c r="BF534"/>
  <c r="T534"/>
  <c r="R534"/>
  <c r="P534"/>
  <c r="BI532"/>
  <c r="BH532"/>
  <c r="BG532"/>
  <c r="BF532"/>
  <c r="T532"/>
  <c r="R532"/>
  <c r="P532"/>
  <c r="BI530"/>
  <c r="BH530"/>
  <c r="BG530"/>
  <c r="BF530"/>
  <c r="T530"/>
  <c r="R530"/>
  <c r="P530"/>
  <c r="BI528"/>
  <c r="BH528"/>
  <c r="BG528"/>
  <c r="BF528"/>
  <c r="T528"/>
  <c r="R528"/>
  <c r="P528"/>
  <c r="BI525"/>
  <c r="BH525"/>
  <c r="BG525"/>
  <c r="BF525"/>
  <c r="T525"/>
  <c r="R525"/>
  <c r="P525"/>
  <c r="BI523"/>
  <c r="BH523"/>
  <c r="BG523"/>
  <c r="BF523"/>
  <c r="T523"/>
  <c r="R523"/>
  <c r="P523"/>
  <c r="BI521"/>
  <c r="BH521"/>
  <c r="BG521"/>
  <c r="BF521"/>
  <c r="T521"/>
  <c r="R521"/>
  <c r="P521"/>
  <c r="BI518"/>
  <c r="BH518"/>
  <c r="BG518"/>
  <c r="BF518"/>
  <c r="T518"/>
  <c r="R518"/>
  <c r="P518"/>
  <c r="BI515"/>
  <c r="BH515"/>
  <c r="BG515"/>
  <c r="BF515"/>
  <c r="T515"/>
  <c r="R515"/>
  <c r="P515"/>
  <c r="BI513"/>
  <c r="BH513"/>
  <c r="BG513"/>
  <c r="BF513"/>
  <c r="T513"/>
  <c r="R513"/>
  <c r="P513"/>
  <c r="BI510"/>
  <c r="BH510"/>
  <c r="BG510"/>
  <c r="BF510"/>
  <c r="T510"/>
  <c r="R510"/>
  <c r="P510"/>
  <c r="BI508"/>
  <c r="BH508"/>
  <c r="BG508"/>
  <c r="BF508"/>
  <c r="T508"/>
  <c r="R508"/>
  <c r="P508"/>
  <c r="BI505"/>
  <c r="BH505"/>
  <c r="BG505"/>
  <c r="BF505"/>
  <c r="T505"/>
  <c r="R505"/>
  <c r="P505"/>
  <c r="BI503"/>
  <c r="BH503"/>
  <c r="BG503"/>
  <c r="BF503"/>
  <c r="T503"/>
  <c r="R503"/>
  <c r="P503"/>
  <c r="BI501"/>
  <c r="BH501"/>
  <c r="BG501"/>
  <c r="BF501"/>
  <c r="T501"/>
  <c r="R501"/>
  <c r="P501"/>
  <c r="BI499"/>
  <c r="BH499"/>
  <c r="BG499"/>
  <c r="BF499"/>
  <c r="T499"/>
  <c r="R499"/>
  <c r="P499"/>
  <c r="BI496"/>
  <c r="BH496"/>
  <c r="BG496"/>
  <c r="BF496"/>
  <c r="T496"/>
  <c r="R496"/>
  <c r="P496"/>
  <c r="BI493"/>
  <c r="BH493"/>
  <c r="BG493"/>
  <c r="BF493"/>
  <c r="T493"/>
  <c r="R493"/>
  <c r="P493"/>
  <c r="BI490"/>
  <c r="BH490"/>
  <c r="BG490"/>
  <c r="BF490"/>
  <c r="T490"/>
  <c r="R490"/>
  <c r="P490"/>
  <c r="BI488"/>
  <c r="BH488"/>
  <c r="BG488"/>
  <c r="BF488"/>
  <c r="T488"/>
  <c r="R488"/>
  <c r="P488"/>
  <c r="BI486"/>
  <c r="BH486"/>
  <c r="BG486"/>
  <c r="BF486"/>
  <c r="T486"/>
  <c r="R486"/>
  <c r="P486"/>
  <c r="BI484"/>
  <c r="BH484"/>
  <c r="BG484"/>
  <c r="BF484"/>
  <c r="T484"/>
  <c r="R484"/>
  <c r="P484"/>
  <c r="BI482"/>
  <c r="BH482"/>
  <c r="BG482"/>
  <c r="BF482"/>
  <c r="T482"/>
  <c r="R482"/>
  <c r="P482"/>
  <c r="BI480"/>
  <c r="BH480"/>
  <c r="BG480"/>
  <c r="BF480"/>
  <c r="T480"/>
  <c r="R480"/>
  <c r="P480"/>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3"/>
  <c r="BH473"/>
  <c r="BG473"/>
  <c r="BF473"/>
  <c r="T473"/>
  <c r="R473"/>
  <c r="P473"/>
  <c r="BI470"/>
  <c r="BH470"/>
  <c r="BG470"/>
  <c r="BF470"/>
  <c r="T470"/>
  <c r="R470"/>
  <c r="P470"/>
  <c r="BI468"/>
  <c r="BH468"/>
  <c r="BG468"/>
  <c r="BF468"/>
  <c r="T468"/>
  <c r="R468"/>
  <c r="P468"/>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4"/>
  <c r="BH454"/>
  <c r="BG454"/>
  <c r="BF454"/>
  <c r="T454"/>
  <c r="R454"/>
  <c r="P454"/>
  <c r="BI452"/>
  <c r="BH452"/>
  <c r="BG452"/>
  <c r="BF452"/>
  <c r="T452"/>
  <c r="R452"/>
  <c r="P452"/>
  <c r="BI450"/>
  <c r="BH450"/>
  <c r="BG450"/>
  <c r="BF450"/>
  <c r="T450"/>
  <c r="R450"/>
  <c r="P450"/>
  <c r="BI448"/>
  <c r="BH448"/>
  <c r="BG448"/>
  <c r="BF448"/>
  <c r="T448"/>
  <c r="R448"/>
  <c r="P448"/>
  <c r="BI446"/>
  <c r="BH446"/>
  <c r="BG446"/>
  <c r="BF446"/>
  <c r="T446"/>
  <c r="R446"/>
  <c r="P446"/>
  <c r="BI445"/>
  <c r="BH445"/>
  <c r="BG445"/>
  <c r="BF445"/>
  <c r="T445"/>
  <c r="R445"/>
  <c r="P445"/>
  <c r="BI442"/>
  <c r="BH442"/>
  <c r="BG442"/>
  <c r="BF442"/>
  <c r="T442"/>
  <c r="R442"/>
  <c r="P442"/>
  <c r="BI441"/>
  <c r="BH441"/>
  <c r="BG441"/>
  <c r="BF441"/>
  <c r="T441"/>
  <c r="R441"/>
  <c r="P441"/>
  <c r="BI438"/>
  <c r="BH438"/>
  <c r="BG438"/>
  <c r="BF438"/>
  <c r="T438"/>
  <c r="R438"/>
  <c r="P438"/>
  <c r="BI436"/>
  <c r="BH436"/>
  <c r="BG436"/>
  <c r="BF436"/>
  <c r="T436"/>
  <c r="R436"/>
  <c r="P436"/>
  <c r="BI433"/>
  <c r="BH433"/>
  <c r="BG433"/>
  <c r="BF433"/>
  <c r="T433"/>
  <c r="R433"/>
  <c r="P433"/>
  <c r="BI431"/>
  <c r="BH431"/>
  <c r="BG431"/>
  <c r="BF431"/>
  <c r="T431"/>
  <c r="R431"/>
  <c r="P431"/>
  <c r="BI430"/>
  <c r="BH430"/>
  <c r="BG430"/>
  <c r="BF430"/>
  <c r="T430"/>
  <c r="R430"/>
  <c r="P430"/>
  <c r="BI429"/>
  <c r="BH429"/>
  <c r="BG429"/>
  <c r="BF429"/>
  <c r="T429"/>
  <c r="R429"/>
  <c r="P429"/>
  <c r="BI428"/>
  <c r="BH428"/>
  <c r="BG428"/>
  <c r="BF428"/>
  <c r="T428"/>
  <c r="R428"/>
  <c r="P428"/>
  <c r="BI427"/>
  <c r="BH427"/>
  <c r="BG427"/>
  <c r="BF427"/>
  <c r="T427"/>
  <c r="R427"/>
  <c r="P427"/>
  <c r="BI425"/>
  <c r="BH425"/>
  <c r="BG425"/>
  <c r="BF425"/>
  <c r="T425"/>
  <c r="R425"/>
  <c r="P425"/>
  <c r="BI422"/>
  <c r="BH422"/>
  <c r="BG422"/>
  <c r="BF422"/>
  <c r="T422"/>
  <c r="R422"/>
  <c r="P422"/>
  <c r="BI419"/>
  <c r="BH419"/>
  <c r="BG419"/>
  <c r="BF419"/>
  <c r="T419"/>
  <c r="R419"/>
  <c r="P419"/>
  <c r="BI416"/>
  <c r="BH416"/>
  <c r="BG416"/>
  <c r="BF416"/>
  <c r="T416"/>
  <c r="R416"/>
  <c r="P416"/>
  <c r="BI414"/>
  <c r="BH414"/>
  <c r="BG414"/>
  <c r="BF414"/>
  <c r="T414"/>
  <c r="R414"/>
  <c r="P414"/>
  <c r="BI412"/>
  <c r="BH412"/>
  <c r="BG412"/>
  <c r="BF412"/>
  <c r="T412"/>
  <c r="R412"/>
  <c r="P412"/>
  <c r="BI410"/>
  <c r="BH410"/>
  <c r="BG410"/>
  <c r="BF410"/>
  <c r="T410"/>
  <c r="R410"/>
  <c r="P410"/>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6"/>
  <c r="BH356"/>
  <c r="BG356"/>
  <c r="BF356"/>
  <c r="T356"/>
  <c r="R356"/>
  <c r="P356"/>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6"/>
  <c r="BH326"/>
  <c r="BG326"/>
  <c r="BF326"/>
  <c r="T326"/>
  <c r="R326"/>
  <c r="P326"/>
  <c r="BI323"/>
  <c r="BH323"/>
  <c r="BG323"/>
  <c r="BF323"/>
  <c r="T323"/>
  <c r="R323"/>
  <c r="P323"/>
  <c r="BI320"/>
  <c r="BH320"/>
  <c r="BG320"/>
  <c r="BF320"/>
  <c r="T320"/>
  <c r="R320"/>
  <c r="P320"/>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2"/>
  <c r="BH292"/>
  <c r="BG292"/>
  <c r="BF292"/>
  <c r="T292"/>
  <c r="R292"/>
  <c r="P292"/>
  <c r="BI290"/>
  <c r="BH290"/>
  <c r="BG290"/>
  <c r="BF290"/>
  <c r="T290"/>
  <c r="R290"/>
  <c r="P290"/>
  <c r="BI288"/>
  <c r="BH288"/>
  <c r="BG288"/>
  <c r="BF288"/>
  <c r="T288"/>
  <c r="R288"/>
  <c r="P288"/>
  <c r="BI287"/>
  <c r="BH287"/>
  <c r="BG287"/>
  <c r="BF287"/>
  <c r="T287"/>
  <c r="R287"/>
  <c r="P287"/>
  <c r="BI285"/>
  <c r="BH285"/>
  <c r="BG285"/>
  <c r="BF285"/>
  <c r="T285"/>
  <c r="R285"/>
  <c r="P285"/>
  <c r="BI284"/>
  <c r="BH284"/>
  <c r="BG284"/>
  <c r="BF284"/>
  <c r="T284"/>
  <c r="R284"/>
  <c r="P284"/>
  <c r="BI281"/>
  <c r="BH281"/>
  <c r="BG281"/>
  <c r="BF281"/>
  <c r="T281"/>
  <c r="R281"/>
  <c r="P281"/>
  <c r="BI280"/>
  <c r="BH280"/>
  <c r="BG280"/>
  <c r="BF280"/>
  <c r="T280"/>
  <c r="R280"/>
  <c r="P280"/>
  <c r="BI278"/>
  <c r="BH278"/>
  <c r="BG278"/>
  <c r="BF278"/>
  <c r="T278"/>
  <c r="R278"/>
  <c r="P278"/>
  <c r="BI277"/>
  <c r="BH277"/>
  <c r="BG277"/>
  <c r="BF277"/>
  <c r="T277"/>
  <c r="R277"/>
  <c r="P277"/>
  <c r="BI275"/>
  <c r="BH275"/>
  <c r="BG275"/>
  <c r="BF275"/>
  <c r="T275"/>
  <c r="R275"/>
  <c r="P275"/>
  <c r="BI274"/>
  <c r="BH274"/>
  <c r="BG274"/>
  <c r="BF274"/>
  <c r="T274"/>
  <c r="R274"/>
  <c r="P274"/>
  <c r="BI272"/>
  <c r="BH272"/>
  <c r="BG272"/>
  <c r="BF272"/>
  <c r="T272"/>
  <c r="R272"/>
  <c r="P272"/>
  <c r="BI270"/>
  <c r="BH270"/>
  <c r="BG270"/>
  <c r="BF270"/>
  <c r="T270"/>
  <c r="R270"/>
  <c r="P270"/>
  <c r="BI268"/>
  <c r="BH268"/>
  <c r="BG268"/>
  <c r="BF268"/>
  <c r="T268"/>
  <c r="R268"/>
  <c r="P268"/>
  <c r="BI265"/>
  <c r="BH265"/>
  <c r="BG265"/>
  <c r="BF265"/>
  <c r="T265"/>
  <c r="R265"/>
  <c r="P265"/>
  <c r="BI262"/>
  <c r="BH262"/>
  <c r="BG262"/>
  <c r="BF262"/>
  <c r="T262"/>
  <c r="R262"/>
  <c r="P262"/>
  <c r="BI261"/>
  <c r="BH261"/>
  <c r="BG261"/>
  <c r="BF261"/>
  <c r="T261"/>
  <c r="R261"/>
  <c r="P261"/>
  <c r="BI260"/>
  <c r="BH260"/>
  <c r="BG260"/>
  <c r="BF260"/>
  <c r="T260"/>
  <c r="R260"/>
  <c r="P260"/>
  <c r="BI258"/>
  <c r="BH258"/>
  <c r="BG258"/>
  <c r="BF258"/>
  <c r="T258"/>
  <c r="R258"/>
  <c r="P258"/>
  <c r="BI256"/>
  <c r="BH256"/>
  <c r="BG256"/>
  <c r="BF256"/>
  <c r="T256"/>
  <c r="R256"/>
  <c r="P256"/>
  <c r="BI253"/>
  <c r="BH253"/>
  <c r="BG253"/>
  <c r="BF253"/>
  <c r="T253"/>
  <c r="R253"/>
  <c r="P253"/>
  <c r="BI250"/>
  <c r="BH250"/>
  <c r="BG250"/>
  <c r="BF250"/>
  <c r="T250"/>
  <c r="R250"/>
  <c r="P250"/>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30"/>
  <c r="BH230"/>
  <c r="BG230"/>
  <c r="BF230"/>
  <c r="T230"/>
  <c r="R230"/>
  <c r="P230"/>
  <c r="BI228"/>
  <c r="BH228"/>
  <c r="BG228"/>
  <c r="BF228"/>
  <c r="T228"/>
  <c r="R228"/>
  <c r="P228"/>
  <c r="BI225"/>
  <c r="BH225"/>
  <c r="BG225"/>
  <c r="BF225"/>
  <c r="T225"/>
  <c r="R225"/>
  <c r="P225"/>
  <c r="BI223"/>
  <c r="BH223"/>
  <c r="BG223"/>
  <c r="BF223"/>
  <c r="T223"/>
  <c r="R223"/>
  <c r="P223"/>
  <c r="BI220"/>
  <c r="BH220"/>
  <c r="BG220"/>
  <c r="BF220"/>
  <c r="T220"/>
  <c r="R220"/>
  <c r="P220"/>
  <c r="BI218"/>
  <c r="BH218"/>
  <c r="BG218"/>
  <c r="BF218"/>
  <c r="T218"/>
  <c r="R218"/>
  <c r="P218"/>
  <c r="BI216"/>
  <c r="BH216"/>
  <c r="BG216"/>
  <c r="BF216"/>
  <c r="T216"/>
  <c r="R216"/>
  <c r="P216"/>
  <c r="BI213"/>
  <c r="BH213"/>
  <c r="BG213"/>
  <c r="BF213"/>
  <c r="T213"/>
  <c r="R213"/>
  <c r="P213"/>
  <c r="BI210"/>
  <c r="BH210"/>
  <c r="BG210"/>
  <c r="BF210"/>
  <c r="T210"/>
  <c r="R210"/>
  <c r="P210"/>
  <c r="BI208"/>
  <c r="BH208"/>
  <c r="BG208"/>
  <c r="BF208"/>
  <c r="T208"/>
  <c r="R208"/>
  <c r="P208"/>
  <c r="BI206"/>
  <c r="BH206"/>
  <c r="BG206"/>
  <c r="BF206"/>
  <c r="T206"/>
  <c r="R206"/>
  <c r="P206"/>
  <c r="BI203"/>
  <c r="BH203"/>
  <c r="BG203"/>
  <c r="BF203"/>
  <c r="T203"/>
  <c r="R203"/>
  <c r="P203"/>
  <c r="BI200"/>
  <c r="BH200"/>
  <c r="BG200"/>
  <c r="BF200"/>
  <c r="T200"/>
  <c r="R200"/>
  <c r="P200"/>
  <c r="BI198"/>
  <c r="BH198"/>
  <c r="BG198"/>
  <c r="BF198"/>
  <c r="T198"/>
  <c r="R198"/>
  <c r="P198"/>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8"/>
  <c r="BH178"/>
  <c r="BG178"/>
  <c r="BF178"/>
  <c r="T178"/>
  <c r="R178"/>
  <c r="P178"/>
  <c r="BI175"/>
  <c r="BH175"/>
  <c r="BG175"/>
  <c r="BF175"/>
  <c r="T175"/>
  <c r="R175"/>
  <c r="P175"/>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F106"/>
  <c r="F104"/>
  <c r="E102"/>
  <c r="F54"/>
  <c r="F52"/>
  <c r="E50"/>
  <c r="J24"/>
  <c r="E24"/>
  <c r="J107"/>
  <c r="J23"/>
  <c r="J21"/>
  <c r="E21"/>
  <c r="J106"/>
  <c r="J20"/>
  <c r="J18"/>
  <c r="E18"/>
  <c r="F107"/>
  <c r="J17"/>
  <c r="J12"/>
  <c r="J104"/>
  <c r="E7"/>
  <c r="E48"/>
  <c i="1" r="L50"/>
  <c r="AM50"/>
  <c r="AM49"/>
  <c r="L49"/>
  <c r="AM47"/>
  <c r="L47"/>
  <c r="L45"/>
  <c r="L44"/>
  <c i="2" r="BK1114"/>
  <c r="BK915"/>
  <c r="J869"/>
  <c r="BK816"/>
  <c r="BK758"/>
  <c r="BK708"/>
  <c r="BK673"/>
  <c r="J601"/>
  <c r="BK561"/>
  <c r="BK499"/>
  <c r="BK442"/>
  <c r="J389"/>
  <c r="BK359"/>
  <c r="BK320"/>
  <c r="J280"/>
  <c r="BK190"/>
  <c r="J140"/>
  <c r="BK1041"/>
  <c r="BK997"/>
  <c r="J917"/>
  <c r="J866"/>
  <c r="J665"/>
  <c r="BK536"/>
  <c r="BK450"/>
  <c r="J410"/>
  <c r="J381"/>
  <c r="BK329"/>
  <c r="J292"/>
  <c r="BK262"/>
  <c r="J247"/>
  <c r="J218"/>
  <c r="BK164"/>
  <c r="J1109"/>
  <c r="BK1100"/>
  <c r="J1054"/>
  <c r="J1023"/>
  <c r="J1016"/>
  <c r="BK978"/>
  <c r="BK873"/>
  <c r="J816"/>
  <c r="J774"/>
  <c r="J721"/>
  <c r="J635"/>
  <c r="J576"/>
  <c r="BK503"/>
  <c r="J428"/>
  <c r="J373"/>
  <c r="J343"/>
  <c r="BK309"/>
  <c r="BK284"/>
  <c r="BK272"/>
  <c r="J181"/>
  <c r="J144"/>
  <c r="J1111"/>
  <c r="BK1072"/>
  <c r="J1053"/>
  <c r="J1034"/>
  <c r="BK995"/>
  <c r="BK949"/>
  <c r="BK885"/>
  <c r="J810"/>
  <c r="BK725"/>
  <c r="BK665"/>
  <c r="BK613"/>
  <c r="BK528"/>
  <c r="BK433"/>
  <c r="BK393"/>
  <c r="BK303"/>
  <c r="BK154"/>
  <c r="BK1038"/>
  <c r="J993"/>
  <c r="BK959"/>
  <c r="J919"/>
  <c r="J878"/>
  <c r="J825"/>
  <c r="J758"/>
  <c r="J698"/>
  <c r="BK659"/>
  <c r="BK615"/>
  <c r="BK572"/>
  <c r="J515"/>
  <c r="BK463"/>
  <c r="J414"/>
  <c r="J270"/>
  <c r="BK200"/>
  <c r="BK144"/>
  <c r="J960"/>
  <c r="J920"/>
  <c r="J865"/>
  <c r="BK755"/>
  <c r="J725"/>
  <c r="J659"/>
  <c r="BK624"/>
  <c r="BK593"/>
  <c r="J558"/>
  <c r="J499"/>
  <c r="J431"/>
  <c r="BK260"/>
  <c r="J172"/>
  <c r="J136"/>
  <c r="BK983"/>
  <c r="BK943"/>
  <c r="BK879"/>
  <c r="J829"/>
  <c r="J739"/>
  <c r="J696"/>
  <c r="J653"/>
  <c r="J624"/>
  <c r="J595"/>
  <c r="J555"/>
  <c r="BK488"/>
  <c r="J459"/>
  <c r="J387"/>
  <c r="J351"/>
  <c r="J326"/>
  <c r="J262"/>
  <c r="BK210"/>
  <c r="J148"/>
  <c r="BK1944"/>
  <c r="J1936"/>
  <c r="BK1926"/>
  <c r="J1920"/>
  <c r="J1912"/>
  <c r="J1901"/>
  <c r="BK1893"/>
  <c r="BK1890"/>
  <c r="BK1883"/>
  <c r="BK1879"/>
  <c r="J1873"/>
  <c r="J1869"/>
  <c r="BK1861"/>
  <c r="J1857"/>
  <c r="BK1851"/>
  <c r="J1850"/>
  <c r="BK1847"/>
  <c r="BK1843"/>
  <c r="J1841"/>
  <c r="BK1832"/>
  <c r="J1826"/>
  <c r="BK1820"/>
  <c r="BK1814"/>
  <c r="BK1810"/>
  <c r="J1806"/>
  <c r="BK1800"/>
  <c r="BK1796"/>
  <c r="J1791"/>
  <c r="J1779"/>
  <c r="J1771"/>
  <c r="J1765"/>
  <c r="BK1757"/>
  <c r="BK1751"/>
  <c r="J1745"/>
  <c r="BK1741"/>
  <c r="BK1735"/>
  <c r="BK1731"/>
  <c r="BK1723"/>
  <c r="J1715"/>
  <c r="J1708"/>
  <c r="BK1700"/>
  <c r="BK1697"/>
  <c r="J1692"/>
  <c r="J1684"/>
  <c r="BK1678"/>
  <c r="J1670"/>
  <c r="BK1658"/>
  <c r="J1647"/>
  <c r="BK1635"/>
  <c r="J1627"/>
  <c r="J1619"/>
  <c r="BK1610"/>
  <c r="J1604"/>
  <c r="BK1597"/>
  <c r="BK1589"/>
  <c r="BK1581"/>
  <c r="J1572"/>
  <c r="J1565"/>
  <c r="J1561"/>
  <c r="BK1552"/>
  <c r="BK1544"/>
  <c r="J1537"/>
  <c r="J1529"/>
  <c r="BK1525"/>
  <c r="J1519"/>
  <c r="J1513"/>
  <c r="BK1507"/>
  <c r="BK1501"/>
  <c r="BK1497"/>
  <c r="J1490"/>
  <c r="BK1477"/>
  <c r="BK1471"/>
  <c r="BK1464"/>
  <c r="BK1458"/>
  <c r="J1451"/>
  <c r="BK1445"/>
  <c r="BK1433"/>
  <c r="J1425"/>
  <c r="J1418"/>
  <c r="J1412"/>
  <c r="BK1395"/>
  <c r="J1386"/>
  <c r="BK1380"/>
  <c r="J1375"/>
  <c r="J1368"/>
  <c r="J1359"/>
  <c r="BK1349"/>
  <c r="J1340"/>
  <c r="J1332"/>
  <c r="BK1326"/>
  <c r="J1323"/>
  <c r="J1317"/>
  <c r="BK1308"/>
  <c r="J1298"/>
  <c r="J1296"/>
  <c r="BK1286"/>
  <c r="BK1280"/>
  <c r="BK1271"/>
  <c r="J1267"/>
  <c r="BK1256"/>
  <c r="BK1247"/>
  <c r="J1241"/>
  <c r="BK1234"/>
  <c r="J1227"/>
  <c r="BK1218"/>
  <c r="BK1207"/>
  <c r="J1203"/>
  <c r="BK1197"/>
  <c r="BK1190"/>
  <c r="J1185"/>
  <c r="J1179"/>
  <c r="BK1167"/>
  <c r="BK1159"/>
  <c r="BK1153"/>
  <c r="BK1144"/>
  <c r="BK1135"/>
  <c r="J1126"/>
  <c r="J1120"/>
  <c r="BK1116"/>
  <c r="J1093"/>
  <c r="BK1081"/>
  <c r="BK1067"/>
  <c r="J1046"/>
  <c r="BK1005"/>
  <c r="J931"/>
  <c r="BK886"/>
  <c r="BK838"/>
  <c r="BK763"/>
  <c r="BK716"/>
  <c r="BK655"/>
  <c r="J560"/>
  <c r="BK513"/>
  <c r="J477"/>
  <c r="J436"/>
  <c r="J375"/>
  <c r="J206"/>
  <c i="3" r="J175"/>
  <c r="J165"/>
  <c r="BK148"/>
  <c r="J133"/>
  <c r="J109"/>
  <c r="J91"/>
  <c r="BK85"/>
  <c r="BK164"/>
  <c r="BK118"/>
  <c r="J181"/>
  <c r="J166"/>
  <c r="J143"/>
  <c r="BK92"/>
  <c r="BK156"/>
  <c r="J92"/>
  <c r="J112"/>
  <c i="4" r="BK90"/>
  <c i="2" r="BK976"/>
  <c r="BK933"/>
  <c r="J885"/>
  <c r="BK844"/>
  <c r="BK779"/>
  <c r="J716"/>
  <c r="J675"/>
  <c r="J615"/>
  <c r="J540"/>
  <c r="BK446"/>
  <c r="J403"/>
  <c r="J361"/>
  <c r="BK307"/>
  <c r="BK256"/>
  <c r="BK193"/>
  <c r="BK158"/>
  <c r="BK1070"/>
  <c r="J1025"/>
  <c r="J989"/>
  <c r="J900"/>
  <c r="BK706"/>
  <c r="J661"/>
  <c r="J503"/>
  <c r="BK454"/>
  <c r="BK391"/>
  <c r="J353"/>
  <c r="BK323"/>
  <c r="J268"/>
  <c r="J244"/>
  <c r="BK156"/>
  <c r="J115"/>
  <c r="J1102"/>
  <c r="J1062"/>
  <c r="J1030"/>
  <c r="BK1018"/>
  <c r="J1004"/>
  <c r="BK945"/>
  <c r="BK853"/>
  <c r="J804"/>
  <c r="J749"/>
  <c r="J706"/>
  <c r="BK627"/>
  <c r="BK583"/>
  <c r="BK508"/>
  <c r="BK431"/>
  <c r="J399"/>
  <c r="BK337"/>
  <c r="BK301"/>
  <c r="J281"/>
  <c r="BK244"/>
  <c r="J164"/>
  <c r="BK142"/>
  <c r="J1087"/>
  <c r="J1070"/>
  <c r="J1042"/>
  <c r="BK1013"/>
  <c r="J980"/>
  <c r="BK925"/>
  <c r="J841"/>
  <c r="J745"/>
  <c r="J667"/>
  <c r="J633"/>
  <c r="BK540"/>
  <c r="BK479"/>
  <c r="BK412"/>
  <c r="BK299"/>
  <c r="BK1065"/>
  <c r="BK1043"/>
  <c r="J999"/>
  <c r="BK969"/>
  <c r="BK931"/>
  <c r="J882"/>
  <c r="J813"/>
  <c r="J779"/>
  <c r="J727"/>
  <c r="J711"/>
  <c r="J642"/>
  <c r="J578"/>
  <c r="J530"/>
  <c r="J468"/>
  <c r="BK427"/>
  <c r="J395"/>
  <c r="BK241"/>
  <c r="J152"/>
  <c r="J953"/>
  <c r="BK909"/>
  <c r="BK880"/>
  <c r="BK767"/>
  <c r="BK745"/>
  <c r="BK686"/>
  <c r="BK644"/>
  <c r="J610"/>
  <c r="BK546"/>
  <c r="J496"/>
  <c r="BK452"/>
  <c r="BK341"/>
  <c r="J208"/>
  <c r="BK152"/>
  <c r="BK123"/>
  <c r="J969"/>
  <c r="J909"/>
  <c r="BK878"/>
  <c r="J850"/>
  <c r="J788"/>
  <c r="BK733"/>
  <c r="BK688"/>
  <c r="BK637"/>
  <c r="BK605"/>
  <c r="BK566"/>
  <c r="J528"/>
  <c r="J470"/>
  <c r="BK397"/>
  <c r="J377"/>
  <c r="BK331"/>
  <c r="BK285"/>
  <c r="BK247"/>
  <c r="J216"/>
  <c r="BK181"/>
  <c r="J1942"/>
  <c r="J1933"/>
  <c r="J1923"/>
  <c r="BK1918"/>
  <c r="BK1911"/>
  <c r="J1905"/>
  <c r="BK1888"/>
  <c r="BK1880"/>
  <c r="BK1875"/>
  <c r="J1867"/>
  <c r="BK1857"/>
  <c r="J1853"/>
  <c r="BK1849"/>
  <c r="BK1846"/>
  <c r="J1842"/>
  <c r="BK1835"/>
  <c r="BK1828"/>
  <c r="J1822"/>
  <c r="J1812"/>
  <c r="BK1806"/>
  <c r="BK1798"/>
  <c r="J1795"/>
  <c r="BK1784"/>
  <c r="J1776"/>
  <c r="J1769"/>
  <c r="J1762"/>
  <c r="J1755"/>
  <c r="J1749"/>
  <c r="BK1744"/>
  <c r="BK1736"/>
  <c r="J1731"/>
  <c r="BK1719"/>
  <c r="BK1708"/>
  <c r="J1701"/>
  <c r="J1699"/>
  <c r="BK1694"/>
  <c r="J1686"/>
  <c r="J1675"/>
  <c r="J1664"/>
  <c r="J1653"/>
  <c r="BK1644"/>
  <c r="BK1632"/>
  <c r="J1622"/>
  <c r="BK1614"/>
  <c r="BK1606"/>
  <c r="J1599"/>
  <c r="J1589"/>
  <c r="BK1578"/>
  <c r="BK1570"/>
  <c r="BK1561"/>
  <c r="J1556"/>
  <c r="BK1548"/>
  <c r="BK1542"/>
  <c r="BK1534"/>
  <c r="BK1527"/>
  <c r="BK1521"/>
  <c r="BK1513"/>
  <c r="BK1505"/>
  <c r="BK1499"/>
  <c r="J1493"/>
  <c r="J1484"/>
  <c r="J1475"/>
  <c r="BK1469"/>
  <c r="BK1460"/>
  <c r="J1456"/>
  <c r="BK1449"/>
  <c r="BK1436"/>
  <c r="J1431"/>
  <c r="BK1416"/>
  <c r="J1410"/>
  <c r="J1403"/>
  <c r="J1397"/>
  <c r="J1388"/>
  <c r="J1382"/>
  <c r="J1373"/>
  <c r="BK1362"/>
  <c r="BK1353"/>
  <c r="J1347"/>
  <c r="BK1340"/>
  <c r="BK1331"/>
  <c r="BK1317"/>
  <c r="BK1307"/>
  <c r="BK1303"/>
  <c r="BK1297"/>
  <c r="BK1293"/>
  <c r="BK1284"/>
  <c r="BK1276"/>
  <c r="J1269"/>
  <c r="BK1261"/>
  <c r="BK1254"/>
  <c r="J1247"/>
  <c r="BK1238"/>
  <c r="BK1227"/>
  <c r="J1222"/>
  <c r="BK1212"/>
  <c r="BK1203"/>
  <c r="J1197"/>
  <c r="BK1187"/>
  <c r="BK1180"/>
  <c r="J1176"/>
  <c r="J1165"/>
  <c r="J1159"/>
  <c r="J1153"/>
  <c r="J1144"/>
  <c r="BK1121"/>
  <c r="J1118"/>
  <c r="BK1091"/>
  <c r="J1065"/>
  <c r="J1036"/>
  <c r="J1006"/>
  <c r="BK922"/>
  <c r="BK866"/>
  <c r="BK769"/>
  <c r="J723"/>
  <c r="BK682"/>
  <c r="J562"/>
  <c r="J523"/>
  <c r="J473"/>
  <c r="BK333"/>
  <c r="J198"/>
  <c i="3" r="BK169"/>
  <c r="J156"/>
  <c r="J121"/>
  <c r="BK99"/>
  <c r="BK112"/>
  <c r="J150"/>
  <c r="BK121"/>
  <c r="J94"/>
  <c r="BK155"/>
  <c r="J130"/>
  <c r="BK97"/>
  <c r="J154"/>
  <c r="BK87"/>
  <c i="4" r="BK96"/>
  <c r="J90"/>
  <c i="2" r="J1116"/>
  <c r="BK929"/>
  <c r="J884"/>
  <c r="J847"/>
  <c r="J782"/>
  <c r="BK735"/>
  <c r="J677"/>
  <c r="BK651"/>
  <c r="BK580"/>
  <c r="BK521"/>
  <c r="BK478"/>
  <c r="J433"/>
  <c r="J363"/>
  <c r="BK339"/>
  <c r="BK290"/>
  <c r="J253"/>
  <c r="BK196"/>
  <c r="J121"/>
  <c r="J1020"/>
  <c r="J973"/>
  <c r="J883"/>
  <c r="BK701"/>
  <c r="BK560"/>
  <c r="J476"/>
  <c r="BK428"/>
  <c r="BK375"/>
  <c r="J333"/>
  <c r="J290"/>
  <c r="BK235"/>
  <c r="J178"/>
  <c r="BK1111"/>
  <c r="BK1102"/>
  <c r="BK1095"/>
  <c r="J1043"/>
  <c r="BK1015"/>
  <c r="BK971"/>
  <c r="BK900"/>
  <c r="BK835"/>
  <c r="BK788"/>
  <c r="J741"/>
  <c r="J694"/>
  <c r="J621"/>
  <c r="BK548"/>
  <c r="J484"/>
  <c r="J419"/>
  <c r="BK387"/>
  <c r="J323"/>
  <c r="BK293"/>
  <c r="J277"/>
  <c r="BK198"/>
  <c r="J154"/>
  <c r="J1114"/>
  <c r="BK1074"/>
  <c r="J1045"/>
  <c r="J1018"/>
  <c r="BK991"/>
  <c r="J951"/>
  <c r="BK919"/>
  <c r="J832"/>
  <c r="BK743"/>
  <c r="J670"/>
  <c r="BK639"/>
  <c r="J561"/>
  <c r="BK473"/>
  <c r="BK353"/>
  <c r="J261"/>
  <c r="J1064"/>
  <c r="BK1039"/>
  <c r="J997"/>
  <c r="BK958"/>
  <c r="BK917"/>
  <c r="J835"/>
  <c r="J796"/>
  <c r="BK741"/>
  <c r="BK696"/>
  <c r="J644"/>
  <c r="BK595"/>
  <c r="BK534"/>
  <c r="J490"/>
  <c r="J454"/>
  <c r="J412"/>
  <c r="J303"/>
  <c r="BK218"/>
  <c r="J158"/>
  <c r="BK967"/>
  <c r="BK937"/>
  <c r="J895"/>
  <c r="BK850"/>
  <c r="BK753"/>
  <c r="J714"/>
  <c r="J657"/>
  <c r="J613"/>
  <c r="BK576"/>
  <c r="BK525"/>
  <c r="BK486"/>
  <c r="BK356"/>
  <c r="J232"/>
  <c r="J160"/>
  <c r="BK132"/>
  <c r="BK965"/>
  <c r="J939"/>
  <c r="J881"/>
  <c r="J820"/>
  <c r="J777"/>
  <c r="BK727"/>
  <c r="J680"/>
  <c r="BK640"/>
  <c r="J611"/>
  <c r="J572"/>
  <c r="J532"/>
  <c r="J480"/>
  <c r="J407"/>
  <c r="BK383"/>
  <c r="J349"/>
  <c r="J305"/>
  <c r="J272"/>
  <c r="J235"/>
  <c r="J128"/>
  <c r="BK1939"/>
  <c r="BK1931"/>
  <c r="J1921"/>
  <c r="J1916"/>
  <c r="BK1909"/>
  <c r="BK1901"/>
  <c r="J1883"/>
  <c r="J1877"/>
  <c r="BK1869"/>
  <c r="J1861"/>
  <c r="BK1856"/>
  <c r="J1852"/>
  <c r="J1846"/>
  <c r="BK1840"/>
  <c r="BK1830"/>
  <c r="BK1822"/>
  <c r="BK1816"/>
  <c r="J1810"/>
  <c r="BK1802"/>
  <c r="J1796"/>
  <c r="J1789"/>
  <c r="J1781"/>
  <c r="BK1769"/>
  <c r="BK1759"/>
  <c r="J1751"/>
  <c r="J1744"/>
  <c r="J1735"/>
  <c r="BK1729"/>
  <c r="BK1715"/>
  <c r="BK1703"/>
  <c r="BK1696"/>
  <c r="BK1689"/>
  <c r="J1682"/>
  <c r="BK1675"/>
  <c r="BK1666"/>
  <c r="J1658"/>
  <c r="J1641"/>
  <c r="BK1629"/>
  <c r="BK1622"/>
  <c r="BK1616"/>
  <c r="BK1608"/>
  <c r="BK1602"/>
  <c r="J1591"/>
  <c r="J1581"/>
  <c r="BK1563"/>
  <c r="J1559"/>
  <c r="BK1550"/>
  <c r="J1542"/>
  <c r="J1532"/>
  <c r="BK1526"/>
  <c r="J1523"/>
  <c r="BK1517"/>
  <c r="BK1511"/>
  <c r="J1505"/>
  <c r="BK1495"/>
  <c r="BK1488"/>
  <c r="J1482"/>
  <c r="BK1475"/>
  <c r="J1464"/>
  <c r="J1453"/>
  <c r="BK1442"/>
  <c r="J1436"/>
  <c r="J1428"/>
  <c r="BK1421"/>
  <c r="J1414"/>
  <c r="J1408"/>
  <c r="BK1399"/>
  <c r="BK1390"/>
  <c r="J1384"/>
  <c r="BK1375"/>
  <c r="J1365"/>
  <c r="J1356"/>
  <c r="BK1347"/>
  <c r="BK1338"/>
  <c r="J1331"/>
  <c r="J1326"/>
  <c r="BK1321"/>
  <c r="J1319"/>
  <c r="J1311"/>
  <c r="J1303"/>
  <c r="BK1290"/>
  <c r="J1280"/>
  <c r="BK1273"/>
  <c r="J1265"/>
  <c r="BK1259"/>
  <c r="BK1249"/>
  <c r="BK1243"/>
  <c r="BK1232"/>
  <c r="BK1222"/>
  <c r="BK1215"/>
  <c r="BK1210"/>
  <c r="BK1201"/>
  <c r="BK1193"/>
  <c r="BK1183"/>
  <c r="BK1173"/>
  <c r="BK1169"/>
  <c r="J1163"/>
  <c r="BK1155"/>
  <c r="J1141"/>
  <c r="BK1129"/>
  <c r="J1122"/>
  <c r="BK1118"/>
  <c r="BK1090"/>
  <c r="BK1078"/>
  <c r="J1072"/>
  <c r="J1050"/>
  <c r="BK1001"/>
  <c r="J929"/>
  <c r="BK895"/>
  <c r="BK863"/>
  <c r="BK785"/>
  <c r="J755"/>
  <c r="J669"/>
  <c r="J590"/>
  <c r="J525"/>
  <c r="BK438"/>
  <c r="BK381"/>
  <c r="J265"/>
  <c i="3" r="BK178"/>
  <c r="BK160"/>
  <c r="BK143"/>
  <c r="J118"/>
  <c r="J97"/>
  <c r="J87"/>
  <c r="J147"/>
  <c r="J107"/>
  <c r="J169"/>
  <c r="BK154"/>
  <c r="J127"/>
  <c r="BK101"/>
  <c r="J160"/>
  <c r="BK130"/>
  <c r="J101"/>
  <c i="4" r="J100"/>
  <c r="J108"/>
  <c i="2" r="BK941"/>
  <c r="J892"/>
  <c r="BK827"/>
  <c r="BK777"/>
  <c r="J707"/>
  <c r="J663"/>
  <c r="BK599"/>
  <c r="J546"/>
  <c r="J479"/>
  <c r="J422"/>
  <c r="J367"/>
  <c r="J345"/>
  <c r="J293"/>
  <c r="BK277"/>
  <c r="BK208"/>
  <c r="BK162"/>
  <c r="J119"/>
  <c r="BK1030"/>
  <c r="J1001"/>
  <c r="J927"/>
  <c r="J838"/>
  <c r="BK657"/>
  <c r="BK482"/>
  <c r="BK422"/>
  <c r="J383"/>
  <c r="J341"/>
  <c r="J301"/>
  <c r="J284"/>
  <c r="J230"/>
  <c r="J193"/>
  <c r="J146"/>
  <c r="BK1105"/>
  <c r="BK1098"/>
  <c r="BK1036"/>
  <c r="BK1012"/>
  <c r="J991"/>
  <c r="J933"/>
  <c r="BK857"/>
  <c r="J817"/>
  <c r="BK765"/>
  <c r="J710"/>
  <c r="BK669"/>
  <c r="BK603"/>
  <c r="J521"/>
  <c r="BK465"/>
  <c r="BK403"/>
  <c r="BK363"/>
  <c r="J313"/>
  <c r="J285"/>
  <c r="BK261"/>
  <c r="J168"/>
  <c r="BK150"/>
  <c r="BK117"/>
  <c r="J1078"/>
  <c r="J1067"/>
  <c r="J1039"/>
  <c r="J1012"/>
  <c r="J971"/>
  <c r="J922"/>
  <c r="J880"/>
  <c r="J793"/>
  <c r="BK707"/>
  <c r="BK642"/>
  <c r="J597"/>
  <c r="J482"/>
  <c r="BK419"/>
  <c r="BK311"/>
  <c r="J190"/>
  <c r="BK1054"/>
  <c r="J1019"/>
  <c r="J986"/>
  <c r="BK955"/>
  <c r="BK889"/>
  <c r="BK864"/>
  <c r="BK810"/>
  <c r="BK747"/>
  <c r="J692"/>
  <c r="J627"/>
  <c r="J594"/>
  <c r="BK550"/>
  <c r="J505"/>
  <c r="BK457"/>
  <c r="J425"/>
  <c r="BK278"/>
  <c r="BK220"/>
  <c r="BK148"/>
  <c r="J958"/>
  <c r="J906"/>
  <c r="J791"/>
  <c r="J737"/>
  <c r="J671"/>
  <c r="J655"/>
  <c r="BK569"/>
  <c r="J488"/>
  <c r="J445"/>
  <c r="BK313"/>
  <c r="BK184"/>
  <c r="J142"/>
  <c i="1" r="AS54"/>
  <c i="2" r="J649"/>
  <c r="J599"/>
  <c r="BK552"/>
  <c r="BK490"/>
  <c r="J463"/>
  <c r="BK405"/>
  <c r="BK365"/>
  <c r="J329"/>
  <c r="BK274"/>
  <c r="J241"/>
  <c r="J130"/>
  <c r="BK1942"/>
  <c r="J1931"/>
  <c r="BK1920"/>
  <c r="BK1913"/>
  <c r="J1909"/>
  <c r="J1898"/>
  <c r="J1893"/>
  <c r="J1885"/>
  <c r="J1879"/>
  <c r="BK1870"/>
  <c r="BK1859"/>
  <c r="BK1855"/>
  <c r="BK1850"/>
  <c r="J1847"/>
  <c r="BK1842"/>
  <c r="J1838"/>
  <c r="J1830"/>
  <c r="J1824"/>
  <c r="J1816"/>
  <c r="J1809"/>
  <c r="J1803"/>
  <c r="BK1797"/>
  <c r="BK1794"/>
  <c r="BK1789"/>
  <c r="J1784"/>
  <c r="BK1774"/>
  <c r="J1767"/>
  <c r="J1759"/>
  <c r="J1753"/>
  <c r="J1747"/>
  <c r="J1743"/>
  <c r="BK1738"/>
  <c r="BK1732"/>
  <c r="J1726"/>
  <c r="J1721"/>
  <c r="J1712"/>
  <c r="BK1705"/>
  <c r="J1700"/>
  <c r="BK1692"/>
  <c r="J1680"/>
  <c r="BK1670"/>
  <c r="BK1664"/>
  <c r="BK1656"/>
  <c r="J1650"/>
  <c r="BK1638"/>
  <c r="J1629"/>
  <c r="BK1619"/>
  <c r="J1614"/>
  <c r="J1608"/>
  <c r="BK1599"/>
  <c r="BK1591"/>
  <c r="BK1587"/>
  <c r="BK1576"/>
  <c r="BK1567"/>
  <c r="J1563"/>
  <c r="BK1556"/>
  <c r="J1550"/>
  <c r="J1544"/>
  <c r="J1534"/>
  <c r="J1528"/>
  <c r="BK1523"/>
  <c r="BK1515"/>
  <c r="J1509"/>
  <c r="J1503"/>
  <c r="J1495"/>
  <c r="J1488"/>
  <c r="BK1482"/>
  <c r="BK1473"/>
  <c r="J1469"/>
  <c r="J1462"/>
  <c r="BK1456"/>
  <c r="BK1447"/>
  <c r="BK1439"/>
  <c r="BK1431"/>
  <c r="BK1422"/>
  <c r="BK1418"/>
  <c r="BK1410"/>
  <c r="BK1401"/>
  <c r="J1395"/>
  <c r="BK1388"/>
  <c r="J1380"/>
  <c r="BK1373"/>
  <c r="BK1365"/>
  <c r="J1353"/>
  <c r="BK1345"/>
  <c r="BK1335"/>
  <c r="J1330"/>
  <c r="J1324"/>
  <c r="J1314"/>
  <c r="J1305"/>
  <c r="BK1298"/>
  <c r="J1295"/>
  <c r="J1288"/>
  <c r="J1282"/>
  <c r="J1276"/>
  <c r="BK1267"/>
  <c r="J1261"/>
  <c r="J1254"/>
  <c r="BK1245"/>
  <c r="J1238"/>
  <c r="BK1230"/>
  <c r="J1220"/>
  <c r="J1214"/>
  <c r="BK1205"/>
  <c r="J1199"/>
  <c r="J1190"/>
  <c r="J1180"/>
  <c r="J1171"/>
  <c r="BK1163"/>
  <c r="BK1157"/>
  <c r="J1150"/>
  <c r="BK1141"/>
  <c r="BK1132"/>
  <c r="J1123"/>
  <c r="BK1119"/>
  <c r="BK1097"/>
  <c r="J1091"/>
  <c r="BK1087"/>
  <c r="J1074"/>
  <c r="J1060"/>
  <c r="BK1027"/>
  <c r="J967"/>
  <c r="J918"/>
  <c r="J879"/>
  <c r="BK832"/>
  <c r="J765"/>
  <c r="BK703"/>
  <c r="BK633"/>
  <c r="J548"/>
  <c r="BK484"/>
  <c r="BK429"/>
  <c r="BK268"/>
  <c r="J156"/>
  <c i="3" r="BK166"/>
  <c r="BK150"/>
  <c r="BK127"/>
  <c r="BK108"/>
  <c r="J34"/>
  <c i="2" r="BK960"/>
  <c r="BK935"/>
  <c r="BK903"/>
  <c r="J856"/>
  <c r="BK801"/>
  <c r="J730"/>
  <c r="J673"/>
  <c r="J603"/>
  <c r="J566"/>
  <c r="BK510"/>
  <c r="BK468"/>
  <c r="J429"/>
  <c r="BK371"/>
  <c r="BK349"/>
  <c r="BK295"/>
  <c r="BK238"/>
  <c r="BK168"/>
  <c r="BK128"/>
  <c r="BK1045"/>
  <c r="BK1003"/>
  <c r="BK947"/>
  <c r="BK892"/>
  <c r="BK710"/>
  <c r="J682"/>
  <c r="BK530"/>
  <c r="BK459"/>
  <c r="BK430"/>
  <c r="BK385"/>
  <c r="J335"/>
  <c r="J307"/>
  <c r="J278"/>
  <c r="J210"/>
  <c r="BK134"/>
  <c r="J113"/>
  <c r="J1105"/>
  <c r="J1100"/>
  <c r="BK1053"/>
  <c r="BK1021"/>
  <c r="BK1010"/>
  <c r="BK989"/>
  <c r="J941"/>
  <c r="BK865"/>
  <c r="BK807"/>
  <c r="J761"/>
  <c r="BK730"/>
  <c r="J684"/>
  <c r="J593"/>
  <c r="J536"/>
  <c r="BK476"/>
  <c r="J427"/>
  <c r="BK401"/>
  <c r="BK369"/>
  <c r="J320"/>
  <c r="J295"/>
  <c r="BK280"/>
  <c r="J256"/>
  <c r="J184"/>
  <c r="BK160"/>
  <c r="BK140"/>
  <c r="BK1109"/>
  <c r="J1076"/>
  <c r="BK1066"/>
  <c r="J1041"/>
  <c r="BK1016"/>
  <c r="J1003"/>
  <c r="J976"/>
  <c r="J935"/>
  <c r="BK883"/>
  <c r="J801"/>
  <c r="J747"/>
  <c r="BK711"/>
  <c r="BK649"/>
  <c r="BK586"/>
  <c r="J501"/>
  <c r="BK416"/>
  <c r="BK305"/>
  <c r="BK203"/>
  <c r="BK1050"/>
  <c r="J1008"/>
  <c r="BK973"/>
  <c r="J937"/>
  <c r="J898"/>
  <c r="BK871"/>
  <c r="J785"/>
  <c r="J751"/>
  <c r="BK714"/>
  <c r="BK671"/>
  <c r="J639"/>
  <c r="BK573"/>
  <c r="BK532"/>
  <c r="BK480"/>
  <c r="J450"/>
  <c r="BK326"/>
  <c r="BK232"/>
  <c r="BK178"/>
  <c r="J117"/>
  <c r="BK951"/>
  <c r="J902"/>
  <c r="BK869"/>
  <c r="BK817"/>
  <c r="J743"/>
  <c r="J712"/>
  <c r="BK667"/>
  <c r="J618"/>
  <c r="BK578"/>
  <c r="BK523"/>
  <c r="J457"/>
  <c r="J365"/>
  <c r="J187"/>
  <c r="BK146"/>
  <c r="BK121"/>
  <c r="BK980"/>
  <c r="J945"/>
  <c r="J903"/>
  <c r="J864"/>
  <c r="BK813"/>
  <c r="J763"/>
  <c r="BK694"/>
  <c r="J651"/>
  <c r="BK621"/>
  <c r="J580"/>
  <c r="BK538"/>
  <c r="J465"/>
  <c r="J416"/>
  <c r="BK389"/>
  <c r="J359"/>
  <c r="BK275"/>
  <c r="BK258"/>
  <c r="BK230"/>
  <c r="BK172"/>
  <c r="BK125"/>
  <c r="J1939"/>
  <c r="J1926"/>
  <c r="J1918"/>
  <c r="J1913"/>
  <c r="BK1907"/>
  <c r="BK1898"/>
  <c r="J1895"/>
  <c r="J1888"/>
  <c r="J1880"/>
  <c r="J1875"/>
  <c r="BK1863"/>
  <c r="J1858"/>
  <c r="J1855"/>
  <c r="BK1848"/>
  <c r="J1843"/>
  <c r="BK1838"/>
  <c r="J1828"/>
  <c r="BK1817"/>
  <c r="J1814"/>
  <c r="BK1808"/>
  <c r="J1800"/>
  <c r="J1794"/>
  <c r="J1786"/>
  <c r="BK1779"/>
  <c r="J1774"/>
  <c r="BK1765"/>
  <c r="BK1755"/>
  <c r="BK1747"/>
  <c r="BK1743"/>
  <c r="J1741"/>
  <c r="BK1733"/>
  <c r="J1729"/>
  <c r="J1719"/>
  <c r="BK1710"/>
  <c r="J1705"/>
  <c r="BK1699"/>
  <c r="J1694"/>
  <c r="BK1684"/>
  <c r="J1678"/>
  <c r="J1662"/>
  <c r="BK1650"/>
  <c r="BK1641"/>
  <c r="J1632"/>
  <c r="J1625"/>
  <c r="J1616"/>
  <c r="J1610"/>
  <c r="J1606"/>
  <c r="J1597"/>
  <c r="BK1584"/>
  <c r="J1576"/>
  <c r="BK1565"/>
  <c r="BK1554"/>
  <c r="J1548"/>
  <c r="BK1539"/>
  <c r="BK1528"/>
  <c r="J1525"/>
  <c r="J1517"/>
  <c r="J1511"/>
  <c r="BK1503"/>
  <c r="J1497"/>
  <c r="BK1486"/>
  <c r="BK1480"/>
  <c r="J1473"/>
  <c r="BK1467"/>
  <c r="J1460"/>
  <c r="BK1451"/>
  <c r="J1445"/>
  <c r="BK1425"/>
  <c r="J1421"/>
  <c r="BK1412"/>
  <c r="J1406"/>
  <c r="J1399"/>
  <c r="J1393"/>
  <c r="BK1384"/>
  <c r="BK1377"/>
  <c r="BK1371"/>
  <c r="J1362"/>
  <c r="BK1351"/>
  <c r="BK1343"/>
  <c r="BK1332"/>
  <c r="J1328"/>
  <c r="BK1323"/>
  <c r="BK1314"/>
  <c r="BK1305"/>
  <c r="BK1301"/>
  <c r="BK1295"/>
  <c r="J1290"/>
  <c r="J1284"/>
  <c r="J1278"/>
  <c r="BK1269"/>
  <c r="J1263"/>
  <c r="BK1251"/>
  <c r="BK1241"/>
  <c r="J1234"/>
  <c r="BK1224"/>
  <c r="BK1220"/>
  <c r="J1215"/>
  <c r="J1210"/>
  <c r="BK1199"/>
  <c r="J1193"/>
  <c r="BK1179"/>
  <c r="J1173"/>
  <c r="BK1165"/>
  <c r="J1157"/>
  <c r="J1147"/>
  <c r="J1138"/>
  <c r="J1129"/>
  <c r="BK1122"/>
  <c r="J1119"/>
  <c r="J1097"/>
  <c r="J1089"/>
  <c r="BK1076"/>
  <c r="BK1062"/>
  <c r="BK1042"/>
  <c r="BK1025"/>
  <c r="BK999"/>
  <c r="BK957"/>
  <c r="BK881"/>
  <c r="BK820"/>
  <c r="BK761"/>
  <c r="J705"/>
  <c r="BK661"/>
  <c r="BK611"/>
  <c r="BK558"/>
  <c r="J510"/>
  <c r="J461"/>
  <c r="J385"/>
  <c r="BK253"/>
  <c i="3" r="BK181"/>
  <c r="J164"/>
  <c r="BK147"/>
  <c r="BK135"/>
  <c r="BK115"/>
  <c r="J104"/>
  <c r="BK133"/>
  <c r="J115"/>
  <c r="BK89"/>
  <c r="J145"/>
  <c r="BK104"/>
  <c r="BK175"/>
  <c r="BK157"/>
  <c r="BK140"/>
  <c r="BK124"/>
  <c r="BK91"/>
  <c r="J137"/>
  <c r="BK145"/>
  <c i="4" r="BK93"/>
  <c r="J88"/>
  <c r="J93"/>
  <c i="2" r="J955"/>
  <c r="J916"/>
  <c r="BK877"/>
  <c r="J822"/>
  <c r="BK749"/>
  <c r="BK684"/>
  <c r="BK597"/>
  <c r="BK515"/>
  <c r="J448"/>
  <c r="BK410"/>
  <c r="BK351"/>
  <c r="J309"/>
  <c r="BK225"/>
  <c r="J175"/>
  <c r="BK136"/>
  <c r="BK1046"/>
  <c r="BK1023"/>
  <c r="J943"/>
  <c r="BK856"/>
  <c r="J703"/>
  <c r="BK588"/>
  <c r="BK445"/>
  <c r="J401"/>
  <c r="BK373"/>
  <c r="BK317"/>
  <c r="J287"/>
  <c r="BK265"/>
  <c r="J250"/>
  <c r="J225"/>
  <c r="BK175"/>
  <c r="J123"/>
  <c r="BK1107"/>
  <c r="J1055"/>
  <c r="BK1019"/>
  <c r="J1005"/>
  <c r="BK918"/>
  <c r="BK841"/>
  <c r="BK796"/>
  <c r="BK737"/>
  <c r="J690"/>
  <c r="J605"/>
  <c r="J538"/>
  <c r="BK496"/>
  <c r="BK407"/>
  <c r="J371"/>
  <c r="J331"/>
  <c r="BK292"/>
  <c r="J275"/>
  <c r="J228"/>
  <c r="J166"/>
  <c r="BK130"/>
  <c r="J1081"/>
  <c r="BK1058"/>
  <c r="J1033"/>
  <c r="BK1006"/>
  <c r="J983"/>
  <c r="J913"/>
  <c r="J871"/>
  <c r="J799"/>
  <c r="BK719"/>
  <c r="BK653"/>
  <c r="J607"/>
  <c r="BK518"/>
  <c r="BK425"/>
  <c r="J356"/>
  <c r="BK288"/>
  <c r="BK1060"/>
  <c r="J1015"/>
  <c r="J978"/>
  <c r="J925"/>
  <c r="BK884"/>
  <c r="J860"/>
  <c r="J807"/>
  <c r="J771"/>
  <c r="J719"/>
  <c r="J688"/>
  <c r="J631"/>
  <c r="BK590"/>
  <c r="J518"/>
  <c r="J478"/>
  <c r="J430"/>
  <c r="BK379"/>
  <c r="J238"/>
  <c r="J196"/>
  <c r="BK113"/>
  <c r="BK939"/>
  <c r="J886"/>
  <c r="BK793"/>
  <c r="BK751"/>
  <c r="J708"/>
  <c r="J637"/>
  <c r="BK601"/>
  <c r="BK562"/>
  <c r="BK461"/>
  <c r="BK343"/>
  <c r="BK216"/>
  <c r="J138"/>
  <c r="BK119"/>
  <c r="BK963"/>
  <c r="BK906"/>
  <c r="BK822"/>
  <c r="BK771"/>
  <c r="BK712"/>
  <c r="J686"/>
  <c r="BK631"/>
  <c r="J588"/>
  <c r="BK543"/>
  <c r="J486"/>
  <c r="J452"/>
  <c r="J391"/>
  <c r="BK367"/>
  <c r="BK315"/>
  <c r="BK250"/>
  <c r="J203"/>
  <c r="BK170"/>
  <c r="J1944"/>
  <c r="BK1933"/>
  <c r="BK1921"/>
  <c r="BK1912"/>
  <c r="J1907"/>
  <c r="BK1895"/>
  <c r="BK1885"/>
  <c r="BK1877"/>
  <c r="J1870"/>
  <c r="J1863"/>
  <c r="BK1858"/>
  <c r="BK1853"/>
  <c r="J1851"/>
  <c r="J1848"/>
  <c r="BK1845"/>
  <c r="J1840"/>
  <c r="J1832"/>
  <c r="BK1824"/>
  <c r="J1817"/>
  <c r="BK1809"/>
  <c r="BK1803"/>
  <c r="J1798"/>
  <c r="BK1795"/>
  <c r="BK1786"/>
  <c r="BK1776"/>
  <c r="BK1767"/>
  <c r="J1757"/>
  <c r="BK1749"/>
  <c r="BK1742"/>
  <c r="J1738"/>
  <c r="J1733"/>
  <c r="BK1726"/>
  <c r="BK1721"/>
  <c r="J1710"/>
  <c r="J1703"/>
  <c r="J1697"/>
  <c r="BK1686"/>
  <c r="BK1680"/>
  <c r="J1673"/>
  <c r="BK1662"/>
  <c r="J1656"/>
  <c r="BK1647"/>
  <c r="J1638"/>
  <c r="BK1627"/>
  <c r="BK1617"/>
  <c r="BK1612"/>
  <c r="BK1604"/>
  <c r="BK1594"/>
  <c r="J1587"/>
  <c r="J1578"/>
  <c r="J1567"/>
  <c r="J1554"/>
  <c r="BK1546"/>
  <c r="BK1537"/>
  <c r="BK1529"/>
  <c r="J1526"/>
  <c r="J1521"/>
  <c r="J1515"/>
  <c r="BK1509"/>
  <c r="J1501"/>
  <c r="BK1493"/>
  <c r="J1486"/>
  <c r="J1480"/>
  <c r="J1471"/>
  <c r="BK1462"/>
  <c r="J1458"/>
  <c r="J1447"/>
  <c r="J1439"/>
  <c r="J1433"/>
  <c r="J1422"/>
  <c r="BK1414"/>
  <c r="BK1406"/>
  <c r="J1401"/>
  <c r="BK1393"/>
  <c r="BK1386"/>
  <c r="J1377"/>
  <c r="J1371"/>
  <c r="BK1359"/>
  <c r="J1351"/>
  <c r="J1343"/>
  <c r="J1335"/>
  <c r="BK1328"/>
  <c r="J1321"/>
  <c r="J1308"/>
  <c r="J1301"/>
  <c r="BK1296"/>
  <c r="J1293"/>
  <c r="J1286"/>
  <c r="BK1278"/>
  <c r="J1271"/>
  <c r="BK1263"/>
  <c r="J1256"/>
  <c r="J1249"/>
  <c r="J1245"/>
  <c r="BK1236"/>
  <c r="J1232"/>
  <c r="J1218"/>
  <c r="J1212"/>
  <c r="J1207"/>
  <c r="J1201"/>
  <c r="J1195"/>
  <c r="BK1185"/>
  <c r="BK1176"/>
  <c r="J1169"/>
  <c r="BK1161"/>
  <c r="J1155"/>
  <c r="BK1147"/>
  <c r="J1135"/>
  <c r="BK1126"/>
  <c r="BK1120"/>
  <c r="BK1093"/>
  <c r="J1090"/>
  <c r="BK1084"/>
  <c r="BK1064"/>
  <c r="BK1033"/>
  <c r="J995"/>
  <c r="J949"/>
  <c r="BK912"/>
  <c r="J875"/>
  <c r="J819"/>
  <c i="3" r="BK137"/>
  <c r="BK94"/>
  <c r="J148"/>
  <c r="J124"/>
  <c i="4" r="J105"/>
  <c r="BK108"/>
  <c r="J96"/>
  <c i="2" r="J961"/>
  <c r="BK920"/>
  <c r="BK875"/>
  <c r="BK825"/>
  <c r="J769"/>
  <c r="BK677"/>
  <c r="BK646"/>
  <c r="J573"/>
  <c r="J513"/>
  <c r="BK470"/>
  <c r="BK414"/>
  <c r="J369"/>
  <c r="BK335"/>
  <c r="BK287"/>
  <c r="J213"/>
  <c r="BK166"/>
  <c r="J1066"/>
  <c r="J1010"/>
  <c r="J965"/>
  <c r="BK913"/>
  <c r="J853"/>
  <c r="BK698"/>
  <c r="BK607"/>
  <c r="BK501"/>
  <c r="J441"/>
  <c r="BK399"/>
  <c r="BK345"/>
  <c r="J311"/>
  <c r="BK270"/>
  <c r="BK953"/>
  <c r="J889"/>
  <c r="BK860"/>
  <c r="BK804"/>
  <c r="BK739"/>
  <c r="BK675"/>
  <c r="BK618"/>
  <c r="J569"/>
  <c r="BK505"/>
  <c r="BK441"/>
  <c r="BK377"/>
  <c r="BK347"/>
  <c r="BK281"/>
  <c r="BK223"/>
  <c r="J150"/>
  <c r="BK1055"/>
  <c r="J1021"/>
  <c r="BK993"/>
  <c r="BK898"/>
  <c r="BK829"/>
  <c r="BK690"/>
  <c r="BK564"/>
  <c r="BK493"/>
  <c r="J442"/>
  <c r="J393"/>
  <c r="BK361"/>
  <c r="J315"/>
  <c r="J288"/>
  <c r="J258"/>
  <c r="BK206"/>
  <c r="J132"/>
  <c r="J1107"/>
  <c r="J1098"/>
  <c r="J1048"/>
  <c r="BK1020"/>
  <c r="BK1008"/>
  <c r="J947"/>
  <c r="BK916"/>
  <c r="J827"/>
  <c r="BK791"/>
  <c r="BK723"/>
  <c r="J646"/>
  <c r="BK594"/>
  <c r="J534"/>
  <c r="BK448"/>
  <c r="J405"/>
  <c r="J347"/>
  <c r="J297"/>
  <c r="J274"/>
  <c r="J220"/>
  <c r="J162"/>
  <c r="J134"/>
  <c r="J1084"/>
  <c r="J1068"/>
  <c r="BK1048"/>
  <c r="J1027"/>
  <c r="BK1004"/>
  <c r="J959"/>
  <c r="BK902"/>
  <c r="J863"/>
  <c r="J767"/>
  <c r="J701"/>
  <c r="J640"/>
  <c r="J564"/>
  <c r="J446"/>
  <c r="J317"/>
  <c r="BK213"/>
  <c r="J1058"/>
  <c r="BK1034"/>
  <c r="J963"/>
  <c r="J915"/>
  <c r="J877"/>
  <c r="BK819"/>
  <c r="BK782"/>
  <c r="BK721"/>
  <c r="BK670"/>
  <c r="BK610"/>
  <c r="J552"/>
  <c r="J508"/>
  <c r="BK475"/>
  <c r="J438"/>
  <c r="J397"/>
  <c r="J223"/>
  <c r="BK187"/>
  <c r="BK961"/>
  <c r="J912"/>
  <c r="J873"/>
  <c r="J844"/>
  <c r="J733"/>
  <c r="BK680"/>
  <c r="BK629"/>
  <c r="J583"/>
  <c r="J543"/>
  <c r="BK477"/>
  <c r="J339"/>
  <c r="J170"/>
  <c r="J125"/>
  <c r="J957"/>
  <c r="BK882"/>
  <c r="J857"/>
  <c r="BK799"/>
  <c r="J753"/>
  <c r="BK705"/>
  <c r="BK663"/>
  <c r="J629"/>
  <c r="J586"/>
  <c r="J550"/>
  <c r="J475"/>
  <c r="BK436"/>
  <c r="J379"/>
  <c r="J337"/>
  <c r="J299"/>
  <c r="J260"/>
  <c r="BK228"/>
  <c r="J200"/>
  <c r="BK115"/>
  <c r="BK1936"/>
  <c r="BK1923"/>
  <c r="BK1916"/>
  <c r="J1911"/>
  <c r="BK1905"/>
  <c r="J1890"/>
  <c r="BK1873"/>
  <c r="BK1867"/>
  <c r="J1859"/>
  <c r="J1856"/>
  <c r="BK1852"/>
  <c r="J1849"/>
  <c r="J1845"/>
  <c r="BK1841"/>
  <c r="J1835"/>
  <c r="BK1826"/>
  <c r="J1820"/>
  <c r="BK1812"/>
  <c r="J1808"/>
  <c r="J1802"/>
  <c r="J1797"/>
  <c r="BK1791"/>
  <c r="BK1781"/>
  <c r="BK1771"/>
  <c r="BK1762"/>
  <c r="BK1753"/>
  <c r="BK1745"/>
  <c r="J1742"/>
  <c r="J1736"/>
  <c r="J1732"/>
  <c r="J1723"/>
  <c r="BK1712"/>
  <c r="BK1701"/>
  <c r="J1696"/>
  <c r="J1689"/>
  <c r="BK1682"/>
  <c r="BK1673"/>
  <c r="J1666"/>
  <c r="BK1653"/>
  <c r="J1644"/>
  <c r="J1635"/>
  <c r="BK1625"/>
  <c r="J1617"/>
  <c r="J1612"/>
  <c r="J1602"/>
  <c r="J1594"/>
  <c r="J1584"/>
  <c r="BK1572"/>
  <c r="J1570"/>
  <c r="BK1559"/>
  <c r="J1552"/>
  <c r="J1546"/>
  <c r="J1539"/>
  <c r="BK1532"/>
  <c r="J1527"/>
  <c r="BK1519"/>
  <c r="J1507"/>
  <c r="J1499"/>
  <c r="BK1490"/>
  <c r="BK1484"/>
  <c r="J1477"/>
  <c r="J1467"/>
  <c r="BK1453"/>
  <c r="J1449"/>
  <c r="J1442"/>
  <c r="BK1428"/>
  <c r="J1416"/>
  <c r="BK1408"/>
  <c r="BK1403"/>
  <c r="BK1397"/>
  <c r="J1390"/>
  <c r="BK1382"/>
  <c r="BK1368"/>
  <c r="BK1356"/>
  <c r="J1349"/>
  <c r="J1345"/>
  <c r="J1338"/>
  <c r="BK1330"/>
  <c r="BK1324"/>
  <c r="BK1319"/>
  <c r="BK1311"/>
  <c r="J1307"/>
  <c r="J1297"/>
  <c r="BK1288"/>
  <c r="BK1282"/>
  <c r="J1273"/>
  <c r="BK1265"/>
  <c r="J1259"/>
  <c r="J1251"/>
  <c r="J1243"/>
  <c r="J1236"/>
  <c r="J1230"/>
  <c r="J1224"/>
  <c r="BK1214"/>
  <c r="J1205"/>
  <c r="BK1195"/>
  <c r="J1187"/>
  <c r="J1183"/>
  <c r="BK1171"/>
  <c r="J1167"/>
  <c r="J1161"/>
  <c r="BK1150"/>
  <c r="BK1138"/>
  <c r="J1132"/>
  <c r="BK1123"/>
  <c r="J1121"/>
  <c r="J1095"/>
  <c r="BK1089"/>
  <c r="BK1068"/>
  <c r="J1038"/>
  <c r="J1013"/>
  <c r="BK986"/>
  <c r="BK927"/>
  <c r="BK847"/>
  <c r="BK774"/>
  <c r="J735"/>
  <c r="BK692"/>
  <c r="BK635"/>
  <c r="BK555"/>
  <c r="J493"/>
  <c r="BK395"/>
  <c r="BK297"/>
  <c r="BK138"/>
  <c i="3" r="J172"/>
  <c r="J157"/>
  <c r="J140"/>
  <c r="BK107"/>
  <c r="J89"/>
  <c r="J99"/>
  <c r="BK172"/>
  <c r="J152"/>
  <c r="J108"/>
  <c r="J178"/>
  <c r="BK152"/>
  <c r="J135"/>
  <c r="BK109"/>
  <c r="J85"/>
  <c r="J155"/>
  <c r="BK165"/>
  <c i="4" r="BK88"/>
  <c r="BK105"/>
  <c r="BK100"/>
  <c i="2" l="1" r="T585"/>
  <c r="P1669"/>
  <c r="P1819"/>
  <c r="R1882"/>
  <c r="R1904"/>
  <c r="BK1930"/>
  <c r="J1930"/>
  <c r="J88"/>
  <c r="P1938"/>
  <c i="3" r="BK84"/>
  <c r="J84"/>
  <c r="J61"/>
  <c r="T163"/>
  <c i="2" r="BK112"/>
  <c r="R481"/>
  <c r="P585"/>
  <c r="P700"/>
  <c r="P818"/>
  <c r="R872"/>
  <c r="BK921"/>
  <c r="J921"/>
  <c r="J67"/>
  <c r="R921"/>
  <c r="T1575"/>
  <c r="T1718"/>
  <c r="R1866"/>
  <c r="BK1904"/>
  <c r="J1904"/>
  <c r="J83"/>
  <c i="3" r="P163"/>
  <c i="2" r="T112"/>
  <c r="BK975"/>
  <c r="J975"/>
  <c r="J68"/>
  <c r="P1575"/>
  <c r="T1669"/>
  <c r="BK1805"/>
  <c r="J1805"/>
  <c r="J76"/>
  <c r="P1866"/>
  <c r="P1887"/>
  <c r="T1894"/>
  <c r="T1938"/>
  <c r="T975"/>
  <c r="R1669"/>
  <c r="R1819"/>
  <c r="BK1887"/>
  <c r="J1887"/>
  <c r="J80"/>
  <c r="P1894"/>
  <c r="R1915"/>
  <c i="3" r="R84"/>
  <c r="R83"/>
  <c r="R82"/>
  <c r="R163"/>
  <c i="2" r="R975"/>
  <c r="T1618"/>
  <c r="BK1661"/>
  <c r="J1661"/>
  <c r="J72"/>
  <c r="R1661"/>
  <c r="R1660"/>
  <c r="R1718"/>
  <c r="T1819"/>
  <c r="P1882"/>
  <c r="R1887"/>
  <c r="T1904"/>
  <c r="T1915"/>
  <c r="P1930"/>
  <c r="P1929"/>
  <c r="P1928"/>
  <c r="T1930"/>
  <c r="T1929"/>
  <c r="T1928"/>
  <c r="R1938"/>
  <c i="3" r="P84"/>
  <c r="P83"/>
  <c r="P82"/>
  <c i="1" r="AU56"/>
  <c i="4" r="BK87"/>
  <c r="J87"/>
  <c r="J61"/>
  <c i="2" r="P481"/>
  <c r="R585"/>
  <c r="T700"/>
  <c r="R818"/>
  <c r="P872"/>
  <c r="P921"/>
  <c r="P1618"/>
  <c r="BK1718"/>
  <c r="J1718"/>
  <c r="J75"/>
  <c r="R1805"/>
  <c r="T1866"/>
  <c r="P1904"/>
  <c i="4" r="P87"/>
  <c r="P86"/>
  <c r="P85"/>
  <c i="1" r="AU57"/>
  <c i="4" r="P95"/>
  <c i="2" r="P112"/>
  <c r="P111"/>
  <c r="BK481"/>
  <c r="J481"/>
  <c r="J62"/>
  <c r="P975"/>
  <c r="BK1575"/>
  <c r="J1575"/>
  <c r="J69"/>
  <c r="BK1618"/>
  <c r="J1618"/>
  <c r="J70"/>
  <c r="R1618"/>
  <c r="P1661"/>
  <c r="P1660"/>
  <c r="T1661"/>
  <c r="T1660"/>
  <c r="P1718"/>
  <c r="P1805"/>
  <c r="T1805"/>
  <c r="BK1866"/>
  <c r="J1866"/>
  <c r="J78"/>
  <c r="T1882"/>
  <c r="T1887"/>
  <c r="R1894"/>
  <c r="BK1915"/>
  <c r="J1915"/>
  <c r="J84"/>
  <c r="R1930"/>
  <c r="R1929"/>
  <c r="R1928"/>
  <c i="4" r="R87"/>
  <c r="BK95"/>
  <c r="J95"/>
  <c r="J63"/>
  <c r="R95"/>
  <c i="2" r="R112"/>
  <c r="T481"/>
  <c r="BK585"/>
  <c r="J585"/>
  <c r="J63"/>
  <c r="BK700"/>
  <c r="J700"/>
  <c r="J64"/>
  <c r="R700"/>
  <c r="BK818"/>
  <c r="J818"/>
  <c r="J65"/>
  <c r="T818"/>
  <c r="BK872"/>
  <c r="J872"/>
  <c r="J66"/>
  <c r="T872"/>
  <c r="T921"/>
  <c r="R1575"/>
  <c r="BK1669"/>
  <c r="J1669"/>
  <c r="J74"/>
  <c r="BK1819"/>
  <c r="J1819"/>
  <c r="J77"/>
  <c r="BK1882"/>
  <c r="J1882"/>
  <c r="J79"/>
  <c r="BK1894"/>
  <c r="J1894"/>
  <c r="J82"/>
  <c r="P1915"/>
  <c r="BK1938"/>
  <c r="J1938"/>
  <c r="J90"/>
  <c i="3" r="T84"/>
  <c r="T83"/>
  <c r="T82"/>
  <c r="BK163"/>
  <c r="J163"/>
  <c r="J62"/>
  <c i="4" r="T87"/>
  <c r="T86"/>
  <c r="T85"/>
  <c r="T95"/>
  <c i="2" r="BK1892"/>
  <c r="J1892"/>
  <c r="J81"/>
  <c r="BK1925"/>
  <c r="J1925"/>
  <c r="J85"/>
  <c r="BK1935"/>
  <c r="J1935"/>
  <c r="J89"/>
  <c i="4" r="BK92"/>
  <c r="J92"/>
  <c r="J62"/>
  <c r="BK104"/>
  <c r="J104"/>
  <c r="J64"/>
  <c r="BK107"/>
  <c r="J107"/>
  <c r="J65"/>
  <c i="3" r="BK83"/>
  <c r="J83"/>
  <c r="J60"/>
  <c i="4" r="F55"/>
  <c r="BE90"/>
  <c r="BE105"/>
  <c r="J52"/>
  <c r="J82"/>
  <c r="E75"/>
  <c r="BE88"/>
  <c r="BE93"/>
  <c r="J54"/>
  <c r="BE96"/>
  <c r="BE108"/>
  <c r="BE100"/>
  <c i="3" r="J52"/>
  <c r="F55"/>
  <c r="J79"/>
  <c r="BE85"/>
  <c r="BE115"/>
  <c r="BE147"/>
  <c r="BE112"/>
  <c r="BE143"/>
  <c r="E72"/>
  <c r="BE91"/>
  <c r="BE94"/>
  <c r="BE101"/>
  <c r="BE104"/>
  <c r="BE107"/>
  <c r="BE130"/>
  <c r="BE133"/>
  <c r="BE137"/>
  <c r="BE140"/>
  <c r="BE145"/>
  <c r="BE152"/>
  <c r="BE154"/>
  <c r="BE160"/>
  <c r="BE166"/>
  <c r="BE181"/>
  <c i="2" r="BK1668"/>
  <c r="J1668"/>
  <c r="J73"/>
  <c i="3" r="BE97"/>
  <c r="BE99"/>
  <c r="BE127"/>
  <c r="BE157"/>
  <c r="BE178"/>
  <c r="BE92"/>
  <c r="BE135"/>
  <c r="BE156"/>
  <c r="BE164"/>
  <c r="BE175"/>
  <c r="BE89"/>
  <c r="BE109"/>
  <c r="BE118"/>
  <c r="BE124"/>
  <c r="BE150"/>
  <c r="BE155"/>
  <c r="BE172"/>
  <c i="2" r="J112"/>
  <c r="J61"/>
  <c i="3" r="J54"/>
  <c r="BE87"/>
  <c r="BE108"/>
  <c r="BE121"/>
  <c r="BE148"/>
  <c r="BE165"/>
  <c r="BE169"/>
  <c i="1" r="AW56"/>
  <c i="2" r="J52"/>
  <c r="BE119"/>
  <c r="BE130"/>
  <c r="BE134"/>
  <c r="BE148"/>
  <c r="BE152"/>
  <c r="BE162"/>
  <c r="BE187"/>
  <c r="BE200"/>
  <c r="BE213"/>
  <c r="BE220"/>
  <c r="BE228"/>
  <c r="BE280"/>
  <c r="BE284"/>
  <c r="BE290"/>
  <c r="BE335"/>
  <c r="BE345"/>
  <c r="BE377"/>
  <c r="BE391"/>
  <c r="BE399"/>
  <c r="BE419"/>
  <c r="BE463"/>
  <c r="BE478"/>
  <c r="BE479"/>
  <c r="BE480"/>
  <c r="BE488"/>
  <c r="BE501"/>
  <c r="BE508"/>
  <c r="BE530"/>
  <c r="BE536"/>
  <c r="BE540"/>
  <c r="BE546"/>
  <c r="BE578"/>
  <c r="BE607"/>
  <c r="BE610"/>
  <c r="BE618"/>
  <c r="BE653"/>
  <c r="BE667"/>
  <c r="BE682"/>
  <c r="BE698"/>
  <c r="BE727"/>
  <c r="BE730"/>
  <c r="BE741"/>
  <c r="BE743"/>
  <c r="BE771"/>
  <c r="BE799"/>
  <c r="BE813"/>
  <c r="BE825"/>
  <c r="BE835"/>
  <c r="BE860"/>
  <c r="BE865"/>
  <c r="BE920"/>
  <c r="BE935"/>
  <c r="BE941"/>
  <c r="BE945"/>
  <c r="BE973"/>
  <c r="BE978"/>
  <c r="BE991"/>
  <c r="BE993"/>
  <c r="BE1003"/>
  <c r="BE1004"/>
  <c r="BE1020"/>
  <c r="BE1021"/>
  <c r="BE1045"/>
  <c r="BE1058"/>
  <c r="BE1065"/>
  <c r="BE1070"/>
  <c r="BE1074"/>
  <c r="BE1076"/>
  <c r="BE1078"/>
  <c r="BE1081"/>
  <c r="BE1084"/>
  <c r="BE1087"/>
  <c r="BE1089"/>
  <c r="BE1090"/>
  <c r="BE1091"/>
  <c r="BE1093"/>
  <c r="BE1095"/>
  <c r="BE1097"/>
  <c r="BE1116"/>
  <c r="BE1118"/>
  <c r="BE1119"/>
  <c r="BE1120"/>
  <c r="BE1121"/>
  <c r="BE1122"/>
  <c r="BE1123"/>
  <c r="BE1126"/>
  <c r="BE1129"/>
  <c r="BE1132"/>
  <c r="BE1135"/>
  <c r="BE1138"/>
  <c r="BE1141"/>
  <c r="BE1144"/>
  <c r="BE1147"/>
  <c r="BE1150"/>
  <c r="BE1153"/>
  <c r="BE1155"/>
  <c r="BE1157"/>
  <c r="BE1159"/>
  <c r="BE1161"/>
  <c r="BE1163"/>
  <c r="BE1165"/>
  <c r="BE1167"/>
  <c r="BE1169"/>
  <c r="BE1171"/>
  <c r="BE1173"/>
  <c r="BE1176"/>
  <c r="BE1179"/>
  <c r="BE1180"/>
  <c r="BE1183"/>
  <c r="BE1185"/>
  <c r="BE1187"/>
  <c r="BE1190"/>
  <c r="BE1193"/>
  <c r="BE1195"/>
  <c r="BE1197"/>
  <c r="BE1199"/>
  <c r="BE1201"/>
  <c r="BE1203"/>
  <c r="BE1205"/>
  <c r="BE1207"/>
  <c r="BE1210"/>
  <c r="BE1212"/>
  <c r="BE1214"/>
  <c r="BE1215"/>
  <c r="BE1218"/>
  <c r="BE1220"/>
  <c r="BE1222"/>
  <c r="BE1224"/>
  <c r="BE1227"/>
  <c r="BE1230"/>
  <c r="BE1232"/>
  <c r="BE1234"/>
  <c r="BE1236"/>
  <c r="BE1238"/>
  <c r="BE1241"/>
  <c r="BE1243"/>
  <c r="BE1245"/>
  <c r="BE1247"/>
  <c r="BE1249"/>
  <c r="BE1251"/>
  <c r="BE1254"/>
  <c r="BE1256"/>
  <c r="BE1259"/>
  <c r="BE1261"/>
  <c r="BE1263"/>
  <c r="BE1265"/>
  <c r="BE1267"/>
  <c r="BE1269"/>
  <c r="BE1271"/>
  <c r="BE1273"/>
  <c r="BE1276"/>
  <c r="BE1278"/>
  <c r="BE1280"/>
  <c r="BE1282"/>
  <c r="BE1284"/>
  <c r="BE1286"/>
  <c r="BE1288"/>
  <c r="BE1290"/>
  <c r="BE1293"/>
  <c r="BE1295"/>
  <c r="BE1296"/>
  <c r="BE1297"/>
  <c r="BE1298"/>
  <c r="BE1301"/>
  <c r="BE1303"/>
  <c r="BE1305"/>
  <c r="BE1307"/>
  <c r="BE1308"/>
  <c r="BE1311"/>
  <c r="BE1314"/>
  <c r="BE1317"/>
  <c r="BE1319"/>
  <c r="BE1321"/>
  <c r="BE1323"/>
  <c r="BE1324"/>
  <c r="BE1326"/>
  <c r="BE1328"/>
  <c r="BE1330"/>
  <c r="BE1331"/>
  <c r="BE1332"/>
  <c r="BE1335"/>
  <c r="BE1338"/>
  <c r="BE1340"/>
  <c r="BE1343"/>
  <c r="BE1345"/>
  <c r="BE1347"/>
  <c r="BE1349"/>
  <c r="BE1351"/>
  <c r="BE1353"/>
  <c r="BE1356"/>
  <c r="BE1359"/>
  <c r="BE1362"/>
  <c r="BE1365"/>
  <c r="BE1368"/>
  <c r="BE1371"/>
  <c r="BE1373"/>
  <c r="BE1375"/>
  <c r="BE1377"/>
  <c r="BE1380"/>
  <c r="BE1382"/>
  <c r="BE1384"/>
  <c r="BE1386"/>
  <c r="BE1388"/>
  <c r="BE1390"/>
  <c r="BE1393"/>
  <c r="BE1395"/>
  <c r="BE1397"/>
  <c r="BE1399"/>
  <c r="BE1401"/>
  <c r="BE1403"/>
  <c r="BE1406"/>
  <c r="BE1408"/>
  <c r="BE1410"/>
  <c r="BE1412"/>
  <c r="BE1414"/>
  <c r="BE1416"/>
  <c r="BE1418"/>
  <c r="BE1421"/>
  <c r="BE1422"/>
  <c r="BE1425"/>
  <c r="BE1428"/>
  <c r="BE1431"/>
  <c r="BE1433"/>
  <c r="BE1436"/>
  <c r="BE1439"/>
  <c r="BE1442"/>
  <c r="BE1445"/>
  <c r="BE1447"/>
  <c r="BE1449"/>
  <c r="BE1451"/>
  <c r="BE1453"/>
  <c r="BE1456"/>
  <c r="BE1458"/>
  <c r="BE1460"/>
  <c r="BE1462"/>
  <c r="BE1464"/>
  <c r="BE1467"/>
  <c r="BE1469"/>
  <c r="BE1471"/>
  <c r="BE1473"/>
  <c r="BE1475"/>
  <c r="BE1477"/>
  <c r="BE1480"/>
  <c r="BE1482"/>
  <c r="BE1484"/>
  <c r="BE1486"/>
  <c r="BE1488"/>
  <c r="BE1490"/>
  <c r="BE1493"/>
  <c r="BE1495"/>
  <c r="BE1497"/>
  <c r="BE1499"/>
  <c r="BE1501"/>
  <c r="BE1503"/>
  <c r="BE1505"/>
  <c r="BE1507"/>
  <c r="BE1509"/>
  <c r="BE1511"/>
  <c r="BE1513"/>
  <c r="BE1515"/>
  <c r="BE1517"/>
  <c r="BE1519"/>
  <c r="BE1521"/>
  <c r="BE1523"/>
  <c r="BE1525"/>
  <c r="BE1526"/>
  <c r="BE1527"/>
  <c r="BE1528"/>
  <c r="BE1529"/>
  <c r="BE1532"/>
  <c r="BE1534"/>
  <c r="BE1537"/>
  <c r="BE1539"/>
  <c r="BE1542"/>
  <c r="BE1544"/>
  <c r="BE1546"/>
  <c r="BE1548"/>
  <c r="BE1550"/>
  <c r="BE1552"/>
  <c r="BE1554"/>
  <c r="BE1556"/>
  <c r="BE1559"/>
  <c r="BE1561"/>
  <c r="BE1563"/>
  <c r="BE1565"/>
  <c r="BE1567"/>
  <c r="BE1570"/>
  <c r="BE1572"/>
  <c r="BE1576"/>
  <c r="BE1578"/>
  <c r="BE1581"/>
  <c r="BE1584"/>
  <c r="BE1587"/>
  <c r="BE1589"/>
  <c r="BE1591"/>
  <c r="BE1594"/>
  <c r="BE1597"/>
  <c r="BE1599"/>
  <c r="BE1602"/>
  <c r="BE1604"/>
  <c r="BE1606"/>
  <c r="BE1608"/>
  <c r="BE1610"/>
  <c r="BE1612"/>
  <c r="BE1614"/>
  <c r="BE1616"/>
  <c r="BE1617"/>
  <c r="BE1619"/>
  <c r="BE1622"/>
  <c r="BE1625"/>
  <c r="BE1627"/>
  <c r="BE1629"/>
  <c r="BE1632"/>
  <c r="BE1635"/>
  <c r="BE1638"/>
  <c r="BE1641"/>
  <c r="BE1644"/>
  <c r="BE1647"/>
  <c r="BE1650"/>
  <c r="BE1653"/>
  <c r="BE1656"/>
  <c r="BE1658"/>
  <c r="BE1662"/>
  <c r="BE1664"/>
  <c r="BE1666"/>
  <c r="BE1670"/>
  <c r="BE1673"/>
  <c r="BE1675"/>
  <c r="BE1678"/>
  <c r="BE1680"/>
  <c r="BE1682"/>
  <c r="BE1684"/>
  <c r="BE1686"/>
  <c r="BE1689"/>
  <c r="BE1692"/>
  <c r="BE1694"/>
  <c r="BE1696"/>
  <c r="BE1697"/>
  <c r="BE1699"/>
  <c r="BE1700"/>
  <c r="BE1701"/>
  <c r="BE1703"/>
  <c r="BE1705"/>
  <c r="BE1708"/>
  <c r="BE1710"/>
  <c r="BE1712"/>
  <c r="BE1715"/>
  <c r="BE1719"/>
  <c r="BE1721"/>
  <c r="BE1723"/>
  <c r="BE1726"/>
  <c r="BE1729"/>
  <c r="BE1731"/>
  <c r="BE1732"/>
  <c r="BE1733"/>
  <c r="BE1735"/>
  <c r="BE1736"/>
  <c r="BE1738"/>
  <c r="BE1741"/>
  <c r="BE1742"/>
  <c r="BE1743"/>
  <c r="BE1744"/>
  <c r="BE1745"/>
  <c r="BE1747"/>
  <c r="BE1749"/>
  <c r="BE1751"/>
  <c r="BE1753"/>
  <c r="BE1755"/>
  <c r="BE1757"/>
  <c r="BE1759"/>
  <c r="BE1762"/>
  <c r="BE1765"/>
  <c r="BE1767"/>
  <c r="BE1769"/>
  <c r="BE1771"/>
  <c r="BE1774"/>
  <c r="BE1776"/>
  <c r="BE1779"/>
  <c r="BE1781"/>
  <c r="BE1784"/>
  <c r="BE1786"/>
  <c r="BE1789"/>
  <c r="BE1791"/>
  <c r="BE1794"/>
  <c r="BE1795"/>
  <c r="BE1796"/>
  <c r="BE1797"/>
  <c r="BE1798"/>
  <c r="BE1800"/>
  <c r="BE1802"/>
  <c r="BE1803"/>
  <c r="BE1806"/>
  <c r="BE1808"/>
  <c r="BE1809"/>
  <c r="BE1810"/>
  <c r="BE1812"/>
  <c r="BE1814"/>
  <c r="BE1816"/>
  <c r="BE1817"/>
  <c r="BE1820"/>
  <c r="BE1822"/>
  <c r="BE1824"/>
  <c r="BE1826"/>
  <c r="BE1828"/>
  <c r="BE1830"/>
  <c r="BE1832"/>
  <c r="BE1835"/>
  <c r="BE1838"/>
  <c r="BE1840"/>
  <c r="BE1841"/>
  <c r="BE1842"/>
  <c r="BE1843"/>
  <c r="BE1845"/>
  <c r="BE1846"/>
  <c r="BE1847"/>
  <c r="BE1848"/>
  <c r="BE1849"/>
  <c r="BE1850"/>
  <c r="BE1851"/>
  <c r="BE1852"/>
  <c r="BE1853"/>
  <c r="BE1855"/>
  <c r="BE1856"/>
  <c r="BE1857"/>
  <c r="BE1858"/>
  <c r="BE1859"/>
  <c r="BE1861"/>
  <c r="BE1863"/>
  <c r="BE1867"/>
  <c r="BE1869"/>
  <c r="BE1870"/>
  <c r="BE1873"/>
  <c r="BE1875"/>
  <c r="BE1877"/>
  <c r="BE1879"/>
  <c r="BE1880"/>
  <c r="BE1883"/>
  <c r="BE1885"/>
  <c r="BE1888"/>
  <c r="BE1890"/>
  <c r="BE1893"/>
  <c r="BE1895"/>
  <c r="BE1898"/>
  <c r="BE1901"/>
  <c r="BE1905"/>
  <c r="BE1907"/>
  <c r="BE1909"/>
  <c r="BE1911"/>
  <c r="BE1912"/>
  <c r="BE1913"/>
  <c r="BE1916"/>
  <c r="BE1918"/>
  <c r="BE1920"/>
  <c r="BE1921"/>
  <c r="BE1923"/>
  <c r="BE1926"/>
  <c r="BE1931"/>
  <c r="BE1933"/>
  <c r="BE1936"/>
  <c r="BE1939"/>
  <c r="BE1942"/>
  <c r="BE1944"/>
  <c r="F55"/>
  <c r="BE160"/>
  <c r="BE193"/>
  <c r="BE196"/>
  <c r="BE198"/>
  <c r="BE225"/>
  <c r="BE238"/>
  <c r="BE265"/>
  <c r="BE270"/>
  <c r="BE301"/>
  <c r="BE323"/>
  <c r="BE347"/>
  <c r="BE356"/>
  <c r="BE403"/>
  <c r="BE410"/>
  <c r="BE422"/>
  <c r="BE425"/>
  <c r="BE476"/>
  <c r="BE482"/>
  <c r="BE513"/>
  <c r="BE523"/>
  <c r="BE534"/>
  <c r="BE560"/>
  <c r="BE603"/>
  <c r="BE635"/>
  <c r="BE642"/>
  <c r="BE646"/>
  <c r="BE659"/>
  <c r="BE661"/>
  <c r="BE671"/>
  <c r="BE690"/>
  <c r="BE701"/>
  <c r="BE711"/>
  <c r="BE714"/>
  <c r="BE719"/>
  <c r="BE723"/>
  <c r="BE725"/>
  <c r="BE751"/>
  <c r="BE785"/>
  <c r="BE819"/>
  <c r="BE832"/>
  <c r="BE866"/>
  <c r="BE869"/>
  <c r="BE871"/>
  <c r="BE875"/>
  <c r="BE877"/>
  <c r="BE880"/>
  <c r="BE884"/>
  <c r="BE922"/>
  <c r="BE929"/>
  <c r="BE933"/>
  <c r="BE949"/>
  <c r="BE976"/>
  <c r="BE1114"/>
  <c r="J55"/>
  <c r="BE117"/>
  <c r="BE150"/>
  <c r="BE166"/>
  <c r="BE168"/>
  <c r="BE190"/>
  <c r="BE203"/>
  <c r="BE206"/>
  <c r="BE250"/>
  <c r="BE268"/>
  <c r="BE278"/>
  <c r="BE287"/>
  <c r="BE295"/>
  <c r="BE333"/>
  <c r="BE349"/>
  <c r="BE373"/>
  <c r="BE383"/>
  <c r="BE395"/>
  <c r="BE407"/>
  <c r="BE416"/>
  <c r="BE427"/>
  <c r="BE429"/>
  <c r="BE442"/>
  <c r="BE448"/>
  <c r="BE468"/>
  <c r="BE473"/>
  <c r="BE503"/>
  <c r="BE505"/>
  <c r="BE515"/>
  <c r="BE518"/>
  <c r="BE588"/>
  <c r="BE590"/>
  <c r="BE594"/>
  <c r="BE595"/>
  <c r="BE663"/>
  <c r="BE665"/>
  <c r="BE669"/>
  <c r="BE677"/>
  <c r="BE684"/>
  <c r="BE707"/>
  <c r="BE716"/>
  <c r="BE721"/>
  <c r="BE758"/>
  <c r="BE765"/>
  <c r="BE769"/>
  <c r="BE788"/>
  <c r="BE807"/>
  <c r="BE853"/>
  <c r="BE885"/>
  <c r="BE916"/>
  <c r="BE918"/>
  <c r="J54"/>
  <c r="BE121"/>
  <c r="BE123"/>
  <c r="BE125"/>
  <c r="BE136"/>
  <c r="BE142"/>
  <c r="BE172"/>
  <c r="BE175"/>
  <c r="BE184"/>
  <c r="BE216"/>
  <c r="BE253"/>
  <c r="BE281"/>
  <c r="BE288"/>
  <c r="BE293"/>
  <c r="BE311"/>
  <c r="BE315"/>
  <c r="BE320"/>
  <c r="BE351"/>
  <c r="BE385"/>
  <c r="BE446"/>
  <c r="BE459"/>
  <c r="BE465"/>
  <c r="BE470"/>
  <c r="BE484"/>
  <c r="BE486"/>
  <c r="BE510"/>
  <c r="BE525"/>
  <c r="BE538"/>
  <c r="BE543"/>
  <c r="BE548"/>
  <c r="BE561"/>
  <c r="BE562"/>
  <c r="BE564"/>
  <c r="BE586"/>
  <c r="BE621"/>
  <c r="BE629"/>
  <c r="BE651"/>
  <c r="BE680"/>
  <c r="BE703"/>
  <c r="BE710"/>
  <c r="BE733"/>
  <c r="BE735"/>
  <c r="BE737"/>
  <c r="BE739"/>
  <c r="BE745"/>
  <c r="BE767"/>
  <c r="BE774"/>
  <c r="BE777"/>
  <c r="BE804"/>
  <c r="BE816"/>
  <c r="BE817"/>
  <c r="BE822"/>
  <c r="BE841"/>
  <c r="BE844"/>
  <c r="BE873"/>
  <c r="BE927"/>
  <c r="BE1006"/>
  <c r="BE1013"/>
  <c r="BE1016"/>
  <c r="BE1048"/>
  <c r="BE1066"/>
  <c r="BE1067"/>
  <c r="BE1068"/>
  <c r="BE1072"/>
  <c r="BE132"/>
  <c r="BE140"/>
  <c r="BE144"/>
  <c r="BE158"/>
  <c r="BE164"/>
  <c r="BE181"/>
  <c r="BE230"/>
  <c r="BE244"/>
  <c r="BE256"/>
  <c r="BE262"/>
  <c r="BE274"/>
  <c r="BE277"/>
  <c r="BE292"/>
  <c r="BE331"/>
  <c r="BE341"/>
  <c r="BE359"/>
  <c r="BE363"/>
  <c r="BE401"/>
  <c r="BE414"/>
  <c r="BE428"/>
  <c r="BE441"/>
  <c r="BE450"/>
  <c r="BE457"/>
  <c r="BE475"/>
  <c r="BE477"/>
  <c r="BE532"/>
  <c r="BE558"/>
  <c r="BE583"/>
  <c r="BE615"/>
  <c r="BE631"/>
  <c r="BE657"/>
  <c r="BE706"/>
  <c r="BE712"/>
  <c r="BE749"/>
  <c r="BE779"/>
  <c r="BE782"/>
  <c r="BE820"/>
  <c r="BE829"/>
  <c r="BE847"/>
  <c r="BE898"/>
  <c r="BE900"/>
  <c r="BE915"/>
  <c r="BE931"/>
  <c r="BE939"/>
  <c r="BE947"/>
  <c r="BE953"/>
  <c r="BE957"/>
  <c r="BE960"/>
  <c r="BE986"/>
  <c r="BE989"/>
  <c r="BE999"/>
  <c r="BE1001"/>
  <c r="BE1010"/>
  <c r="BE1015"/>
  <c r="BE1025"/>
  <c r="BE1043"/>
  <c r="BE1046"/>
  <c r="BE1050"/>
  <c r="BE1055"/>
  <c r="BE1060"/>
  <c r="BE1064"/>
  <c r="BE1109"/>
  <c r="E100"/>
  <c r="BE113"/>
  <c r="BE115"/>
  <c r="BE128"/>
  <c r="BE138"/>
  <c r="BE146"/>
  <c r="BE170"/>
  <c r="BE178"/>
  <c r="BE218"/>
  <c r="BE241"/>
  <c r="BE258"/>
  <c r="BE260"/>
  <c r="BE299"/>
  <c r="BE303"/>
  <c r="BE307"/>
  <c r="BE317"/>
  <c r="BE329"/>
  <c r="BE361"/>
  <c r="BE367"/>
  <c r="BE381"/>
  <c r="BE393"/>
  <c r="BE397"/>
  <c r="BE430"/>
  <c r="BE433"/>
  <c r="BE436"/>
  <c r="BE454"/>
  <c r="BE566"/>
  <c r="BE569"/>
  <c r="BE572"/>
  <c r="BE573"/>
  <c r="BE580"/>
  <c r="BE597"/>
  <c r="BE601"/>
  <c r="BE611"/>
  <c r="BE640"/>
  <c r="BE644"/>
  <c r="BE649"/>
  <c r="BE686"/>
  <c r="BE705"/>
  <c r="BE801"/>
  <c r="BE838"/>
  <c r="BE850"/>
  <c r="BE856"/>
  <c r="BE864"/>
  <c r="BE883"/>
  <c r="BE886"/>
  <c r="BE892"/>
  <c r="BE903"/>
  <c r="BE906"/>
  <c r="BE912"/>
  <c r="BE959"/>
  <c r="BE961"/>
  <c r="BE967"/>
  <c r="BE980"/>
  <c r="BE983"/>
  <c r="BE995"/>
  <c r="BE997"/>
  <c r="BE1005"/>
  <c r="BE1012"/>
  <c r="BE1023"/>
  <c r="BE1030"/>
  <c r="BE1033"/>
  <c r="BE1038"/>
  <c r="BE1039"/>
  <c r="BE1041"/>
  <c r="BE1042"/>
  <c r="BE1098"/>
  <c r="BE1100"/>
  <c r="BE1102"/>
  <c r="BE1105"/>
  <c r="BE1107"/>
  <c r="BE223"/>
  <c r="BE272"/>
  <c r="BE297"/>
  <c r="BE309"/>
  <c r="BE313"/>
  <c r="BE326"/>
  <c r="BE337"/>
  <c r="BE339"/>
  <c r="BE365"/>
  <c r="BE369"/>
  <c r="BE371"/>
  <c r="BE387"/>
  <c r="BE389"/>
  <c r="BE405"/>
  <c r="BE412"/>
  <c r="BE431"/>
  <c r="BE452"/>
  <c r="BE490"/>
  <c r="BE499"/>
  <c r="BE521"/>
  <c r="BE528"/>
  <c r="BE550"/>
  <c r="BE552"/>
  <c r="BE555"/>
  <c r="BE576"/>
  <c r="BE593"/>
  <c r="BE599"/>
  <c r="BE605"/>
  <c r="BE624"/>
  <c r="BE627"/>
  <c r="BE655"/>
  <c r="BE692"/>
  <c r="BE694"/>
  <c r="BE708"/>
  <c r="BE827"/>
  <c r="BE878"/>
  <c r="BE882"/>
  <c r="BE889"/>
  <c r="BE895"/>
  <c r="BE902"/>
  <c r="BE909"/>
  <c r="BE919"/>
  <c r="BE955"/>
  <c r="BE958"/>
  <c r="BE1008"/>
  <c r="BE1018"/>
  <c r="BE1019"/>
  <c r="BE1027"/>
  <c r="BE1034"/>
  <c r="BE1036"/>
  <c r="BE1053"/>
  <c r="BE1054"/>
  <c r="BE1062"/>
  <c r="BE154"/>
  <c r="BE156"/>
  <c r="BE208"/>
  <c r="BE210"/>
  <c r="BE232"/>
  <c r="BE235"/>
  <c r="BE247"/>
  <c r="BE261"/>
  <c r="BE275"/>
  <c r="BE285"/>
  <c r="BE305"/>
  <c r="BE343"/>
  <c r="BE353"/>
  <c r="BE375"/>
  <c r="BE379"/>
  <c r="BE438"/>
  <c r="BE445"/>
  <c r="BE461"/>
  <c r="BE493"/>
  <c r="BE496"/>
  <c r="BE613"/>
  <c r="BE633"/>
  <c r="BE637"/>
  <c r="BE639"/>
  <c r="BE670"/>
  <c r="BE673"/>
  <c r="BE675"/>
  <c r="BE688"/>
  <c r="BE696"/>
  <c r="BE747"/>
  <c r="BE753"/>
  <c r="BE755"/>
  <c r="BE761"/>
  <c r="BE763"/>
  <c r="BE791"/>
  <c r="BE793"/>
  <c r="BE796"/>
  <c r="BE810"/>
  <c r="BE857"/>
  <c r="BE863"/>
  <c r="BE879"/>
  <c r="BE881"/>
  <c r="BE913"/>
  <c r="BE917"/>
  <c r="BE925"/>
  <c r="BE937"/>
  <c r="BE943"/>
  <c r="BE951"/>
  <c r="BE963"/>
  <c r="BE965"/>
  <c r="BE969"/>
  <c r="BE971"/>
  <c r="BE1111"/>
  <c r="F34"/>
  <c i="1" r="BA55"/>
  <c i="2" r="J34"/>
  <c i="1" r="AW55"/>
  <c i="3" r="F36"/>
  <c i="1" r="BC56"/>
  <c i="4" r="F36"/>
  <c i="1" r="BC57"/>
  <c i="4" r="F34"/>
  <c i="1" r="BA57"/>
  <c i="2" r="F37"/>
  <c i="1" r="BD55"/>
  <c i="2" r="F35"/>
  <c i="1" r="BB55"/>
  <c i="3" r="F37"/>
  <c i="1" r="BD56"/>
  <c i="4" r="J34"/>
  <c i="1" r="AW57"/>
  <c i="2" r="F36"/>
  <c i="1" r="BC55"/>
  <c i="3" r="F34"/>
  <c i="1" r="BA56"/>
  <c i="3" r="F35"/>
  <c i="1" r="BB56"/>
  <c i="4" r="F37"/>
  <c i="1" r="BD57"/>
  <c i="4" r="F35"/>
  <c i="1" r="BB57"/>
  <c i="2" l="1" r="T1668"/>
  <c r="R111"/>
  <c i="4" r="R86"/>
  <c r="R85"/>
  <c i="2" r="R1668"/>
  <c r="T111"/>
  <c r="T110"/>
  <c r="BK111"/>
  <c r="J111"/>
  <c r="J60"/>
  <c r="P1668"/>
  <c r="P110"/>
  <c i="1" r="AU55"/>
  <c i="2" r="BK1660"/>
  <c r="J1660"/>
  <c r="J71"/>
  <c r="BK1929"/>
  <c r="BK1928"/>
  <c r="J1928"/>
  <c r="J86"/>
  <c i="4" r="BK86"/>
  <c r="J86"/>
  <c r="J60"/>
  <c i="3" r="BK82"/>
  <c r="J82"/>
  <c r="J59"/>
  <c i="2" r="J33"/>
  <c i="1" r="AV55"/>
  <c r="AT55"/>
  <c i="2" r="F33"/>
  <c i="1" r="AZ55"/>
  <c r="BA54"/>
  <c r="AW54"/>
  <c r="AK30"/>
  <c r="AU54"/>
  <c i="4" r="J33"/>
  <c i="1" r="AV57"/>
  <c r="AT57"/>
  <c r="BB54"/>
  <c r="AX54"/>
  <c i="3" r="F33"/>
  <c i="1" r="AZ56"/>
  <c i="3" r="J33"/>
  <c i="1" r="AV56"/>
  <c r="AT56"/>
  <c r="BD54"/>
  <c r="W33"/>
  <c r="BC54"/>
  <c r="W32"/>
  <c i="4" r="F33"/>
  <c i="1" r="AZ57"/>
  <c i="2" l="1" r="R110"/>
  <c r="BK110"/>
  <c r="J110"/>
  <c r="J59"/>
  <c i="4" r="BK85"/>
  <c r="J85"/>
  <c i="2" r="J1929"/>
  <c r="J87"/>
  <c i="4" r="J30"/>
  <c i="1" r="AG57"/>
  <c i="2" r="J30"/>
  <c i="1" r="AG55"/>
  <c r="W30"/>
  <c r="AZ54"/>
  <c r="W29"/>
  <c r="AY54"/>
  <c i="3" r="J30"/>
  <c i="1" r="AG56"/>
  <c r="AN56"/>
  <c r="W31"/>
  <c i="4" l="1" r="J39"/>
  <c r="J59"/>
  <c i="3" r="J39"/>
  <c i="2" r="J39"/>
  <c i="1" r="AN55"/>
  <c r="AN57"/>
  <c r="AV54"/>
  <c r="AK29"/>
  <c r="AG54"/>
  <c r="AK26"/>
  <c l="1" r="AK35"/>
  <c r="AT54"/>
  <c l="1" r="AN54"/>
</calcChain>
</file>

<file path=xl/sharedStrings.xml><?xml version="1.0" encoding="utf-8"?>
<sst xmlns="http://schemas.openxmlformats.org/spreadsheetml/2006/main">
  <si>
    <t>Export Komplet</t>
  </si>
  <si>
    <t>VZ</t>
  </si>
  <si>
    <t>2.0</t>
  </si>
  <si>
    <t>ZAMOK</t>
  </si>
  <si>
    <t>False</t>
  </si>
  <si>
    <t>{3a05a936-f40d-4abf-b3a0-0b7113cf4bab}</t>
  </si>
  <si>
    <t>0,01</t>
  </si>
  <si>
    <t>21</t>
  </si>
  <si>
    <t>15</t>
  </si>
  <si>
    <t>REKAPITULACE ZAKÁZKY</t>
  </si>
  <si>
    <t xml:space="preserve">v ---  níže se nacházejí doplnkové a pomocné údaje k sestavám  --- v</t>
  </si>
  <si>
    <t>0,001</t>
  </si>
  <si>
    <t>Kód:</t>
  </si>
  <si>
    <t>650220xx</t>
  </si>
  <si>
    <t>Zakázka:</t>
  </si>
  <si>
    <t xml:space="preserve">Údržba, opravy a odstraňování závad u SMT 2022-2025 -  Položkový soupis předpokládaných objemů prací</t>
  </si>
  <si>
    <t>0,1</t>
  </si>
  <si>
    <t>KSO:</t>
  </si>
  <si>
    <t/>
  </si>
  <si>
    <t>CC-CZ:</t>
  </si>
  <si>
    <t>1</t>
  </si>
  <si>
    <t>Místo:</t>
  </si>
  <si>
    <t>obvod OŘ UNL</t>
  </si>
  <si>
    <t>Datum:</t>
  </si>
  <si>
    <t>1. 8. 2022</t>
  </si>
  <si>
    <t>10</t>
  </si>
  <si>
    <t>100</t>
  </si>
  <si>
    <t>Zadavatel:</t>
  </si>
  <si>
    <t>IČ:</t>
  </si>
  <si>
    <t>70994234</t>
  </si>
  <si>
    <t>Správa železnic, státní organizace</t>
  </si>
  <si>
    <t>DIČ:</t>
  </si>
  <si>
    <t>CZ70994234</t>
  </si>
  <si>
    <t>Zhotovitel:</t>
  </si>
  <si>
    <t xml:space="preserve"> </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</si>
  <si>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</si>
  <si>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</si>
  <si>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</si>
  <si>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</si>
  <si>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</si>
  <si>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</si>
  <si>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</si>
  <si>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</si>
  <si>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</si>
  <si>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</si>
  <si>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</si>
  <si>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</si>
  <si>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</si>
  <si>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</si>
  <si>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</si>
  <si>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</si>
  <si>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</si>
  <si>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</si>
  <si>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</si>
  <si>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</si>
  <si>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</si>
  <si>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</si>
  <si>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</si>
  <si>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</si>
  <si>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</si>
  <si>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</si>
  <si>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</si>
  <si>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</si>
  <si>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</si>
  <si>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</si>
  <si>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</si>
  <si>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</si>
  <si>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</si>
  <si>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</si>
  <si>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</si>
  <si>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</si>
  <si>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</si>
  <si>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</si>
  <si>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</si>
  <si>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</si>
  <si>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</si>
  <si>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</si>
  <si>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</si>
  <si>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t>
  </si>
  <si>
    <t>001</t>
  </si>
  <si>
    <t>Mosty a tunely</t>
  </si>
  <si>
    <t>STA</t>
  </si>
  <si>
    <t>{8daff8a9-be30-473c-a56d-ce02978e4d56}</t>
  </si>
  <si>
    <t>2</t>
  </si>
  <si>
    <t>002</t>
  </si>
  <si>
    <t>Traťové hospodářství</t>
  </si>
  <si>
    <t>{0270da58-53d4-44c2-b453-a641869cec9f}</t>
  </si>
  <si>
    <t>003</t>
  </si>
  <si>
    <t>VRN - Vedlejší rozpočtové náklady</t>
  </si>
  <si>
    <t>{4d1ba28f-0839-40b0-9dee-82b3fc0caa15}</t>
  </si>
  <si>
    <t>KRYCÍ LIST SOUPISU PRACÍ</t>
  </si>
  <si>
    <t>Objekt:</t>
  </si>
  <si>
    <t>001 - Mosty a tunely</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</si>
  <si>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</si>
  <si>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</si>
  <si>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</si>
  <si>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</si>
  <si>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</si>
  <si>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</si>
  <si>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</si>
  <si>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</si>
  <si>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</si>
  <si>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t>
  </si>
  <si>
    <t xml:space="preserve">    6 - Úpravy povrchů, podlahy a osazování výplní</t>
  </si>
  <si>
    <t xml:space="preserve">    8 - Trubní vedení</t>
  </si>
  <si>
    <t xml:space="preserve">    9 - Ostatní konstrukce a práce-bourání</t>
  </si>
  <si>
    <t xml:space="preserve">    997 - Přesun sutě</t>
  </si>
  <si>
    <t xml:space="preserve">    998 - Přesun hmot</t>
  </si>
  <si>
    <t>N00 - Nepojmenované práce</t>
  </si>
  <si>
    <t xml:space="preserve">    N01 - Nepojmenovaný díl</t>
  </si>
  <si>
    <t>PSV - Práce a dodávky PSV</t>
  </si>
  <si>
    <t xml:space="preserve">    711 - Izolace proti vodě, vlhkosti a plynům</t>
  </si>
  <si>
    <t xml:space="preserve">    767 - Konstrukce zámečnické</t>
  </si>
  <si>
    <t xml:space="preserve">    781 - Dokončovací práce - obklady keramické</t>
  </si>
  <si>
    <t xml:space="preserve">    783 - Dokončovací práce - nátěry</t>
  </si>
  <si>
    <t xml:space="preserve">    784 - Dokončovací práce - malby a tapety</t>
  </si>
  <si>
    <t xml:space="preserve">    789 - Povrchové úpravy ocelových konstrukcí a technologických zařízení</t>
  </si>
  <si>
    <t xml:space="preserve">    721 - Zdravotechnika - vnitřní kanalizace</t>
  </si>
  <si>
    <t xml:space="preserve">    777 - Podlahy lité</t>
  </si>
  <si>
    <t xml:space="preserve">    762 - Konstrukce tesařské</t>
  </si>
  <si>
    <t xml:space="preserve">    764 - Konstrukce klempířské</t>
  </si>
  <si>
    <t xml:space="preserve">    771 - Podlahy z dlaždic</t>
  </si>
  <si>
    <t xml:space="preserve">    782 - Dokončovací práce - obklady z kamene</t>
  </si>
  <si>
    <t>OST - Ostatní</t>
  </si>
  <si>
    <t xml:space="preserve">    M - Mechanizace</t>
  </si>
  <si>
    <t xml:space="preserve">      21-M - Elektromontáže</t>
  </si>
  <si>
    <t xml:space="preserve">      43-M - Montáž ocelových konstrukcí</t>
  </si>
  <si>
    <t xml:space="preserve">      46-M - Zemní práce při extr.mont.pracích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</si>
  <si>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</si>
  <si>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</si>
  <si>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</si>
  <si>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</si>
  <si>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</si>
  <si>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</si>
  <si>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</si>
  <si>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</si>
  <si>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</si>
  <si>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</si>
  <si>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</si>
  <si>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</si>
  <si>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</si>
  <si>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</si>
  <si>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</si>
  <si>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</si>
  <si>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</si>
  <si>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</si>
  <si>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111203201</t>
  </si>
  <si>
    <t>Odstranění křovin a stromů s ponecháním kořenů průměru kmene do 100 mm, při jakémkoliv sklonu terénu mimo LTM, při celkové ploše do 1 000 m2</t>
  </si>
  <si>
    <t>m2</t>
  </si>
  <si>
    <t>CS ÚRS 2020 01</t>
  </si>
  <si>
    <t>4</t>
  </si>
  <si>
    <t>201986203</t>
  </si>
  <si>
    <t>PSC</t>
  </si>
  <si>
    <t xml:space="preserve">Poznámka k souboru cen:_x000d_
1. Cenu -3201 lze použít i pro LTM při jakékoliv celkové ploše jednotlivě přes 30 m2._x000d_
2. Ceny jsou určeny pro případy, kdy se kořeny (pařezy) ponechají v půdě z důvodu stabilizace území._x000d_
3. V cenách jsou započteny i náklady na případné nutné odklizení na hromady do vzdálenosti 50 m nebo naložení na dopravní prostředek._x000d_
4. V cenách nejsou započteny náklady na další manipulaci s porostem, tyto práce se oceňují cenou souboru cen 162 3.. Vodorovné přemístění smýcených křovin, katalogu 800-1 Zemní práce._x000d_
5. Množství jednotek se určí samostatně za každý objekt v m2 plochy rovné součtu půdorysných ploch omezených obalovými křivkami korun jednotlivých křovin a stromů, popř. jejich skupin, jejichž koruny se půdorysně překrývají; je-li tento součet ploch větší než půdorysná plocha staveniště, počítá se pouze s plochou staveniště._x000d_
6. Ponechané pařezy a kořeny nesmějí přesahovat výšku 150 mm nad přilehlým terénem; v této výšce se také měří průměr kmene._x000d_
</t>
  </si>
  <si>
    <t>111211101</t>
  </si>
  <si>
    <t>Odstranění křovin a stromů s odstraněním kořenů ručně průměru kmene do 100 mm jakékoliv plochy v rovině nebo ve svahu o sklonu do 1:5</t>
  </si>
  <si>
    <t>-1751346221</t>
  </si>
  <si>
    <t xml:space="preserve">Poznámka k souboru cen:_x000d_
1. V ceně jsou započteny i náklady na případné nutné odklizení křovin a stromů na hromady na vzdálenost do 50 m, nebo naložení na dopravní prostředek._x000d_
2. Průměr kmenů stromů (křovin) se měří 0,15 m nad přilehlým terénem._x000d_
3.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staveniště._x000d_
</t>
  </si>
  <si>
    <t>3</t>
  </si>
  <si>
    <t>111211201</t>
  </si>
  <si>
    <t>Odstranění křovin a stromů s odstraněním kořenů ručně průměru kmene do 100 mm jakékoliv plochy v rovině nebo ve svahu o sklonu přes 1:5</t>
  </si>
  <si>
    <t>-239371572</t>
  </si>
  <si>
    <t>111251101</t>
  </si>
  <si>
    <t>Odstranění křovin a stromů s odstraněním kořenů strojně průměru kmene do 100 mm v rovině nebo ve svahu sklonu terénu do 1:5, při celkové ploše do 100 m2</t>
  </si>
  <si>
    <t>1781935105</t>
  </si>
  <si>
    <t>5</t>
  </si>
  <si>
    <t>111251102</t>
  </si>
  <si>
    <t>Odstranění křovin a stromů s odstraněním kořenů strojně průměru kmene do 100 mm v rovině nebo ve svahu sklonu terénu do 1:5, při celkové ploše přes 100 do 500 m2</t>
  </si>
  <si>
    <t>-835805450</t>
  </si>
  <si>
    <t>6</t>
  </si>
  <si>
    <t>111251103</t>
  </si>
  <si>
    <t>Odstranění křovin a stromů s odstraněním kořenů strojně průměru kmene do 100 mm v rovině nebo ve svahu sklonu terénu do 1:5, při celkové ploše přes 500 m2</t>
  </si>
  <si>
    <t>647527999</t>
  </si>
  <si>
    <t>7</t>
  </si>
  <si>
    <t>111251111</t>
  </si>
  <si>
    <t>Drcení ořezaných větví strojně - (štěpkování) s naložením na dopravní prostředek a odvozem drtě do 20 km a se složením o průměru větví do 100 mm</t>
  </si>
  <si>
    <t>m3</t>
  </si>
  <si>
    <t>-1231036616</t>
  </si>
  <si>
    <t xml:space="preserve">Poznámka k souboru cen:_x000d_
1. V cenách nejsou započteny náklady na uložení drti na skládku._x000d_
2. Měří se objem nadrcené hmoty._x000d_
</t>
  </si>
  <si>
    <t>P</t>
  </si>
  <si>
    <t xml:space="preserve">Poznámka k položce:_x000d_
koef. 0,005-0,02_x000d_
</t>
  </si>
  <si>
    <t>8</t>
  </si>
  <si>
    <t>111251201</t>
  </si>
  <si>
    <t>Odstranění křovin a stromů s odstraněním kořenů strojně průměru kmene do 100 mm v rovině nebo ve svahu sklonu terénu přes 1:5, při celkové ploše do 100 m2</t>
  </si>
  <si>
    <t>-1813333983</t>
  </si>
  <si>
    <t>9</t>
  </si>
  <si>
    <t>111251202</t>
  </si>
  <si>
    <t>Odstranění křovin a stromů s odstraněním kořenů strojně průměru kmene do 100 mm v rovině nebo ve svahu sklonu terénu přes 1:5, při celkové ploše přes 100 do 500 m2</t>
  </si>
  <si>
    <t>33436692</t>
  </si>
  <si>
    <t>111251203</t>
  </si>
  <si>
    <t>Odstranění křovin a stromů s odstraněním kořenů strojně průměru kmene do 100 mm v rovině nebo ve svahu sklonu terénu přes 1:5, při celkové ploše přes 500 m2</t>
  </si>
  <si>
    <t>-944361289</t>
  </si>
  <si>
    <t>11</t>
  </si>
  <si>
    <t>112101101</t>
  </si>
  <si>
    <t>Odstranění stromů s odřezáním kmene a s odvětvením listnatých, průměru kmene přes 100 do 300 mm</t>
  </si>
  <si>
    <t>kus</t>
  </si>
  <si>
    <t>832762378</t>
  </si>
  <si>
    <t xml:space="preserve">Poznámka k souboru cen:_x000d_
1. Ceny jsou určeny pro odstranění stromů v rámci přípravy staveniště._x000d_
2. Ceny lze použít i pro odstranění stromů ze sesuté zeminy, vývratů a polomů._x000d_
3. V ceně jsou započteny i náklady na případné nutné odklizení kmene a větví odděleně na vzdálenost do 50 m nebo s naložením na dopravní prostředek._x000d_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Ceny nelze užít v případě, kdy je nutné odstraňování stromu po částech; tyto práce lze oceňovat příslušnými cenami katalogu 823-1 Plochy a úprava území._x000d_
</t>
  </si>
  <si>
    <t>12</t>
  </si>
  <si>
    <t>112101102</t>
  </si>
  <si>
    <t>Odstranění stromů s odřezáním kmene a s odvětvením listnatých, průměru kmene přes 300 do 500 mm</t>
  </si>
  <si>
    <t>497424745</t>
  </si>
  <si>
    <t>13</t>
  </si>
  <si>
    <t>112101103</t>
  </si>
  <si>
    <t>Odstranění stromů s odřezáním kmene a s odvětvením listnatých, průměru kmene přes 500 do 700 mm</t>
  </si>
  <si>
    <t>-404273806</t>
  </si>
  <si>
    <t>14</t>
  </si>
  <si>
    <t>112201101</t>
  </si>
  <si>
    <t>Odstranění pařezů strojně s jejich vykopáním, vytrháním nebo odstřelením průměru přes 100 do 300 mm</t>
  </si>
  <si>
    <t>940639005</t>
  </si>
  <si>
    <t xml:space="preserve">Poznámka k souboru cen:_x000d_
1. Ceny lze použít i pro odstranění pařezů ze sesuté zeminy, vývratů a polomů._x000d_
2. V ceně jsou započteny i náklady na případné nutné odklizení pařezů na hromady na vzdálenost do 50 m nebo naložení na dopravní prostředek._x000d_
3. Mají-li se odstraňovat pařezy z pokáceného souvislého lesního porostu, lze počet pařezů stanovit s přihlédnutím k tabulce v příloze č. 2._x000d_
4. Zásyp jam po pařezech se oceňuje cenami souboru cen 174 2.. Zásyp jam po pařezech._x000d_
5. Průměr pařezu se měří v místě řezu kmene na základě dvojího na sebe kolmého měření a následného zprůměrování naměřených hodnot._x000d_
</t>
  </si>
  <si>
    <t>112201102</t>
  </si>
  <si>
    <t>Odstranění pařezů strojně s jejich vykopáním, vytrháním nebo odstřelením průměru přes 300 do 500 mm</t>
  </si>
  <si>
    <t>1858153103</t>
  </si>
  <si>
    <t>16</t>
  </si>
  <si>
    <t>112201103</t>
  </si>
  <si>
    <t>Odstranění pařezů strojně s jejich vykopáním, vytrháním nebo odstřelením průměru přes 500 do 700 mm</t>
  </si>
  <si>
    <t>-1171418182</t>
  </si>
  <si>
    <t>17</t>
  </si>
  <si>
    <t>113105111</t>
  </si>
  <si>
    <t>Rozebrání dlažeb z lomového kamene s přemístěním hmot na skládku na vzdálenost do 3 m nebo s naložením na dopravní prostředek, kladených na sucho</t>
  </si>
  <si>
    <t>-673298988</t>
  </si>
  <si>
    <t xml:space="preserve">Poznámka k souboru cen:_x000d_
1. Ceny jsou určeny pro rozebrání dlažby jakékoliv tloušťky v rovině i ve sklonu._x000d_
2. V cenách nejsou započteny náklady na popř. nutné očištění, třídění a rovnání lomového kamene získaného rozebráním dlažeb, které se oceňuje cenami části A 03 ceníku 800-1 Zemní práce._x000d_
3. Přemístění vybourané dlažby z lomového kamene včetně materiálu z lože a spár na vzdálenost přes 3 m se oceňuje cenami souborů cen 997 22-1 Vodorovná doprava suti a vybouraných hmot._x000d_
</t>
  </si>
  <si>
    <t>18</t>
  </si>
  <si>
    <t>113105112</t>
  </si>
  <si>
    <t>Rozebrání dlažeb z lomového kamene s přemístěním hmot na skládku na vzdálenost do 3 m nebo s naložením na dopravní prostředek, kladených na sucho se spárami zalitými cementovou maltou</t>
  </si>
  <si>
    <t>-1716479102</t>
  </si>
  <si>
    <t>19</t>
  </si>
  <si>
    <t>113105113</t>
  </si>
  <si>
    <t>Rozebrání dlažeb z lomového kamene s přemístěním hmot na skládku na vzdálenost do 3 m nebo s naložením na dopravní prostředek, kladených do cementové malty se spárami zalitými cementovou maltou</t>
  </si>
  <si>
    <t>-545109351</t>
  </si>
  <si>
    <t>20</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</si>
  <si>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</si>
  <si>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</si>
  <si>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-1355334900</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</si>
  <si>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</si>
  <si>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114203102</t>
  </si>
  <si>
    <t>Rozebrání dlažeb nebo záhozů s naložením na dopravní prostředek dlažeb z lomového kamene nebo betonových tvárnic na sucho se zalitými spárami cementovou maltou</t>
  </si>
  <si>
    <t>-1853028791</t>
  </si>
  <si>
    <t xml:space="preserve">Poznámka k souboru cen:_x000d_
1. Ceny jsou určeny pro rozebrání:_x000d_
a) dlažeb na suchu, nad vodou i ve vodě, při hloubce vody do 300 mm nad původně upraveným ložem pro dlažbu;_x000d_
b) záhozů, rovnanin a soustřeďovacích staveb z lomového kamene na suchu, nad vodou i ve vodě, při hloubce vody do 3 m nad kótou projektovaného rozebrání;_x000d_
c) schodů z lomového kamene._x000d_
2. Ceny nelze použít pro rozebrání:_x000d_
a) dlažeb ve vodě při hloubce vody přes 300 mm nad původně upraveným ložem pro dlažbu;_x000d_
b) záhozů, rovnanin a soustřeďovacích staveb z lomového kamene ve vodě při hloubce vody pře 3 m nad kótou projektovaného rozebrání; tyto práce se oceňují individuálně._x000d_
3. V cenách jsou započteny i náklady na:_x000d_
a) naložení kamene nebo tvárnic na dopravní prostředek, nebo uložení do 3 m za břehovou čáru;_x000d_
b) uložení materiálu odlišné velikosti od ostatní dlažby, získaného při bourání schodů, do 3 m za břehovou čáru._x000d_
4. V cenách nejsou započteny náklady na:_x000d_
a) očištění lomového kamene nebo tvárnic od hlíny, písku nebo malty; tyto práce se oceňují cenami souboru cen 114 20-32 Očištění lomového kamene nebo betonových tvárnic;_x000d_
b) třídění lomového kamene nebo tvárnic; tyto práce se oceňují cenou 114 20-3301 Třídění lomového kamene nebo betonových tvárnic;_x000d_
c) srovnání lomového kamene nebo tvárnic do měřitelných figur; tyto práce se oceňují cenami souboru cen 114 20-34 Srovnání lomového kamene nebo betonových tvárnic do měřitelných figur._x000d_
5. Objem rozebrání se určí v m3:_x000d_
a) dlažeb jako součin plochy a průměrné tloušťky dlažby bez podkladního lože;_x000d_
b) schodů jako součin plochy v šikmé rovině a tloušťky 350 mm;_x000d_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stavby._x000d_
6. Množství jednotek se určí v m3 dlažby, záhozu nebo soustřeďovací stavby._x000d_
</t>
  </si>
  <si>
    <t>22</t>
  </si>
  <si>
    <t>114203103</t>
  </si>
  <si>
    <t>Rozebrání dlažeb nebo záhozů s naložením na dopravní prostředek dlažeb z lomového kamene nebo betonových tvárnic do cementové malty se spárami zalitými cementovou maltou</t>
  </si>
  <si>
    <t>-1178101994</t>
  </si>
  <si>
    <t>23</t>
  </si>
  <si>
    <t>114203104</t>
  </si>
  <si>
    <t>Rozebrání dlažeb nebo záhozů s naložením na dopravní prostředek záhozů, rovnanin a soustřeďovacích staveb provedených na sucho</t>
  </si>
  <si>
    <t>-173936081</t>
  </si>
  <si>
    <t>24</t>
  </si>
  <si>
    <t>114203202</t>
  </si>
  <si>
    <t>Očištění lomového kamene nebo betonových tvárnic získaných při rozebrání dlažeb, záhozů, rovnanin a soustřeďovacích staveb od malty</t>
  </si>
  <si>
    <t>1297891550</t>
  </si>
  <si>
    <t xml:space="preserve">Poznámka k souboru cen:_x000d_
1. V cenách jsou započteny i náklady na:_x000d_
a) přehození znečištěného i očištěného kamene nebo tvárnic na vzdálenost do 3 m nebo jeho naložení na dopravní prostředek,_x000d_
b) odklizení a uložení úlomků kamene a uvolněné hlíny či malty na vzdálenost do 10 m._x000d_
2. V cenách nejsou započteny náklady na:_x000d_
a) třídění lomového kamene nebo tvárnic; tyto práce se oceňují cenou 114 20-3301 Třídění lomového kamene nebo betonových tvárnic;_x000d_
b) srovnání lomového kamene nebo tvárnic do měřitelných figur; tyto práce se oceňují cenami souboru cen 114 20-34 Srovnání lomového kamene nebo betonových tvárnic do měřitelných figur._x000d_
3. Množství jednotek se určí v m3 lomového kamene nebo betonových tvárnic před očištěním._x000d_
</t>
  </si>
  <si>
    <t>25</t>
  </si>
  <si>
    <t>115001103</t>
  </si>
  <si>
    <t>Převedení vody potrubím průměru DN přes 150 do 250</t>
  </si>
  <si>
    <t>m</t>
  </si>
  <si>
    <t>-1737888061</t>
  </si>
  <si>
    <t xml:space="preserve">Poznámka k souboru cen:_x000d_
1. Ceny lze použít na převedení vody na vzdálenost větší než 20 m, tedy za každý další metr přes 20 m._x000d_
2. Ceny lze použít i pro převedení vody žlaby; přitom lze použít ceny :_x000d_
a) 1101 pro žlaby rozvinutého obvodu do 0,30 m,_x000d_
b) 1102 pro žlaby rozvinutého obvodu do 0,50 m,_x000d_
c) 1103 pro žlaby rozvinutého obvodu do 0,80 m,_x000d_
d) 1104 pro žlaby rozvinutého obvodu do 1,00 m,_x000d_
e) 1105 pro žlaby rozvinutého obvodu do 2,00 m,_x000d_
f) 1106 pro žlaby rozvinutého obvodu do 3,00 m._x000d_
3. Ceny lze použít i pro ocenění výtlačného potrubí._x000d_
4. Ceny lze použít jen pro převedení vody, získané čerpáním při provádění stavebních prací._x000d_
5. V ceně jsou započteny i náklady na:_x000d_
a) montáž a demontáž potrubí nebo hadice, těsnění po dobu provozu a opotřebení hmot,_x000d_
b) podpěrné konstrukce dřevěné._x000d_
6. V ceně nejsou započteny náklady na nutné zemní práce; tyto se oceňují příslušnými cenami souborů cen této části._x000d_
</t>
  </si>
  <si>
    <t>26</t>
  </si>
  <si>
    <t>M</t>
  </si>
  <si>
    <t>28611135.OSM</t>
  </si>
  <si>
    <t xml:space="preserve">KGEM trouba DN200x4,9/ 500  SN4</t>
  </si>
  <si>
    <t>-486440487</t>
  </si>
  <si>
    <t>Poznámka k položce:_x000d_
např. pro dlouhodobé převedení vody potrubím DN 200 mm při zajištění mostního objektu</t>
  </si>
  <si>
    <t>27</t>
  </si>
  <si>
    <t>28611136.OSM</t>
  </si>
  <si>
    <t>KGEM trouba DN200x4,9/1000 SN4</t>
  </si>
  <si>
    <t>-1300588745</t>
  </si>
  <si>
    <t>28</t>
  </si>
  <si>
    <t>115001104</t>
  </si>
  <si>
    <t>Převedení vody potrubím průměru DN přes 250 do 300</t>
  </si>
  <si>
    <t>-485571460</t>
  </si>
  <si>
    <t>29</t>
  </si>
  <si>
    <t>115101201</t>
  </si>
  <si>
    <t>Čerpání vody na dopravní výšku do 10 m s uvažovaným průměrným přítokem do 500 l/min</t>
  </si>
  <si>
    <t>hod</t>
  </si>
  <si>
    <t>-1492410507</t>
  </si>
  <si>
    <t xml:space="preserve">Poznámka k souboru cen:_x000d_
1.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2. V cenách jsou započteny i náklady montáž a demontáž potrubí nebo hadice v délce do 20 m. Pro převedení vody na vzdálenost větší než 20 m se použijí položky souboru cen 115 00-11 Převedení vody potrubím tohoto katalogu._x000d_
3. V cenách nejsou započteny náklady na zřízení čerpacích jímek nebo projektovaných studní:_x000d_
a) kopaných; tyto se oceňují příslušnými cenami části A03 Hloubené vykopávky._x000d_
b) vrtaných; tyto se oceňují příslušnými cenami katalogu 800-2 Zvláštní zakládání objektů._x000d_
4. Doba, po kterou nejsou čerpadla v činnosti, se neoceňuje. Výjimkou je přerušení čerpání vody na dobu do 15 minut jednotlivě; toto přerušení se od doby čerpání neodečítá._x000d_
5. Dopravní výškou vody se rozumí svislá vzdálenost mezi hladinou vody v jímce sníženou čerpáním a vodorovnou rovinou proloženou osou nejvyššího bodu výtlačného potrubí._x000d_
6. Množství jednotek se určuje v hodinách doby, po kterou je jednotlivé čerpadlo, popř. celý soubor čerpadel v činnosti._x000d_
7. Počet měrných jednotek se určí samostatně za každé čerpací místo (jámu, studnu, šachtu)._x000d_
</t>
  </si>
  <si>
    <t>30</t>
  </si>
  <si>
    <t>115201401</t>
  </si>
  <si>
    <t>Montáž, opotřebení a demontáž sběrného potrubí s tvarovkami a armaturami pro všechny druhy potrubí a způsob uložení, i s podpěrnými konstrukcemi, pro snižování podzemní vody soustavou čerpacích jehel montáž potrubí jmenovité světlosti DN 150</t>
  </si>
  <si>
    <t>1856875680</t>
  </si>
  <si>
    <t xml:space="preserve">Poznámka k souboru cen:_x000d_
1. Ceny lze použít pouze tehdy, oceňuje-li se zároveň odsávání a čerpání vody při snižování hladiny podzemní vody soustavou čerpacích jehel cenami souboru cen 115 20-16 Odsávání a čerpání vody sběrným potrubím._x000d_
2. Sběrným potrubím se rozumí potrubí, jímž se voda z čerpacích jehel odsává do odsávací a čerpací stanice._x000d_
3. Množství měrných jednotek se určuje v m měřených v ose sběrného potrubí:_x000d_
a) od připojení sběrného potrubí k odsávací a čerpací stanici až na konec sběrného potrubí, nejde-li o sběrné potrubí okružní;_x000d_
b) mezi oběma připojeními sběrného potrubí k odsávací a čerpací stanici, jde-li o sběrné potrubí okružní._x000d_
</t>
  </si>
  <si>
    <t>Poznámka k položce:_x000d_
např. montáž podélného a popř. příčného odpadního potrubí na mostním objektu</t>
  </si>
  <si>
    <t>31</t>
  </si>
  <si>
    <t>115201411</t>
  </si>
  <si>
    <t>Montáž, opotřebení a demontáž sběrného potrubí s tvarovkami a armaturami pro všechny druhy potrubí a způsob uložení, i s podpěrnými konstrukcemi, pro snižování podzemní vody soustavou čerpacích jehel demontáž potrubí jmenovité světlosti DN 150</t>
  </si>
  <si>
    <t>-1640054018</t>
  </si>
  <si>
    <t>Poznámka k položce:_x000d_
např. demontáž podélného a popř. příčného odpadního potrubí z mostního objektu</t>
  </si>
  <si>
    <t>32</t>
  </si>
  <si>
    <t>115201412</t>
  </si>
  <si>
    <t>Montáž, opotřebení a demontáž sběrného potrubí s tvarovkami a armaturami pro všechny druhy potrubí a způsob uložení, i s podpěrnými konstrukcemi, pro snižování podzemní vody soustavou čerpacích jehel demontáž potrubí jmenovité světlosti DN 200</t>
  </si>
  <si>
    <t>632491472</t>
  </si>
  <si>
    <t>Poznámka k položce:_x000d_
např. poškozené odvodnění (netěsnost)</t>
  </si>
  <si>
    <t>33</t>
  </si>
  <si>
    <t>115201501</t>
  </si>
  <si>
    <t>Montáž a demontáž odpadního potrubí s tvarovkami pro všechny druhy potrubí a způsoby uložení při snižování hladiny podzemní vody soustavou čerpacích jehel montáž potrubí jmenovité světlosti DN 150</t>
  </si>
  <si>
    <t>-316735265</t>
  </si>
  <si>
    <t xml:space="preserve">Poznámka k souboru cen:_x000d_
1. Ceny lze použít pouze tehdy, oceňuje-li se zároveň odsávání a čerpání vody při snižování hladiny podzemní vody soustavou čerpacích jehel cenami souboru cen 115 20-16 Odsávání a čerpání vody sběrným potrubím._x000d_
2. Odpadním potrubím se rozumí potrubí, jímž se voda z odsávací a čerpací stanice odvádí na určené místo._x000d_
3. Množství měrných jednotek se určuje v m měřených v ose odpadního potrubí od připojení na odsávací a čerpací stanici až na konec odpadního potrubí._x000d_
</t>
  </si>
  <si>
    <t>Poznámka k položce:_x000d_
např. montáž svislého odpadního potrubí z mostního objektu</t>
  </si>
  <si>
    <t>34</t>
  </si>
  <si>
    <t>115201511</t>
  </si>
  <si>
    <t>Montáž a demontáž odpadního potrubí s tvarovkami pro všechny druhy potrubí a způsoby uložení při snižování hladiny podzemní vody soustavou čerpacích jehel demontáž potrubí jmenovité světlosti DN 150</t>
  </si>
  <si>
    <t>-2090006109</t>
  </si>
  <si>
    <t>Poznámka k položce:_x000d_
např. demontáž svislého odpadního potrubí z mostního objektu</t>
  </si>
  <si>
    <t>35</t>
  </si>
  <si>
    <t>119001421</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</si>
  <si>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kabelů a kabelových tratí z volně ložených kabelů a to do 3 kabelů</t>
  </si>
  <si>
    <t>2142719283</t>
  </si>
  <si>
    <t xml:space="preserve">Poznámka k souboru cen:_x000d_
1. Ceny nelze použít pro dočasné zajištění potrubí v provozu pod tlakem přes 1 MPa a potrubí nebo jiných vedení v provozu u nichž investor zakazuje použít při vykopávce kovové nástroje nebo nářadí._x000d_
2. Ztížení vykopávky v blízkosti vedení, potrubí a stok ve výkopišti nebo podél jeho stěn se oceňuje cenami souboru cen 120 00- . . a 130 00- . . Příplatky za ztížení vykopávky._x000d_
</t>
  </si>
  <si>
    <t>Poznámka k položce:_x000d_
Kabelová trasa dotčená při provádění prací včetně její ochrany, včetně přeložení s vyvěšením, bez přerušení kabelů. Vytyčení sítí a dozor správce viz pol. č. 1 ve VRN Geodetické práce.</t>
  </si>
  <si>
    <t>36</t>
  </si>
  <si>
    <t>119001422</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</si>
  <si>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kabelů a kabelových tratí z volně ložených kabelů a to přes 3 do 6 kabelů</t>
  </si>
  <si>
    <t>211858550</t>
  </si>
  <si>
    <t>37</t>
  </si>
  <si>
    <t>119001423</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</si>
  <si>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kabelů a kabelových tratí z volně ložených kabelů a to přes 6 kabelů</t>
  </si>
  <si>
    <t>217781962</t>
  </si>
  <si>
    <t>38</t>
  </si>
  <si>
    <t>119003131</t>
  </si>
  <si>
    <t>Pomocné konstrukce při zabezpečení výkopu svislé výstražná páska zřízení</t>
  </si>
  <si>
    <t>825764505</t>
  </si>
  <si>
    <t xml:space="preserve">Poznámka k souboru cen:_x000d_
1. V ceně zřízení -2121, -2131, -2411, -3211, -3212, -3213, -3215, -3217, -3121, -3223, -3227 jsou započteny i náklady na opotřebení._x000d_
2. V ceně zřízení mobilního oplocení -3211, -3213, -3217, -3223, -3227 je zahrnuto i opotřebení betonové patky, vzpěry, spojky._x000d_
3. Položku -2411 lze použít pouze pro šířku výkopu do 1,0 m._x000d_
4. V položce -3131 jsou započteny i náklady na dřevěný sloupek._x000d_
5. U položek -2311, -4111, -4121 je uvažováno se 100% opotřebením. Bezpečný vlez nebo výlez se zpravidla umisťuje po 20 m délky výkopu._x000d_
6. Položky tohoto souboru cen jsou určeny k ocenění pomocných konstrukcí sloužících k zabezpečení výkopů (BOZP) na veřejných prostranstvích (v obcích, na komunikacích apod.). Položky nelze užít k ocenění zařízení staveniště, pokud se toto oceňuje pomocí VRN._x000d_
</t>
  </si>
  <si>
    <t>39</t>
  </si>
  <si>
    <t>121112003</t>
  </si>
  <si>
    <t>Sejmutí ornice ručně při souvislé ploše, tl. vrstvy do 200 mm</t>
  </si>
  <si>
    <t>566872852</t>
  </si>
  <si>
    <t xml:space="preserve">Poznámka k souboru cen:_x000d_
1. V ceně jsou započteny i náklady na naložení sejmuté ornice na dopravní prostředek nebo odhození do 3 m._x000d_
2. Ceny lze použít i pro sejmutí podorničí._x000d_
3. V ceně není započteno vodorovné přemístění sejmuté ornice._x000d_
</t>
  </si>
  <si>
    <t>40</t>
  </si>
  <si>
    <t>121151103</t>
  </si>
  <si>
    <t>Sejmutí ornice strojně při souvislé ploše do 100 m2, tl. vrstvy do 200 mm</t>
  </si>
  <si>
    <t>-1185820534</t>
  </si>
  <si>
    <t xml:space="preserve">Poznámka k souboru cen:_x000d_
1. V cenách jsou započteny i náklady na_x000d_
a) naložení sejmuté ornice na dopravní prostředek._x000d_
b) vodorovné přemístění na hromady v místě upotřebení nebo na dočasné či trvalé skládky na vzdálenost do 50 m a se složením._x000d_
2. Ceny lze použít i pro sejmutí podorničí._x000d_
3. V cenách nejsou započteny náklady na odstranění nevhodných přimísenin (kamenů, kořenů apod.); tyto práce se ocení individuálně._x000d_
</t>
  </si>
  <si>
    <t>Poznámka k položce:_x000d_
v ceně je zahrnuto použití mechanizace vč. její dopravy a posádky</t>
  </si>
  <si>
    <t>41</t>
  </si>
  <si>
    <t>121151113</t>
  </si>
  <si>
    <t>Sejmutí ornice strojně při souvislé ploše přes 100 do 500 m2, tl. vrstvy do 200 mm</t>
  </si>
  <si>
    <t>450088761</t>
  </si>
  <si>
    <t>42</t>
  </si>
  <si>
    <t>122212511</t>
  </si>
  <si>
    <t>Odkopávky a prokopávky pro spodní stavbu železnic ručně zapažených i nezapažených objemu do 10 m3 v hornině třídy těžitelnosti I skupiny 3 soudržných</t>
  </si>
  <si>
    <t>668993306</t>
  </si>
  <si>
    <t xml:space="preserve">Poznámka k souboru cen:_x000d_
1. Ceny lze použít i pro vykopávky:_x000d_
a) příkopů pro železnice a to i tehdy, jsou-li vykopávky těchto příkopů samostatným objektem,_x000d_
b) v zemnících na suchu, jestliže tyto vykopávky souvisejí územně s odkopávkami nebo prokopávkami pro spodní stavbu železnic,_x000d_
2. V cenách jsou započteny i náklady na přehození výkopku na vzdálenost do 3 m nebo naložení na dopravní prostředek._x000d_
</t>
  </si>
  <si>
    <t>43</t>
  </si>
  <si>
    <t>122212512</t>
  </si>
  <si>
    <t>Odkopávky a prokopávky pro spodní stavbu železnic ručně zapažených i nezapažených objemu do 10 m3 v hornině třídy těžitelnosti I skupiny 3 nesoudržných</t>
  </si>
  <si>
    <t>-576854552</t>
  </si>
  <si>
    <t>44</t>
  </si>
  <si>
    <t>122252501</t>
  </si>
  <si>
    <t>Odkopávky a prokopávky nezapažené pro spodní stavbu železnic strojně v hornině třídy těžitelnosti I skupiny 3 do 100 m3</t>
  </si>
  <si>
    <t>1317346775</t>
  </si>
  <si>
    <t xml:space="preserve">Poznámka k souboru cen:_x000d_
1. Ceny lze použít i pro vykopávky:_x000d_
a) příkopů pro železnice a to i tehdy, jsou-li vykopávky těchto příkopů samostatným objektem,_x000d_
b) v zemnících na suchu, jestliže tyto vykopávky souvisejí územně s odkopávkami nebo prokopávkami pro spodní stavbu železnic,_x000d_
2. V cenách jsou započteny i náklady na přemístění výkopku v příčných profilech na vzdálenost do 15 m nebo naložení na dopravní prostředek._x000d_
</t>
  </si>
  <si>
    <t>45</t>
  </si>
  <si>
    <t>122252502</t>
  </si>
  <si>
    <t>Odkopávky a prokopávky nezapažené pro spodní stavbu železnic strojně v hornině třídy těžitelnosti I skupiny 3 přes 100 do 1 000 m3</t>
  </si>
  <si>
    <t>1556714495</t>
  </si>
  <si>
    <t>46</t>
  </si>
  <si>
    <t>122252508</t>
  </si>
  <si>
    <t>Odkopávky a prokopávky nezapažené pro spodní stavbu železnic strojně v hornině třídy těžitelnosti I skupiny 3 Příplatek k cenám za ztížení při rekonstrukcích</t>
  </si>
  <si>
    <t>-1705330956</t>
  </si>
  <si>
    <t>47</t>
  </si>
  <si>
    <t>122452501</t>
  </si>
  <si>
    <t>Odkopávky a prokopávky nezapažené pro spodní stavbu železnic strojně v hornině třídy těžitelnosti II skupiny 5 do 100 m3</t>
  </si>
  <si>
    <t>148289266</t>
  </si>
  <si>
    <t>48</t>
  </si>
  <si>
    <t>124253100</t>
  </si>
  <si>
    <t>Vykopávky pro koryta vodotečí strojně v hornině třídy těžitelnosti I skupiny 3 do 100 m3</t>
  </si>
  <si>
    <t>-145108481</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</si>
  <si>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vodotečí._x000d_
2. V cenách jsou započteny i náklady na přehození výkopku na vzdálenost do 3 m nebo naložení na dopravní prostředek._x000d_
3. Ceny nelze použít pro:_x000d_
a) vykopávky koryt vodotečí, které jsou dle projektu pod úrovní pracovní hladiny vody; tyto zemní práce se oceňují cenami souboru cen 127 . 5-.1 Vykopávky pod vodou strojně,_x000d_
b) vykopávky koryt vodotečí v prostorách s rozepřeným nebo vzepřeným pažením; tyto zemní práce se oceňují cenami souboru cen 131 . 5-.20. Hloubení zapažených jam a zářezů části A 03 tohoto katalogu. Štětová stěna vzepřená nebo rozepřená se z hlediska ocenění považuje za vzepřené nebo rozepřené pažení,_x000d_
c) vykopávky pod obrysem výkopu pro koryta vodotečí (pro opěrné zdi, patky, apod.); tyto zemní práce se oceňují podle své povahy cenami souboru cen 131 . 5-.20. Hloubení nezapažených jam, 131 . 5-.1. Hloubení zapažených jam, 132 . 5-.1. Hloubení rýh do 800 mm, 132 . 5-.2. Hloubení rýh do 2000 mm, 132 . 5 Hloubená vykopávka pod základy ručně 133 . 5- .10. Hloubení zapažených i nezapažených šachet části A03,_x000d_
d) hloubení zatrubněných nebo zastropených koryt vodotečí; tyto práce se oceňují cenami souboru cen 123 . 5-.1 Vykopávky zářezů se šikmými stěnami pro podzemní vedení._x000d_
</t>
  </si>
  <si>
    <t>49</t>
  </si>
  <si>
    <t>129001101</t>
  </si>
  <si>
    <t>Příplatek k cenám vykopávek za ztížení vykopávky v blízkosti podzemního vedení nebo výbušnin v horninách jakékoliv třídy</t>
  </si>
  <si>
    <t>-773419288</t>
  </si>
  <si>
    <t xml:space="preserve">Poznámka k souboru cen:_x000d_
1. Cena je určena pro:_x000d_
a) podzemní vedení procházející odkopávkou nebo prokopávkou, korytem vodoteče, melioračním kanálem nebo uložené ve stěně výkopu při jakékoliv hloubce vedení pod původním terénem nebo jeho výšce nade dnem výkopu a jakémkoliv jeho směru ke stranám výkopu,_x000d_
b) výbušniny nezaložené dodavatelem._x000d_
2. Cenu lze použít i tehdy, narazí-li se na vedení nebo výbušninu až při vykopávce, a to pro objem výkopu, který je projektantem nebo investorem označen, v němž by toto nebo jiné nepředvídané vedení nebo výbušnina mohlo být uloženo._x000d_
3. Cenu nelze použít pro ztížení vykopávky v blízkosti podzemních vedení nebo výbušnin, u nichž je projektem zakázáno použít při vykopávce kovové nástroje nebo nářadí. Tyto práce se ocení individuálně._x000d_
4. Množství ztížení vykopávky v blízkosti:_x000d_
a) podzemního vedení, jehož půdorysná a výšková plocha:_x000d_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v němž je nutno při vykopávce postupovat opatrně, větší prostor, platí cena pro celý objem výkopku v tomto prostoru._x000d_
- není v projektu uvedena, avšak která podle projektu nebo podle sdělení investora jsou pravděpodobně ve výkopišti uložena, se rovná objemu výkopu, která je projektem nebo investorem takto označen._x000d_
b) výbušniny určí vždy projektant nebo investor, ať je v projektu uvedeno či neuvedeno._x000d_
5. Je-li vedení položeno ve výkopišti tak, že se vykopávka v celém výše popsaném objemu nevykopává, např. blízko stěn nebo dna výkopu, oceňuje se ztížení vykopávky jen pro tu část objemu, v níž se vykopávka provádí._x000d_
6. Jsou-li ve výkopišti dvě vedení položena tak blízko sebe, že se výše uvedené objemy pro obě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 Dočasné zajištění podzemního potrubí nebo vedení ve výkopišti._x000d_
</t>
  </si>
  <si>
    <t>50</t>
  </si>
  <si>
    <t>129253101</t>
  </si>
  <si>
    <t>Čištění otevřených koryt vodotečí strojně s přehozením rozpojeného nánosu do 3 m nebo s naložením na dopravní prostředek při šířce původního dna do 5 m a hloubce koryta do 2,5 m v hornině třídy těžitelnosti I skupiny 3</t>
  </si>
  <si>
    <t>-44809405</t>
  </si>
  <si>
    <t xml:space="preserve">Poznámka k souboru cen:_x000d_
1. Ceny jsou určeny pro čištění vodních koryt upravených i neupravených na suchu nebo při hloubce vody do 300 mm nad původním dnem._x000d_
2. V cenách jsou započteny i náklady na svislé přehození výkopku._x000d_
3. V cenách nejsou započteny náklady pro vodorovné přemístění nánosu na vzdálenost přes 3 m ; toto přemístění se oceňuje cenami souborů cen 162 ... Vodorovné přemístění výkopku katalogu 800-1 Zemní práce._x000d_
4. Ceny nelze použít pro:_x000d_
a) čištění vodních koryt, které nejsou omezeny po obou stranách zdmi při průměrné tloušťce nánosu přes 500 mm; tyto práce se oceňují podle své povahy cenami souborů cen 124.. Vykopávky pro koryta vodotečí nebo 127 ... Vykopávky pod vodou zářezů pro shybky a jiná podzemní vedení katalogu 800-1 Zemní práce,_x000d_
b) čištění vodních koryt při hloubce vody přes 300 mm; tyto práce se oceňují cenami souboru cen 127... Vykopávky pod vodou zářezů pro shybky a jiná podzemní vedení katalogu 800-1 Zemní práce,_x000d_
c) čištění uzavřených koryt vodotečí; tyto zemní práce se oceňují individuálně;_x000d_
d) shrabání organických naplavenin na břehových plochách po velké vodě; tyto práce se oceňují cenami souboru cen 185 ... Shrabání pokoseného porostu a organických naplavenin._x000d_
5. Čištění otevřených koryt vodotečí při šířce dna do 5 m a hloubce koryta přes 2,5 m a při šířce dna přes 5 m a hloubce koryta přes 5 m se oceňuje tak, že k cenám tohoto souboru cen se vždy připočítává za každých dalších i započatých 1,5 m hloubky jedno přehození výkopku příslušnou cenou souboru cen 166 1.... Přehození neulehlého výkopku katalogu 800-1 Zemní práce._x000d_
6. Množství jednotek se určuje v m3 nánosu z anorganických nebo organických hmot._x000d_
</t>
  </si>
  <si>
    <t>51</t>
  </si>
  <si>
    <t>131212501</t>
  </si>
  <si>
    <t>Hloubení jamek pro spodní stavbu železnic ručně pro sloupky zábradlí, značky, apod. objemu do 0,5 m3 s odhozením výkopku nebo naložením na dopravní prostředek v hornině třídy těžitelnosti I skupiny 3 soudržných</t>
  </si>
  <si>
    <t>-799063195</t>
  </si>
  <si>
    <t xml:space="preserve">Poznámka k souboru cen:_x000d_
1. V cenách jsou započteny i náklady na přehození výkopku na přilehlém terénu na vzdálenost do 3 m od okraje jámy nebo naložení na dopravní prostředek._x000d_
</t>
  </si>
  <si>
    <t>52</t>
  </si>
  <si>
    <t>131212502</t>
  </si>
  <si>
    <t>Hloubení jamek pro spodní stavbu železnic ručně pro sloupky zábradlí, značky, apod. objemu do 0,5 m3 s odhozením výkopku nebo naložením na dopravní prostředek v hornině třídy těžitelnosti I skupiny 3 nesoudržných</t>
  </si>
  <si>
    <t>-1123787249</t>
  </si>
  <si>
    <t>53</t>
  </si>
  <si>
    <t>132212601</t>
  </si>
  <si>
    <t>Hloubení rýh vedle kolejí šířky do 800 mm ručně zapažených i nezapažených, hloubky do 1,5 m objemu do 2 m3 v hornině třídy těžitelnosti I skupiny 3</t>
  </si>
  <si>
    <t>551006652</t>
  </si>
  <si>
    <t xml:space="preserve">Poznámka k souboru cen:_x000d_
1. V cenách jsou započteny i náklady na urovnání dna do předepsaného profilu a spádu, s přehozením výkopku na přilehlém terénu na vzdálenost do 3 m od podélné osy rýhy nebo s naložením na dopravní prostředek._x000d_
2. Ceny lze použít pro rýhy mezi dvěma kolejemi, podél koleje v pruhu šířky do 6 m od osy koleje._x000d_
3. Ztížení vykopávky v blízkosti podzemního vedení procházejícího rýhou nebo uloženého ve stěně výkopu se oceňuje cenou 130 00-1101 Ztížení hloubené vykopávky._x000d_
</t>
  </si>
  <si>
    <t>Poznámka k položce:_x000d_
např. pro obnažení trasy inženýrské sítě,výkopy pro dlažby a pod.</t>
  </si>
  <si>
    <t>54</t>
  </si>
  <si>
    <t>132212611</t>
  </si>
  <si>
    <t>Hloubení rýh vedle kolejí šířky do 800 mm ručně zapažených i nezapažených, hloubky do 1,5 m objemu přes 2 m3 v hornině třídy těžitelnosti I skupiny 3</t>
  </si>
  <si>
    <t>1117753867</t>
  </si>
  <si>
    <t>55</t>
  </si>
  <si>
    <t>132212621</t>
  </si>
  <si>
    <t>Hloubení rýh vedle kolejí šířky přes 800 do 2 000 mm ručně zapažených i nezapažených objemu do 2 m3 v hornině třídy těžitelnosti I skupiny 3</t>
  </si>
  <si>
    <t>-1550632616</t>
  </si>
  <si>
    <t xml:space="preserve">Poznámka k souboru cen:_x000d_
1. Ceny lze použít pro rýhy mezi dvěma kolejemi, podél koleje v pruhu šířky do 6 m od osy koleje._x000d_
2. V cenách jsou započteny i náklady na urovnání dna do předepsaného profilu a spádu, s přehozením výkopku na přilehlém terénu na vzdálenost do 3 m od podélné osy rýhy nebo s naložením na dopravní prostředek._x000d_
3. Ztížení vykopávky v blízkosti podzemního vedení, procházejícího rýhou nebo uloženého ve stěně výkopu, se oceňuje cenou 130 33-1101 Ztížení hloubené vykopávky._x000d_
</t>
  </si>
  <si>
    <t>Poznámka k položce:_x000d_
např. výkopy pro dlažby a pod.</t>
  </si>
  <si>
    <t>56</t>
  </si>
  <si>
    <t>132212631</t>
  </si>
  <si>
    <t>Hloubení rýh vedle kolejí šířky přes 800 do 2 000 mm ručně zapažených i nezapažených objemu přes 2 m3 v hornině třídy těžitelnosti I skupiny 3</t>
  </si>
  <si>
    <t>169778214</t>
  </si>
  <si>
    <t>57</t>
  </si>
  <si>
    <t>132252501</t>
  </si>
  <si>
    <t>Hloubení rýh vedle kolejí šířky do 800 mm strojně zapažených i nezapažených, hloubky do 1,5 m, pro jakýkoliv objem výkopu v hornině třídy těžitelnosti I skupiny 3</t>
  </si>
  <si>
    <t>-305351882</t>
  </si>
  <si>
    <t xml:space="preserve">Poznámka k souboru cen:_x000d_
1. V cenách jsou započteny i náklady na urovnání dna do předepsaného profilu a spádu, s přehozením výkopku na přilehlém terénu na vzdálenost do 3 m od podélné osy rýhy nebo s naložením na dopravní prostředek._x000d_
2. Ceny lze použít i pro rýhy mezi dvěma kolejemi, podél koleje v pruhu šířky do 6 m od osy koleje._x000d_
3. Ztížení vykopávky v blízkosti podzemního vedení, které prochází rýhou nebo je uložené ve stěně výkopu, se oceňuje cenou 130 00-1101 Ztížení hloubené vykopávky._x000d_
</t>
  </si>
  <si>
    <t>Poznámka k položce:_x000d_
v ceně je zahrnuto použití mechanizace vč. její dopravy a posádky. Např. výkopy pro dlažby a pod.</t>
  </si>
  <si>
    <t>58</t>
  </si>
  <si>
    <t>132252521</t>
  </si>
  <si>
    <t>Hloubení rýh vedle kolejí šířky přes 800 do 2 000 mm strojně zapažených i nezapažených, pro jakýkoliv objem výkopu v hornině třídy těžitelnosti I skupiny 3</t>
  </si>
  <si>
    <t>-1002667726</t>
  </si>
  <si>
    <t xml:space="preserve">Poznámka k souboru cen:_x000d_
1. V cenách jsou započteny i náklady na urovnání dna do předepsaného profilu a spádu, s případným nutným přehozením výkopku na vzdálenost do 3 m ve výkopišti, s přehozením výkopku na přilehlém terénu na vzdálenost do 3 m od podélné osy rýhy nebo s naložením výkopku na dopravní prostředek._x000d_
2. Ceny lze použít i pro rýhy mezi dvěma kolejemi, podél koleje v pruhu šířky do 6 m od osy koleje._x000d_
3. Ztížení vykopávky v blízkosti podzemního vedení, které prochází rýhou nebo je uložené ve stěně výkopu, se oceňuje cenou 130 00-1101 Ztížení hloubené vykopávky._x000d_
</t>
  </si>
  <si>
    <t>59</t>
  </si>
  <si>
    <t>151101101</t>
  </si>
  <si>
    <t>Zřízení pažení a rozepření stěn rýh pro podzemní vedení příložné pro jakoukoliv mezerovitost, hloubky do 2 m</t>
  </si>
  <si>
    <t>-1892535052</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</si>
  <si>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toto se oceňuje příslušnými cenami katalogu 800-2 Zvláštní zakládání objektů._x000d_
</t>
  </si>
  <si>
    <t>Poznámka k položce:_x000d_
včetně příp. pažení a rozepření uvolněného zdiva, vhodné na rozepření opěr mostního objektu</t>
  </si>
  <si>
    <t>60</t>
  </si>
  <si>
    <t>151101102</t>
  </si>
  <si>
    <t>Zřízení pažení a rozepření stěn rýh pro podzemní vedení příložné pro jakoukoliv mezerovitost, hloubky do 4 m</t>
  </si>
  <si>
    <t>2014785795</t>
  </si>
  <si>
    <t>Poznámka k položce:_x000d_
Poznámka k položce: včetně dodání potřebného spojovacího materiálu dřev. pažení zdiva, zapažení zdiva opěr včetně rozepření zůstane na objektu.</t>
  </si>
  <si>
    <t>61</t>
  </si>
  <si>
    <t>60511125</t>
  </si>
  <si>
    <t>řezivo stavební fošny prismované středové š do 160mm dl 2-5m</t>
  </si>
  <si>
    <t>1793827496</t>
  </si>
  <si>
    <t>Poznámka k položce:_x000d_
Poznámka k položce: zapažení zdiva opěr včetně rozepření zůstane na objektu</t>
  </si>
  <si>
    <t>62</t>
  </si>
  <si>
    <t>60591320</t>
  </si>
  <si>
    <t>kulatina odkorněná D 7-15cm do dl 5m</t>
  </si>
  <si>
    <t>1402215977</t>
  </si>
  <si>
    <t>Poznámka k položce:_x000d_
Poznámka k položce: pro rozepření zapažených ploch zdiva opěr - mezi opěrami, zapažení zdiva opěr včetně rozepření zůstane na objektu</t>
  </si>
  <si>
    <t>63</t>
  </si>
  <si>
    <t>151101111</t>
  </si>
  <si>
    <t>Odstranění pažení a rozepření stěn rýh pro podzemní vedení s uložením materiálu na vzdálenost do 3 m od kraje výkopu příložné, hloubky do 2 m</t>
  </si>
  <si>
    <t>-292486202</t>
  </si>
  <si>
    <t>64</t>
  </si>
  <si>
    <t>151101112</t>
  </si>
  <si>
    <t>Odstranění pažení a rozepření stěn rýh pro podzemní vedení s uložením materiálu na vzdálenost do 3 m od kraje výkopu příložné, hloubky přes 2 do 4 m</t>
  </si>
  <si>
    <t>-35640546</t>
  </si>
  <si>
    <t>65</t>
  </si>
  <si>
    <t>151101201</t>
  </si>
  <si>
    <t>Zřízení pažení stěn výkopu bez rozepření nebo vzepření příložné, hloubky do 4 m</t>
  </si>
  <si>
    <t>-1785134721</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</si>
  <si>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rýhy._x000d_
2. Plocha mezer mezi pažinami příložného pažení se od plochy příložného pažení neodečítá; nezapažené plochy u pažení zátažného nebo hnaného se od plochy pažení odečítají._x000d_
</t>
  </si>
  <si>
    <t>Poznámka k položce:_x000d_
lze i pažení zdiva</t>
  </si>
  <si>
    <t>66</t>
  </si>
  <si>
    <t>151101401</t>
  </si>
  <si>
    <t>Zřízení vzepření zapažených stěn výkopů s potřebným přepažováním při pažení příložném, hloubky do 4 m</t>
  </si>
  <si>
    <t>-1275297372</t>
  </si>
  <si>
    <t xml:space="preserve">Poznámka k souboru cen:_x000d_
1. Ceny nelze použít pro kotvení zapažených stěn zvenku; toto kotvení se oceňuje příslušnými cenami katalogu 800-2 Zvláštní zakládání objektů._x000d_
</t>
  </si>
  <si>
    <t>Poznámka k položce:_x000d_
lze i vzepření u pažení zdiva</t>
  </si>
  <si>
    <t>67</t>
  </si>
  <si>
    <t>60511R01</t>
  </si>
  <si>
    <t>fošny TLAKOVĚ IMREGNOVANÉ prismované (středové) řezivo stavební do š 160mm dl 2-5m</t>
  </si>
  <si>
    <t>-77927794</t>
  </si>
  <si>
    <t>Poznámka k položce:_x000d_
Dodání tlakově imregnovaného řeziva (např. SUBLIMA CZ, Impregnace dřeva s.r.o.) pro pažení zdiva mostního objektu._x000d_
Materiál bude dlouhodobě ponechán v pažení zdiva mostního objektu (do provedení celkové opravy mostního objektu).</t>
  </si>
  <si>
    <t>68</t>
  </si>
  <si>
    <t>60512R01</t>
  </si>
  <si>
    <t>hranol stavební TLAKOVĚ IMREGNOVANÝ řezivo průřezu 100-140x100-140mm do dl 5m</t>
  </si>
  <si>
    <t>957295658</t>
  </si>
  <si>
    <t xml:space="preserve">Poznámka k položce:_x000d_
Dodání tlakově imregnovaného řeziva (např. SUBLIMA CZ, Impregnace dřeva s.r.o.) pro pažení a vzepření pažení zdiva mostního objektu._x000d_
Materiál bude  dlouhodobě ponechán v pažení zdiva mostního objektu (do provedení celkové opravy mostního objektu).</t>
  </si>
  <si>
    <t>69</t>
  </si>
  <si>
    <t>151103101</t>
  </si>
  <si>
    <t>Zřízení pažení a rozepření stěn výkopu kolejového lože plochy do 20 m2 pro jakoukoliv mezerovitost příložné, hloubky do 2 m</t>
  </si>
  <si>
    <t>-1475499889</t>
  </si>
  <si>
    <t xml:space="preserve">Poznámka k souboru cen:_x000d_
1. Plocha mezer mezi pažinami příložného pažení se od plochy příložného pažení neodečítá; nezapažené plochy u pažení zátažného nebo hnaného se od plochy pažení odečítají._x000d_
</t>
  </si>
  <si>
    <t>70</t>
  </si>
  <si>
    <t>151103111</t>
  </si>
  <si>
    <t>Odstranění pažení a rozepření stěn výkopu kolejového lože plochy do 20 m2 s uložením materiálu na vzdálenost do 3 m od kraje výkopu příložné, hloubky do 2 m</t>
  </si>
  <si>
    <t>-1189959838</t>
  </si>
  <si>
    <t>71</t>
  </si>
  <si>
    <t>151201201</t>
  </si>
  <si>
    <t>Zřízení pažení stěn výkopu bez rozepření nebo vzepření zátažné, hloubky do 4 m</t>
  </si>
  <si>
    <t>1619406886</t>
  </si>
  <si>
    <t>72</t>
  </si>
  <si>
    <t>151201211</t>
  </si>
  <si>
    <t>Odstranění pažení stěn výkopu bez rozepření nebo vzepření s uložením pažin na vzdálenost do 3 m od okraje výkopu zátažné, hloubky do 4 m</t>
  </si>
  <si>
    <t>-1265461251</t>
  </si>
  <si>
    <t>73</t>
  </si>
  <si>
    <t>151201401</t>
  </si>
  <si>
    <t>Zřízení vzepření zapažených stěn výkopů s potřebným přepažováním při pažení zátažném, hloubky do 4 m</t>
  </si>
  <si>
    <t>1052193167</t>
  </si>
  <si>
    <t>74</t>
  </si>
  <si>
    <t>151201411</t>
  </si>
  <si>
    <t>Odstranění vzepření stěn výkopů s uložením materiálu na vzdálenost do 3 m od kraje výkopu při pažení zátažném, hloubky do 4 m</t>
  </si>
  <si>
    <t>895991008</t>
  </si>
  <si>
    <t>75</t>
  </si>
  <si>
    <t>151711111</t>
  </si>
  <si>
    <t>Osazení ocelových zápor pro pažení hloubených vykopávek do předem provedených vrtů se zabetonováním spodního konce, s příp. nutným obsypem zápory pískem délky od 0 do 8 m</t>
  </si>
  <si>
    <t>-2117046869</t>
  </si>
  <si>
    <t xml:space="preserve">Poznámka k souboru cen:_x000d_
1. V cenách nejsou započteny náklady na:_x000d_
a) vrchní kotvení zápor, které se oceňuje cenami souboru cen 151 71-31 Vrchní kotvení zápor na povrch výkopové jámy,_x000d_
b) pažení do ocelových zápor, které se oceňuje cenami souboru cen 151 72-11 Pažení do ocelových zápor,_x000d_
c) převázky ocelové, které se oceňují cenami 151 71-21 Převázka ocelová pro ukotvení záporového pažení,_x000d_
d) vrty pro osazení zápor, které se oceňují soubory cen 22. . . – Vrty_x000d_
e) dodání výplně z betonu nebo kameniva, které se oceňuje ve specifikaci_x000d_
f) dodání nebo opotřebení:_x000d_
- dodání zápor trvale zabudovaných se oceňuje ve specifikaci bez obratovosti,_x000d_
- opotřebení zápor dočasně zabudovaných se oceňuje ve specifikaci jako 0,5 násobek pořizovací ceny materiálu._x000d_
</t>
  </si>
  <si>
    <t>Poznámka k položce:_x000d_
např. pro přechody z mostního objektu do trati</t>
  </si>
  <si>
    <t>76</t>
  </si>
  <si>
    <t>13010978</t>
  </si>
  <si>
    <t>ocel profilová HE-B 180 jakost 11 375</t>
  </si>
  <si>
    <t>t</t>
  </si>
  <si>
    <t>301403787</t>
  </si>
  <si>
    <t>77</t>
  </si>
  <si>
    <t>13010982</t>
  </si>
  <si>
    <t>ocel profilová HE-B 220 jakost 11 375</t>
  </si>
  <si>
    <t>1628926885</t>
  </si>
  <si>
    <t>Poznámka k položce:_x000d_
např. pro přechody z mostního objektu</t>
  </si>
  <si>
    <t>78</t>
  </si>
  <si>
    <t>13010940</t>
  </si>
  <si>
    <t>ocel profilová UPE 220 jakost 11 375</t>
  </si>
  <si>
    <t>452884247</t>
  </si>
  <si>
    <t>79</t>
  </si>
  <si>
    <t>151721R001</t>
  </si>
  <si>
    <t>Pažení stěn výkopu kolejového lože do ocelových zápor včetně odstranění hloubky výkopu do 4 m</t>
  </si>
  <si>
    <t>683183721</t>
  </si>
  <si>
    <t xml:space="preserve">Poznámka k položce:_x000d_
Zřízení pažení kolejového lože a pláně mezi kolejemi včetně dodání materiálu, spojovacího materiálu a jeho opotřebení, dle technologie dodavatele. _x000d_
 </t>
  </si>
  <si>
    <t>80</t>
  </si>
  <si>
    <t>155131312</t>
  </si>
  <si>
    <t>Zřízení protierozního zpevnění svahů geomříží nebo georohoží včetně plošného kotvení ocelovými skobami, ve sklonu přes 1:2 do 1:1</t>
  </si>
  <si>
    <t>1004069041</t>
  </si>
  <si>
    <t xml:space="preserve">Poznámka k souboru cen:_x000d_
1. V cenách jsou započteny i náklady na ukotvení horního okraje geomříže nebo georohože do mělké rýhy ocelovými skobami, na zřízení rýhy i její zasypání, na instalaci geomříže nebo georohože včetně přesahů a na plošné kotvení ocelovými skobami z betonářské oceli._x000d_
2. V cenách nejsou započteny náklady na dodávku geomříží nebo georohoží, která se oceňuje ve specifikaci. Ztratné včetně přesahů a kotvení krajů lze stanovit ve výši 15 až 20 %._x000d_
</t>
  </si>
  <si>
    <t>81</t>
  </si>
  <si>
    <t>69321111</t>
  </si>
  <si>
    <t>geomatrace trojrozměrné protierozní/vegetační HDPE</t>
  </si>
  <si>
    <t>-1085246789</t>
  </si>
  <si>
    <t>82</t>
  </si>
  <si>
    <t>155211112</t>
  </si>
  <si>
    <t>Očištění skalních ploch horolezeckou technikou odstranění vegetace včetně stažení k zemi, odklizení na hromady na vzdálenost do 50 m nebo na naložení na dopravní prostředek keřů a stromů do průměru 10 cm</t>
  </si>
  <si>
    <t>2011364050</t>
  </si>
  <si>
    <t xml:space="preserve">Poznámka k souboru cen:_x000d_
1. Množství měrných jednotek u ceny -1122 Očištění ručními nástroji se určuje v m3 materiálu odstraněného ze skalní stěny._x000d_
2. V cenách nejsou započteny náklady na dočasné ochranné sítě pro zajištění bezpečnosti horolezců a provozu na pozemních komunikacích a železnici; tyto náklady se oceňují cenami 944 51-1111, -1211 a -1811 Montáž, příplatek za každý den použití a demontáž ochranné sítě katalogu 800-3 Lešení._x000d_
3. Štěpkování se oceňuje cenou 111 25-1111 Drcení ořezaných větví strojně (štěpkování) části A02 katalogu 823-1 Plochy a úprava území._x000d_
4. Přesun odstraněné vegetace na vzdálenost větší než 50 m se oceňuje cenou 162 30-1501 Vodorovné přemístění smýcených křovin části A01 katalogu 800-1 Zemní práce._x000d_
</t>
  </si>
  <si>
    <t>83</t>
  </si>
  <si>
    <t>155211122</t>
  </si>
  <si>
    <t>Očištění skalních ploch horolezeckou technikou očištění ručními nástroji motykami, páčidly</t>
  </si>
  <si>
    <t>1084536787</t>
  </si>
  <si>
    <t>84</t>
  </si>
  <si>
    <t>155211311</t>
  </si>
  <si>
    <t>Odtěžení nestabilních hornin ze skalních stěn horolezeckou technikou s přehozením na vzdálenost do 3 m nebo s naložením na dopravní prostředek s použitím pneumatického nářadí</t>
  </si>
  <si>
    <t>772004874</t>
  </si>
  <si>
    <t xml:space="preserve">Poznámka k souboru cen:_x000d_
1. V cenách nejsou započteny náklady na dočasné ochranné sítě pro zajištění bezpečnosti horolezců a provozu na pozemních komunikacích a železnici; tyto náklady se oceňují cenami 944 51-1111, -1211 a -1811 Montáž, příplatek za každý den použití a demontáž ochranné sítě katalogu 800-3 Lešení._x000d_
2. V ceně -1313 Odtěžení hornin hydraulickými klíny jsou započteny i náklady na provedení vrtů._x000d_
3. Odvoz odtěžených hornin se oceňuje cenami souboru cen 162 .1-11 Vodorovné přemístění výkopku nebo sypaniny po suchu části A01 katalogu 800-1 Zemní práce._x000d_
</t>
  </si>
  <si>
    <t>85</t>
  </si>
  <si>
    <t>155212116</t>
  </si>
  <si>
    <t>Vrty do skalních stěn prováděné horolezeckou technikou hloubky do 5 m přenosnými vrtacími kladivy průměru do 56 mm, v hornině tř. V a VI</t>
  </si>
  <si>
    <t>1573031468</t>
  </si>
  <si>
    <t xml:space="preserve">Poznámka k souboru cen:_x000d_
1. Vrty větších průměrů a hloubek se oceňují individuálně._x000d_
2. Zatřídění hornim podle vrtatelnosti je uvedeno v příloze č. 2 Všeobecných podmínek tohoto katalogu._x000d_
</t>
  </si>
  <si>
    <t>86</t>
  </si>
  <si>
    <t>155213112</t>
  </si>
  <si>
    <t>Trny z oceli prováděné horolezeckou technikou bez oka z celozávitové oceli pro uchycení sítí zainjektované cementovou maltou délky do 3 m, průměru přes 20 do 26 mm</t>
  </si>
  <si>
    <t>311153693</t>
  </si>
  <si>
    <t xml:space="preserve">Poznámka k souboru cen:_x000d_
1. V cenách jsou započteny i náklady na dodávku trnů a injektážní malty nebo lepicích ampulí._x000d_
2. V cenách -3111 až -3213 Trny bez oka jsou započteny i náklady na dodávku podložek a matic._x000d_
3. V cenách nejsou započteny náklady na:_x000d_
a) vrty pro trny; tyto se oceňují cenami souboru cen 155 21-2 Vrty do skalních stěn prováděné horolezeckou technikou,_x000d_
b) provedení antikorozní úpravy; tyto náklady se oceňují cenami katalogu 800-789 Povrchové úpravy ocelových konstrukcí a technologických zařízení._x000d_
</t>
  </si>
  <si>
    <t>87</t>
  </si>
  <si>
    <t>155213112.R</t>
  </si>
  <si>
    <t>Trny z oceli prováděné horolezeckou technikou bez oka z celozávitové oceli pro uchycení sítí zainjektované cementovou maltou délky do 2 m, průměru přes 20 do 26 mm</t>
  </si>
  <si>
    <t>422429260</t>
  </si>
  <si>
    <t>88</t>
  </si>
  <si>
    <t>155213113</t>
  </si>
  <si>
    <t>Trny z oceli prováděné horolezeckou technikou bez oka z celozávitové oceli pro uchycení sítí zainjektované cementovou maltou délky do 3 m, průměru přes 26 do 32 mm</t>
  </si>
  <si>
    <t>-1526384891</t>
  </si>
  <si>
    <t>89</t>
  </si>
  <si>
    <t>155214111</t>
  </si>
  <si>
    <t>Síťování skalních stěn prováděné horolezeckou technikou montáž pásů ocelové sítě</t>
  </si>
  <si>
    <t>145683381</t>
  </si>
  <si>
    <t xml:space="preserve">Poznámka k souboru cen:_x000d_
1. V cenách -4111 a -4112 Montáž pásů sítě a geomříže jsou započteny i náklady na rozvinutí a vytažení pásů na skalní stěnu, jejich spojení předepsaným spojovacím materiálem včetně jeho dodávky a přitažení podložek a matic na ocelové trny._x000d_
2. V cenách -4211 a -4212 jsou započteny i náklady na manipulaci s lanem, montáž a dodávku spojovacího materiálu (svorky)._x000d_
3. V cenách nejsou započteny náklady na:_x000d_
a) dodání sítě nebo lana; tyto náklady se oceňují ve specifikaci. Ztratné lze stanovit ve výši 20 %,_x000d_
b) vrty; tyto náklady se oceňují cenami souboru cen 155 21-2 Vrty do skalních stěn prováděné horolezeckou technikou,_x000d_
c) trny; tyto náklady se oceňují cenami souboru cen 155 21-3 Trny z oceli nebo 155 21-36 Trny z injekčních zavrtávacích tyčí prováděné horolezeckou technikou,_x000d_
d) dočasné ochranné sítě pro zajištění bezpečnosti horolezců a provozu na pozemních komunikacích a železnici; tyto náklady se oceňují cenami souborů cen 944 51-1111, -1211 a -1811 Montáž, příplatek za každý den použití a demontáž ochranné sítě katalogu 800-3 Lešení._x000d_
</t>
  </si>
  <si>
    <t>90</t>
  </si>
  <si>
    <t>31319115</t>
  </si>
  <si>
    <t>síť na skálu s oky 60x80mm povrch galfan s poplastováním 50x3m</t>
  </si>
  <si>
    <t>-833457074</t>
  </si>
  <si>
    <t>VV</t>
  </si>
  <si>
    <t>475,000000000001*1,2 'Přepočtené koeficientem množství</t>
  </si>
  <si>
    <t>91</t>
  </si>
  <si>
    <t>31319103.R</t>
  </si>
  <si>
    <t>síť na skálu Mac Mat</t>
  </si>
  <si>
    <t>1587769123</t>
  </si>
  <si>
    <t>287,5*1,2 'Přepočtené koeficientem množství</t>
  </si>
  <si>
    <t>92</t>
  </si>
  <si>
    <t>155214212</t>
  </si>
  <si>
    <t>Síťování skalních stěn prováděné horolezeckou technikou montáž ocelového lana pro uchycení sítě průměru přes 10 mm</t>
  </si>
  <si>
    <t>-728205140</t>
  </si>
  <si>
    <t>93</t>
  </si>
  <si>
    <t>31452112</t>
  </si>
  <si>
    <t>lano ocelové šestipramenné Pz+PVC 6x19 drátů D 10,0/12,0mm</t>
  </si>
  <si>
    <t>-84531283</t>
  </si>
  <si>
    <t>150*1,2 'Přepočtené koeficientem množství</t>
  </si>
  <si>
    <t>94</t>
  </si>
  <si>
    <t>161151103</t>
  </si>
  <si>
    <t>Svislé přemístění výkopku strojně bez naložení do dopravní nádoby avšak s vyprázdněním dopravní nádoby na hromadu nebo do dopravního prostředku z horniny třídy těžitelnosti I skupiny 1 až 3 při hloubce výkopu přes 4 do 8 m</t>
  </si>
  <si>
    <t>938766815</t>
  </si>
  <si>
    <t xml:space="preserve">Poznámka k souboru cen:_x000d_
1. Ceny -1123 až -1126 lze použít i pro svislé přemístění materiálu a stavební suti z konstrukcí ze zdiva cihelného nebo kamenného, z betonu prostého, prokládaného, železového i předpjatého, pokud tyto konstrukce byly vybourány ve výkopišti._x000d_
2. Množství materiálu i stavební suti z rozbouraných konstrukcí pro přemístění se rovná objemu konstrukcí před rozbouráním._x000d_
3. Ceny pro hloubku přes 4 do 8 m, přes 8 m do 12 m atd. jsou určeny pro svislé přemístění objemu výkopku od 0 do 8 m, od 0 do 12 m atd._x000d_
4. Objem svislého přemístění výkopku se určí pomocí přílohy č. 5: Tabulka pro určení podílu svislého přemístění výkopku._x000d_
5. Svislé přemístění výkopku pro hloubku přes 16 m se řeší individuálně._x000d_
</t>
  </si>
  <si>
    <t>Poznámka k položce:_x000d_
z důvodu špatného přístupu k objektu</t>
  </si>
  <si>
    <t>95</t>
  </si>
  <si>
    <t>161151104</t>
  </si>
  <si>
    <t>Svislé přemístění výkopku strojně bez naložení do dopravní nádoby avšak s vyprázdněním dopravní nádoby na hromadu nebo do dopravního prostředku z horniny třídy těžitelnosti I skupiny 1 až 3 při hloubce výkopu přes 8 do 12 m</t>
  </si>
  <si>
    <t>-1939447675</t>
  </si>
  <si>
    <t>96</t>
  </si>
  <si>
    <t>161151106</t>
  </si>
  <si>
    <t>Svislé přemístění výkopku strojně bez naložení do dopravní nádoby avšak s vyprázdněním dopravní nádoby na hromadu nebo do dopravního prostředku z horniny třídy těžitelnosti I skupiny 1 až 3 při hloubce výkopu přes 12 do 16 m</t>
  </si>
  <si>
    <t>-230275683</t>
  </si>
  <si>
    <t>97</t>
  </si>
  <si>
    <t>161151113</t>
  </si>
  <si>
    <t>Svislé přemístění výkopku strojně bez naložení do dopravní nádoby avšak s vyprázdněním dopravní nádoby na hromadu nebo do dopravního prostředku z horniny třídy těžitelnosti II skupiny 4 a 5 při hloubce výkopu přes 4 do 8 m</t>
  </si>
  <si>
    <t>17647850</t>
  </si>
  <si>
    <t>98</t>
  </si>
  <si>
    <t>162201411</t>
  </si>
  <si>
    <t>Vodorovné přemístění větví, kmenů nebo pařezů s naložením, složením a dopravou do 1000 m kmenů stromů listnatých, průměru přes 100 do 300 mm</t>
  </si>
  <si>
    <t>-293332409</t>
  </si>
  <si>
    <t xml:space="preserve">Poznámka k souboru cen:_x000d_
1. Průměr kmene i pařezu se měří v místě řezu._x000d_
2. Měrná jednotka kus je 1 strom._x000d_
</t>
  </si>
  <si>
    <t>99</t>
  </si>
  <si>
    <t>162201412</t>
  </si>
  <si>
    <t>Vodorovné přemístění větví, kmenů nebo pařezů s naložením, složením a dopravou do 1000 m kmenů stromů listnatých, průměru přes 300 do 500 mm</t>
  </si>
  <si>
    <t>748608727</t>
  </si>
  <si>
    <t>162201413</t>
  </si>
  <si>
    <t>Vodorovné přemístění větví, kmenů nebo pařezů s naložením, složením a dopravou do 1000 m kmenů stromů listnatých, průměru přes 500 do 700 mm</t>
  </si>
  <si>
    <t>1281963678</t>
  </si>
  <si>
    <t>101</t>
  </si>
  <si>
    <t>162201414</t>
  </si>
  <si>
    <t>Vodorovné přemístění větví, kmenů nebo pařezů s naložením, složením a dopravou do 1000 m kmenů stromů listnatých, průměru přes 700 do 900 mm</t>
  </si>
  <si>
    <t>-103113926</t>
  </si>
  <si>
    <t>102</t>
  </si>
  <si>
    <t>162201415</t>
  </si>
  <si>
    <t>Vodorovné přemístění větví, kmenů nebo pařezů s naložením, složením a dopravou do 1000 m kmenů stromů jehličnatých, průměru přes 100 do 300 mm</t>
  </si>
  <si>
    <t>271307546</t>
  </si>
  <si>
    <t>103</t>
  </si>
  <si>
    <t>162201416</t>
  </si>
  <si>
    <t>Vodorovné přemístění větví, kmenů nebo pařezů s naložením, složením a dopravou do 1000 m kmenů stromů jehličnatých, průměru přes 300 do 500 mm</t>
  </si>
  <si>
    <t>-1875980037</t>
  </si>
  <si>
    <t>104</t>
  </si>
  <si>
    <t>162201417</t>
  </si>
  <si>
    <t>Vodorovné přemístění větví, kmenů nebo pařezů s naložením, složením a dopravou do 1000 m kmenů stromů jehličnatých, průměru přes 500 do 700 mm</t>
  </si>
  <si>
    <t>-155104088</t>
  </si>
  <si>
    <t>105</t>
  </si>
  <si>
    <t>162201418</t>
  </si>
  <si>
    <t>Vodorovné přemístění větví, kmenů nebo pařezů s naložením, složením a dopravou do 1000 m kmenů stromů jehličnatých, průměru přes 700 do 900 mm</t>
  </si>
  <si>
    <t>-258142359</t>
  </si>
  <si>
    <t>106</t>
  </si>
  <si>
    <t>162201421</t>
  </si>
  <si>
    <t>Vodorovné přemístění větví, kmenů nebo pařezů s naložením, složením a dopravou do 1000 m pařezů kmenů, průměru přes 100 do 300 mm</t>
  </si>
  <si>
    <t>-929838106</t>
  </si>
  <si>
    <t>107</t>
  </si>
  <si>
    <t>162201422</t>
  </si>
  <si>
    <t>Vodorovné přemístění větví, kmenů nebo pařezů s naložením, složením a dopravou do 1000 m pařezů kmenů, průměru přes 300 do 500 mm</t>
  </si>
  <si>
    <t>255467948</t>
  </si>
  <si>
    <t>108</t>
  </si>
  <si>
    <t>162201423</t>
  </si>
  <si>
    <t>Vodorovné přemístění větví, kmenů nebo pařezů s naložením, složením a dopravou do 1000 m pařezů kmenů, průměru přes 500 do 700 mm</t>
  </si>
  <si>
    <t>1550660389</t>
  </si>
  <si>
    <t>109</t>
  </si>
  <si>
    <t>162201424</t>
  </si>
  <si>
    <t>Vodorovné přemístění větví, kmenů nebo pařezů s naložením, složením a dopravou do 1000 m pařezů kmenů, průměru přes 700 do 900 mm</t>
  </si>
  <si>
    <t>998206579</t>
  </si>
  <si>
    <t>110</t>
  </si>
  <si>
    <t>162251101</t>
  </si>
  <si>
    <t>Vodorovné přemístění výkopku nebo sypaniny po suchu na obvyklém dopravním prostředku, bez naložení výkopku, avšak se složením bez rozhrnutí z horniny třídy těžitelnosti I skupiny 1 až 3 na vzdálenost do 20 m</t>
  </si>
  <si>
    <t>1971361413</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</si>
  <si>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</si>
  <si>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Poznámka k položce:_x000d_
přemístění nad 3 m</t>
  </si>
  <si>
    <t>111</t>
  </si>
  <si>
    <t>162251102</t>
  </si>
  <si>
    <t>Vodorovné přemístění výkopku nebo sypaniny po suchu na obvyklém dopravním prostředku, bez naložení výkopku, avšak se složením bez rozhrnutí z horniny třídy těžitelnosti I skupiny 1 až 3 na vzdálenost přes 20 do 50 m</t>
  </si>
  <si>
    <t>757550788</t>
  </si>
  <si>
    <t>Poznámka k položce:_x000d_
přemístění nad 20 m</t>
  </si>
  <si>
    <t>112</t>
  </si>
  <si>
    <t>162301951</t>
  </si>
  <si>
    <t>Vodorovné přemístění větví, kmenů nebo pařezů s naložením, složením a dopravou Příplatek k cenám za každých dalších i započatých 1000 m přes 1000 m kmenů stromů listnatých, o průměru přes 100 do 300 mm</t>
  </si>
  <si>
    <t>-1382771192</t>
  </si>
  <si>
    <t>113</t>
  </si>
  <si>
    <t>162301952</t>
  </si>
  <si>
    <t>Vodorovné přemístění větví, kmenů nebo pařezů s naložením, složením a dopravou Příplatek k cenám za každých dalších i započatých 1000 m přes 1000 m kmenů stromů listnatých, o průměru přes 300 do 500 mm</t>
  </si>
  <si>
    <t>1355181134</t>
  </si>
  <si>
    <t>114</t>
  </si>
  <si>
    <t>162301953</t>
  </si>
  <si>
    <t>Vodorovné přemístění větví, kmenů nebo pařezů s naložením, složením a dopravou Příplatek k cenám za každých dalších i započatých 1000 m přes 1000 m kmenů stromů listnatých, o průměru přes 500 do 700 mm</t>
  </si>
  <si>
    <t>-1707029769</t>
  </si>
  <si>
    <t>115</t>
  </si>
  <si>
    <t>162301954</t>
  </si>
  <si>
    <t>Vodorovné přemístění větví, kmenů nebo pařezů s naložením, složením a dopravou Příplatek k cenám za každých dalších i započatých 1000 m přes 1000 m kmenů stromů listnatých, o průměru přes 700 do 900 mm</t>
  </si>
  <si>
    <t>1603145009</t>
  </si>
  <si>
    <t>116</t>
  </si>
  <si>
    <t>162301961</t>
  </si>
  <si>
    <t>Vodorovné přemístění větví, kmenů nebo pařezů s naložením, složením a dopravou Příplatek k cenám za každých dalších i započatých 1000 m přes 1000 m kmenů stromů jehličnatých, průměru přes 100 do 300 mm</t>
  </si>
  <si>
    <t>-884261424</t>
  </si>
  <si>
    <t>117</t>
  </si>
  <si>
    <t>162301962</t>
  </si>
  <si>
    <t>Vodorovné přemístění větví, kmenů nebo pařezů s naložením, složením a dopravou Příplatek k cenám za každých dalších i započatých 1000 m přes 1000 m kmenů stromů jehličnatých, průměru přes 300 do 500 mm</t>
  </si>
  <si>
    <t>2109929399</t>
  </si>
  <si>
    <t>118</t>
  </si>
  <si>
    <t>162301963</t>
  </si>
  <si>
    <t>Vodorovné přemístění větví, kmenů nebo pařezů s naložením, složením a dopravou Příplatek k cenám za každých dalších i započatých 1000 m přes 1000 m kmenů stromů jehličnatých, průměru přes 500 do 700 mm</t>
  </si>
  <si>
    <t>-1979289504</t>
  </si>
  <si>
    <t>119</t>
  </si>
  <si>
    <t>162301964</t>
  </si>
  <si>
    <t>Vodorovné přemístění větví, kmenů nebo pařezů s naložením, složením a dopravou Příplatek k cenám za každých dalších i započatých 1000 m přes 1000 m kmenů stromů jehličnatých, průměru přes 700 do 900 mm</t>
  </si>
  <si>
    <t>8043603</t>
  </si>
  <si>
    <t>120</t>
  </si>
  <si>
    <t>162301971</t>
  </si>
  <si>
    <t>Vodorovné přemístění větví, kmenů nebo pařezů s naložením, složením a dopravou Příplatek k cenám za každých dalších i započatých 1000 m přes 1000 m pařezů kmenů, průměru přes 100 do 300 mm</t>
  </si>
  <si>
    <t>549659412</t>
  </si>
  <si>
    <t>121</t>
  </si>
  <si>
    <t>162301972</t>
  </si>
  <si>
    <t>Vodorovné přemístění větví, kmenů nebo pařezů s naložením, složením a dopravou Příplatek k cenám za každých dalších i započatých 1000 m přes 1000 m pařezů kmenů, průměru přes 300 do 500 mm</t>
  </si>
  <si>
    <t>-1343225758</t>
  </si>
  <si>
    <t>122</t>
  </si>
  <si>
    <t>162301973</t>
  </si>
  <si>
    <t>Vodorovné přemístění větví, kmenů nebo pařezů s naložením, složením a dopravou Příplatek k cenám za každých dalších i započatých 1000 m přes 1000 m pařezů kmenů, průměru přes 500 do 700 mm</t>
  </si>
  <si>
    <t>347269367</t>
  </si>
  <si>
    <t>123</t>
  </si>
  <si>
    <t>162301974</t>
  </si>
  <si>
    <t>Vodorovné přemístění větví, kmenů nebo pařezů s naložením, složením a dopravou Příplatek k cenám za každých dalších i započatých 1000 m přes 1000 m pařezů kmenů, průměru přes 700 do 900 mm</t>
  </si>
  <si>
    <t>-300432625</t>
  </si>
  <si>
    <t>124</t>
  </si>
  <si>
    <t>162451106</t>
  </si>
  <si>
    <t>Vodorovné přemístění výkopku nebo sypaniny po suchu na obvyklém dopravním prostředku, bez naložení výkopku, avšak se složením bez rozhrnutí z horniny třídy těžitelnosti I skupiny 1 až 3 na vzdálenost přes 1 500 do 2 000 m</t>
  </si>
  <si>
    <t>1978914506</t>
  </si>
  <si>
    <t>125</t>
  </si>
  <si>
    <t>162551108</t>
  </si>
  <si>
    <t>Vodorovné přemístění výkopku nebo sypaniny po suchu na obvyklém dopravním prostředku, bez naložení výkopku, avšak se složením bez rozhrnutí z horniny třídy těžitelnosti I skupiny 1 až 3 na vzdálenost přes 2 500 do 3 000 m</t>
  </si>
  <si>
    <t>-584230854</t>
  </si>
  <si>
    <t>126</t>
  </si>
  <si>
    <t>162651111</t>
  </si>
  <si>
    <t>Vodorovné přemístění výkopku nebo sypaniny po suchu na obvyklém dopravním prostředku, bez naložení výkopku, avšak se složením bez rozhrnutí z horniny třídy těžitelnosti I skupiny 1 až 3 na vzdálenost přes 3 000 do 4 000 m</t>
  </si>
  <si>
    <t>1846831736</t>
  </si>
  <si>
    <t>127</t>
  </si>
  <si>
    <t>162651112</t>
  </si>
  <si>
    <t>Vodorovné přemístění výkopku nebo sypaniny po suchu na obvyklém dopravním prostředku, bez naložení výkopku, avšak se složením bez rozhrnutí z horniny třídy těžitelnosti I skupiny 1 až 3 na vzdálenost přes 4 000 do 5 000 m</t>
  </si>
  <si>
    <t>-1017890726</t>
  </si>
  <si>
    <t>128</t>
  </si>
  <si>
    <t>162432511</t>
  </si>
  <si>
    <t>Vodorovné přemístění výkopku pracovním vlakem bez naložení výkopku, avšak s jeho vyložením, pro jakoukoliv třídu těžitelnosti, na vzdálenost do 2 000 m</t>
  </si>
  <si>
    <t>-1204233055</t>
  </si>
  <si>
    <t xml:space="preserve">Poznámka k položce:_x000d_
Včetně vyložení na mezideponii (k odvezení např. suť, demontované zábradlí do kovošrotu či PIŽMO, přebytečná zemina, z čištění). Položka se použije pouze v případě špatného příjezdu ke konkrétnímu objektu (pouze kolejově z přejezdu, ze stanice). </t>
  </si>
  <si>
    <t>129</t>
  </si>
  <si>
    <t>162632511</t>
  </si>
  <si>
    <t>Vodorovné přemístění výkopku pracovním vlakem bez naložení výkopku, avšak s jeho vyložením, pro jakoukoliv třídu těžitelnosti, na vzdálenost přes 2 000 do 5 000 m</t>
  </si>
  <si>
    <t>-1792055122</t>
  </si>
  <si>
    <t>130</t>
  </si>
  <si>
    <t>162732511</t>
  </si>
  <si>
    <t>Vodorovné přemístění výkopku pracovním vlakem bez naložení výkopku, avšak s jeho vyložením, pro jakoukoliv třídu těžitelnosti, na vzdálenost přes 5 000 do 10 000 m</t>
  </si>
  <si>
    <t>1560245230</t>
  </si>
  <si>
    <t xml:space="preserve">Poznámka k položce:_x000d_
Včetně vyložení na mezideponii (k odvezení např. suť, demontované zábradlí do kovošrotu či PIŽMO, přebytečná zemina, z čištění). Položka se použije pouze v případě špatného příjezdu ke konkrétnímu objektu (pouze kolejově z přejezdu, ze stanice). _x000d_
</t>
  </si>
  <si>
    <t>131</t>
  </si>
  <si>
    <t>162751113</t>
  </si>
  <si>
    <t>Vodorovné přemístění výkopku nebo sypaniny po suchu na obvyklém dopravním prostředku, bez naložení výkopku, avšak se složením bez rozhrnutí z horniny třídy těžitelnosti I skupiny 1 až 3 na vzdálenost přes 5 000 do 6 000 m</t>
  </si>
  <si>
    <t>-138126117</t>
  </si>
  <si>
    <t>132</t>
  </si>
  <si>
    <t>162751114</t>
  </si>
  <si>
    <t>Vodorovné přemístění výkopku nebo sypaniny po suchu na obvyklém dopravním prostředku, bez naložení výkopku, avšak se složením bez rozhrnutí z horniny třídy těžitelnosti I skupiny 1 až 3 na vzdálenost přes 6 000 do 7 000 m</t>
  </si>
  <si>
    <t>-952420114</t>
  </si>
  <si>
    <t>133</t>
  </si>
  <si>
    <t>162751115</t>
  </si>
  <si>
    <t>Vodorovné přemístění výkopku nebo sypaniny po suchu na obvyklém dopravním prostředku, bez naložení výkopku, avšak se složením bez rozhrnutí z horniny třídy těžitelnosti I skupiny 1 až 3 na vzdálenost přes 7 000 do 8 000 m</t>
  </si>
  <si>
    <t>-315512699</t>
  </si>
  <si>
    <t>134</t>
  </si>
  <si>
    <t>162751116</t>
  </si>
  <si>
    <t>Vodorovné přemístění výkopku nebo sypaniny po suchu na obvyklém dopravním prostředku, bez naložení výkopku, avšak se složením bez rozhrnutí z horniny třídy těžitelnosti I skupiny 1 až 3 na vzdálenost přes 8 000 do 9 000 m</t>
  </si>
  <si>
    <t>-1252293031</t>
  </si>
  <si>
    <t>135</t>
  </si>
  <si>
    <t>58331200</t>
  </si>
  <si>
    <t>štěrkopísek netříděný zásypový</t>
  </si>
  <si>
    <t>-621333273</t>
  </si>
  <si>
    <t>Poznámka k položce:_x000d_
odhad 10x</t>
  </si>
  <si>
    <t>136</t>
  </si>
  <si>
    <t>162751117</t>
  </si>
  <si>
    <t>Vodorovné přemístění výkopku nebo sypaniny po suchu na obvyklém dopravním prostředku, bez naložení výkopku, avšak se složením bez rozhrnutí z horniny třídy těžitelnosti I skupiny 1 až 3 na vzdálenost přes 9 000 do 10 000 m</t>
  </si>
  <si>
    <t>677139759</t>
  </si>
  <si>
    <t xml:space="preserve">Poznámka k položce:_x000d_
v ceně je zahrnuto použití mechanizace vč. její dopravy a posádky. </t>
  </si>
  <si>
    <t>137</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</si>
  <si>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</si>
  <si>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</si>
  <si>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-843648830</t>
  </si>
  <si>
    <t>138</t>
  </si>
  <si>
    <t>162751137</t>
  </si>
  <si>
    <t>Vodorovné přemístění výkopku nebo sypaniny po suchu na obvyklém dopravním prostředku, bez naložení výkopku, avšak se složením bez rozhrnutí z horniny třídy těžitelnosti II na vzdálenost skupiny 4 a 5 na vzdálenost přes 9 000 do 10 000 m</t>
  </si>
  <si>
    <t>-1751500234</t>
  </si>
  <si>
    <t>139</t>
  </si>
  <si>
    <t>162751139</t>
  </si>
  <si>
    <t>Vodorovné přemístění výkopku nebo sypaniny po suchu na obvyklém dopravním prostředku, bez naložení výkopku, avšak se složením bez rozhrnutí z horniny třídy těžitelnosti II na vzdálenost skupiny 4 a 5 na vzdálenost Příplatek k ceně za každých dalších i započatých 1 000 m</t>
  </si>
  <si>
    <t>-204016707</t>
  </si>
  <si>
    <t>140</t>
  </si>
  <si>
    <t>167151101</t>
  </si>
  <si>
    <t>Nakládání, skládání a překládání neulehlého výkopku nebo sypaniny strojně nakládání, množství do 100 m3, z horniny třídy těžitelnosti I, skupiny 1 až 3</t>
  </si>
  <si>
    <t>-273582633</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</si>
  <si>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</si>
  <si>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Poznámka k položce:_x000d_
v ceně je zahrnuto použití mechanizace vč. její dopravy a posádky. Např. naložení na mezideponii z důvodu špatného přístupu k objektu.</t>
  </si>
  <si>
    <t>141</t>
  </si>
  <si>
    <t>167151102</t>
  </si>
  <si>
    <t>Nakládání, skládání a překládání neulehlého výkopku nebo sypaniny strojně nakládání, množství do 100 m3, z horniny třídy těžitelnosti II, skupiny 4 a 5</t>
  </si>
  <si>
    <t>34151631</t>
  </si>
  <si>
    <t>142</t>
  </si>
  <si>
    <t>171103101</t>
  </si>
  <si>
    <t>Zemní hrázky přívodních a odpadních melioračních kanálů zhutňované po vrstvách tloušťky 200 mm s přemístěním sypaniny do 20 m nebo s jejím přehozením do 3 m z hornin třídy těžitelnosti I a II, skupiny 1 až 4</t>
  </si>
  <si>
    <t>-2051910656</t>
  </si>
  <si>
    <t xml:space="preserve">Poznámka k souboru cen:_x000d_
1. V ceně nejsou započteny náklady na úpravy pláně na koruně hrázek a na svahování na bocích hrázek; tyto zemní práce se oceňují cenami souborů cen 181 Úprava pláně vyrovnáním výškových rozdílů a 182 Svahování trvalých svahů do projektovaných profilů._x000d_
</t>
  </si>
  <si>
    <t xml:space="preserve">Poznámka k položce:_x000d_
např. pro převedení vodoteče (z odtěžené zeminy, příp. z dodaného jílu)_x000d_
</t>
  </si>
  <si>
    <t>143</t>
  </si>
  <si>
    <t>58125110</t>
  </si>
  <si>
    <t>jíl surový kusový</t>
  </si>
  <si>
    <t>1465552120</t>
  </si>
  <si>
    <t xml:space="preserve">Poznámka k položce:_x000d_
např. pro převedení vodoteče </t>
  </si>
  <si>
    <t>144</t>
  </si>
  <si>
    <t>171111111</t>
  </si>
  <si>
    <t>Hutnění zeminy pro spodní stavbu železnic tloušťky vrstvy do 20 cm</t>
  </si>
  <si>
    <t>929309426</t>
  </si>
  <si>
    <t>145</t>
  </si>
  <si>
    <t>171112121</t>
  </si>
  <si>
    <t>Uložení sypaniny do násypů pro spodní stavbu železnic s rozprostřením sypaniny ve vrstvách, s hrubým urovnáním a ručním hutněním objemu do 3 m3, z hornin nesoudržných sypkých</t>
  </si>
  <si>
    <t>-1502431985</t>
  </si>
  <si>
    <t>146</t>
  </si>
  <si>
    <t>171151101</t>
  </si>
  <si>
    <t>Hutnění boků násypů z hornin soudržných a sypkých pro jakýkoliv sklon, délku a míru zhutnění svahu</t>
  </si>
  <si>
    <t>-1837641079</t>
  </si>
  <si>
    <t>147</t>
  </si>
  <si>
    <t>171201231</t>
  </si>
  <si>
    <t>Poplatek za uložení stavebního odpadu na recyklační skládce (skládkovné) zeminy a kamení zatříděného do Katalogu odpadů pod kódem 17 05 04</t>
  </si>
  <si>
    <t>550815828</t>
  </si>
  <si>
    <t>148</t>
  </si>
  <si>
    <t>174111211</t>
  </si>
  <si>
    <t>Zásyp sypaninou pro spodní stavbu železnic objemu do 3 m3 se zhutněním</t>
  </si>
  <si>
    <t>-151963272</t>
  </si>
  <si>
    <t xml:space="preserve">Poznámka k souboru cen:_x000d_
1. Ceny jsou určeny pro jakoukoliv míru zhutnění._x000d_
</t>
  </si>
  <si>
    <t>149</t>
  </si>
  <si>
    <t>174111311</t>
  </si>
  <si>
    <t>Zásyp sypaninou pro spodní stavbu železnic objemu přes 3 m3 se zhutněním</t>
  </si>
  <si>
    <t>-2082470138</t>
  </si>
  <si>
    <t>150</t>
  </si>
  <si>
    <t>58344171</t>
  </si>
  <si>
    <t>štěrkodrť frakce 0/32</t>
  </si>
  <si>
    <t>-600608377</t>
  </si>
  <si>
    <t>Poznámka k položce:_x000d_
lze pro směsnou zeminu (50% štěrkodrť + původní zemina) pro hutněný zásyp</t>
  </si>
  <si>
    <t>151</t>
  </si>
  <si>
    <t>174111321</t>
  </si>
  <si>
    <t>Zásyp sypaninou pro spodní stavbu železnic objemu přes 3 m3 bez zhutnění</t>
  </si>
  <si>
    <t>-1004876092</t>
  </si>
  <si>
    <t>152</t>
  </si>
  <si>
    <t>58343930</t>
  </si>
  <si>
    <t>kamenivo drcené hrubé frakce 16/32</t>
  </si>
  <si>
    <t>413357631</t>
  </si>
  <si>
    <t>153</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</si>
  <si>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</si>
  <si>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</si>
  <si>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-843716474</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</si>
  <si>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</si>
  <si>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Poznámka k položce:_x000d_
v bezprostřední blízkosti trouby v místech mimo zásun</t>
  </si>
  <si>
    <t>154</t>
  </si>
  <si>
    <t>58337303</t>
  </si>
  <si>
    <t>štěrkopísek frakce 0/8</t>
  </si>
  <si>
    <t>408949342</t>
  </si>
  <si>
    <t>155</t>
  </si>
  <si>
    <t>181111111</t>
  </si>
  <si>
    <t>Plošná úprava terénu v zemině tř. 1 až 4 s urovnáním povrchu bez doplnění ornice souvislé plochy do 500 m2 při nerovnostech terénu přes 50 do 100 mm v rovině nebo na svahu do 1:5</t>
  </si>
  <si>
    <t>66272824</t>
  </si>
  <si>
    <t xml:space="preserve">Poznámka k souboru cen:_x000d_
1. Ceny jsou určeny pro vyrovnání nerovností neupraveného rostlého nebo ulehlého terénu._x000d_
2. Ceny lze použít pro vyrovnání terénu při zakládání trávníku._x000d_
3. V cenách nejsou započteny náklady na hutnění, tyto náklady se oceňují cenami souboru cen 171 15 ... Zhutnění podloží pod násypy z rostlé horniny tř. 1 až 4 katalogu 800-1 Zemní práce._x000d_
4. V cenách o sklonu svahu přes 1:1 jsou uvažovány podmínky pro svahy běžně schůdné; bez použití lezeckých technik. V případě použití lezeckých technik se tyto náklady oceňují individuálně._x000d_
</t>
  </si>
  <si>
    <t>156</t>
  </si>
  <si>
    <t>181111112</t>
  </si>
  <si>
    <t>Plošná úprava terénu v zemině tř. 1 až 4 s urovnáním povrchu bez doplnění ornice souvislé plochy do 500 m2 při nerovnostech terénu přes 50 do 100 mm na svahu přes 1:5 do 1:2</t>
  </si>
  <si>
    <t>-2079852071</t>
  </si>
  <si>
    <t>157</t>
  </si>
  <si>
    <t>181202305</t>
  </si>
  <si>
    <t>Úprava pláně na stavbách silnic a dálnic strojně na násypech se zhutněním</t>
  </si>
  <si>
    <t>-505403243</t>
  </si>
  <si>
    <t xml:space="preserve">Poznámka k souboru cen:_x000d_
1. Ceny 15-2301, 15-2302, 25-2301 a 25-2305 jsou určeny pro urovnání nově zřizovaných ploch vodorovných nebo ve sklonu do 1:5 pod zpevnění ploch jakéhokoliv druhu, pod humusování, drnování a dále předepíše-li projekt urovnání pláně z jiného důvodu._x000d_
2. Cena 15-2303 je určena pro vyplnění sypaninou prohlubní zářezů v horninách třídy těžitelnosti II a III, skupiny 5 až 7._x000d_
3. Ceny neplatí pro zhutnění podloží pod násypy; toto zhutnění se oceňuje cenou 171 15-2101 Zhutnění podloží pod násypy._x000d_
4. Ceny neplatí pro urovnání lavic šířky do 3 m přerušujících svahy, pro urovnání dna příkopů pro jakoukoliv jejich šířku; toto urovnání se oceňuje cenami souboru cen 182 Svahování trvalých svahů do projektovaných profilů._x000d_
5. Urovnání ploch ve sklonu přes 1:5 (svahování) se oceňuje cenou 182 20-1101 Svahování trvalých svahů do projektovaných profilů._x000d_
6. Vyplnění prohlubní v horninách třídy II a III betonem nebo stabilizací se oceňuje cenami části A 01 katalogu 822-1 Komunikace pozemní a letiště._x000d_
</t>
  </si>
  <si>
    <t>158</t>
  </si>
  <si>
    <t>181311103</t>
  </si>
  <si>
    <t>Rozprostření a urovnání ornice v rovině nebo ve svahu sklonu do 1:5 ručně při souvislé ploše, tl. vrstvy do 200 mm</t>
  </si>
  <si>
    <t>548980461</t>
  </si>
  <si>
    <t xml:space="preserve">Poznámka k souboru cen:_x000d_
1. V ceně jsou započteny i náklady na případné nutné přemístění hromad nebo dočasných skládek na místo spotřeby ze vzdálenosti do 3 m._x000d_
2. V ceně nejsou započteny náklady na získání ornice._x000d_
</t>
  </si>
  <si>
    <t>159</t>
  </si>
  <si>
    <t>181351003</t>
  </si>
  <si>
    <t>Rozprostření a urovnání ornice v rovině nebo ve svahu sklonu do 1:5 strojně při souvislé ploše do 100 m2, tl. vrstvy do 200 mm</t>
  </si>
  <si>
    <t>314288070</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</si>
  <si>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</si>
  <si>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Poznámka k položce:_x000d_
v ceně je zahrnuto použití mechanizace vč. její dopravy a posádky.</t>
  </si>
  <si>
    <t>160</t>
  </si>
  <si>
    <t>181411121</t>
  </si>
  <si>
    <t>Založení trávníku na půdě předem připravené plochy do 1000 m2 výsevem včetně utažení lučního v rovině nebo na svahu do 1:5</t>
  </si>
  <si>
    <t>-1435275008</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</si>
  <si>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</si>
  <si>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161</t>
  </si>
  <si>
    <t>181411122</t>
  </si>
  <si>
    <t>Založení trávníku na půdě předem připravené plochy do 1000 m2 výsevem včetně utažení lučního na svahu přes 1:5 do 1:2</t>
  </si>
  <si>
    <t>-2026557878</t>
  </si>
  <si>
    <t>162</t>
  </si>
  <si>
    <t>181411123</t>
  </si>
  <si>
    <t>Založení trávníku na půdě předem připravené plochy do 1000 m2 výsevem včetně utažení lučního na svahu přes 1:2 do 1:1</t>
  </si>
  <si>
    <t>-491758635</t>
  </si>
  <si>
    <t>163</t>
  </si>
  <si>
    <t>005724740</t>
  </si>
  <si>
    <t>osivo směs travní krajinná-svahová</t>
  </si>
  <si>
    <t>kg</t>
  </si>
  <si>
    <t>1369609601</t>
  </si>
  <si>
    <t>Poznámka k položce:_x000d_
spotřeba 0,030 kg/m2</t>
  </si>
  <si>
    <t>164</t>
  </si>
  <si>
    <t>182201101</t>
  </si>
  <si>
    <t>Svahování trvalých svahů do projektovaných profilů strojně s potřebným přemístěním výkopku při svahování násypů v jakékoliv hornině</t>
  </si>
  <si>
    <t>406461879</t>
  </si>
  <si>
    <t xml:space="preserve">Poznámka k souboru cen:_x000d_
1. Ceny jsou určeny pro svahování všech nově zřizovaných ploch výkopů nebo násypů ve sklonu přes 1:5._x000d_
2. Úprava ploch vodorovných nebo ve sklonu do 1 : 5 se oceňuje cenami souboru cen 181 Úprava pláně vyrovnáním výškových rozdílů strojně._x000d_
</t>
  </si>
  <si>
    <t>165</t>
  </si>
  <si>
    <t>182311123</t>
  </si>
  <si>
    <t>Rozprostření a urovnání ornice ve svahu sklonu přes 1:5 ručně při souvislé ploše, tl. vrstvy do 200 mm</t>
  </si>
  <si>
    <t>-633953384</t>
  </si>
  <si>
    <t>166</t>
  </si>
  <si>
    <t>182351023</t>
  </si>
  <si>
    <t>Rozprostření a urovnání ornice ve svahu sklonu přes 1:5 strojně při souvislé ploše do 100 m2, tl. vrstvy do 200 mm</t>
  </si>
  <si>
    <t>2141247716</t>
  </si>
  <si>
    <t>167</t>
  </si>
  <si>
    <t>184802611</t>
  </si>
  <si>
    <t>Chemické odplevelení po založení kultury v rovině nebo na svahu do 1:5 postřikem na široko</t>
  </si>
  <si>
    <t>-1137366359</t>
  </si>
  <si>
    <t xml:space="preserve">Poznámka k souboru cen:_x000d_
1. Ceny -2613, -2617, -2623, -2627, -2633, -2637, -2643 a -2647 jsou určeny pro odplevelení ploch o ploše do 10 m2 jednotlivě, nebo pro odstranění hnízd plevelů o ploše do 20 m2 jednotlivě vzdálených od sebe nejméně 5 m._x000d_
2. Ceny nelze použít pro chemické odplevelení trávníku; tyto práce se oceňují cenami části A02 souboru cen 184 80-2 . Chemické odplevelení před založením kultury._x000d_
3. V cenách -2611 až -2614, -2621 až -2624, -2631 až –2634 a -2641 až -2644 jsou započteny i náklady na dovoz vody do 10 km._x000d_
4. V cenách o sklonu svahu přes 1:1 jsou uvažovány podmínky pro svahy běžně schůdné; bez použití lezeckých technik. V případě použití lezeckých technik se tyto náklady oceňují individuálně._x000d_
</t>
  </si>
  <si>
    <t>168</t>
  </si>
  <si>
    <t>184818231</t>
  </si>
  <si>
    <t>Ochrana kmene bedněním před poškozením stavebním provozem zřízení včetně odstranění výšky bednění do 2 m průměru kmene do 300 mm</t>
  </si>
  <si>
    <t>-841793184</t>
  </si>
  <si>
    <t>169</t>
  </si>
  <si>
    <t>184818232</t>
  </si>
  <si>
    <t>Ochrana kmene bedněním před poškozením stavebním provozem zřízení včetně odstranění výšky bednění do 2 m průměru kmene přes 300 do 500 mm</t>
  </si>
  <si>
    <t>-106933604</t>
  </si>
  <si>
    <t>170</t>
  </si>
  <si>
    <t>184818233</t>
  </si>
  <si>
    <t>Ochrana kmene bedněním před poškozením stavebním provozem zřízení včetně odstranění výšky bednění do 2 m průměru kmene přes 500 do 700 mm</t>
  </si>
  <si>
    <t>-636624459</t>
  </si>
  <si>
    <t>171</t>
  </si>
  <si>
    <t>184818234</t>
  </si>
  <si>
    <t>Ochrana kmene bedněním před poškozením stavebním provozem zřízení včetně odstranění výšky bednění do 2 m průměru kmene přes 700 do 900 mm</t>
  </si>
  <si>
    <t>1320534725</t>
  </si>
  <si>
    <t>172</t>
  </si>
  <si>
    <t>184818235</t>
  </si>
  <si>
    <t>Ochrana kmene bedněním před poškozením stavebním provozem zřízení včetně odstranění výšky bednění do 2 m průměru kmene přes 900 do 1100 mm</t>
  </si>
  <si>
    <t>1237451427</t>
  </si>
  <si>
    <t>173</t>
  </si>
  <si>
    <t>184818239</t>
  </si>
  <si>
    <t>Ochrana kmene bedněním před poškozením stavebním provozem zřízení včetně odstranění výšky bednění do 2 m průměru kmene přes 1100 mm</t>
  </si>
  <si>
    <t>281553897</t>
  </si>
  <si>
    <t>Zakládání</t>
  </si>
  <si>
    <t>174</t>
  </si>
  <si>
    <t>212311111</t>
  </si>
  <si>
    <t>Obetonování vyústění příčného odvodnění včetně žlabovky</t>
  </si>
  <si>
    <t>-1787274320</t>
  </si>
  <si>
    <t>Poznámka k položce:_x000d_
včetně dodání materiálu</t>
  </si>
  <si>
    <t>175</t>
  </si>
  <si>
    <t>212341111</t>
  </si>
  <si>
    <t>Obetonování drenážních trub mezerovitým betonem</t>
  </si>
  <si>
    <t>1486391113</t>
  </si>
  <si>
    <t>176</t>
  </si>
  <si>
    <t>212752105</t>
  </si>
  <si>
    <t>Trativody z drenážních trubek pro liniové stavby a komunikace se zřízením štěrkového lože pod trubky a s jejich obsypem v otevřeném výkopu trubka korugovaná sendvičová PE-HD SN 4 celoperforovaná 360° DN 300</t>
  </si>
  <si>
    <t>1986471991</t>
  </si>
  <si>
    <t xml:space="preserve">Poznámka k souboru cen:_x000d_
1. V cenách souboru cen nejsou započteny náklady na:_x000d_
a) montáž a dodávku tvarovek, které se oceňují cenami souboru 877 ..-52.1 Montáž tvarovek na kanalizačním potrubí z trub z plastu, části A03,_x000d_
b) opláštění potrubí geotextílií, které se oceňuje cenami souboru 211 97-11.. Zřízení opláštění výplně z geotextilie odvodňovacích žeber nebo trativodů v rýze nebo zářezu se stěnami katalogu 800-2 Zvláštní zakládání objektů, části A 01._x000d_
</t>
  </si>
  <si>
    <t>177</t>
  </si>
  <si>
    <t>212792211</t>
  </si>
  <si>
    <t>Odvodnění mostní opěry z plastových trub drenážní potrubí flexibilní DN 100</t>
  </si>
  <si>
    <t>493161105</t>
  </si>
  <si>
    <t xml:space="preserve">Poznámka k souboru cen:_x000d_
1. V ceně žlabu -1111 jsou započteny i náklady na podélné rozříznutí plastové trouby DN 75 do spádu a na sraz pro odtok vlhkosti do žlábku úložného prahu s přesahem 50 mm od bočního líce dříku opěry._x000d_
2. V cenách potrubí -2 . 1 . jsou započteny i náklady na položení plastového drenážního potrubí do spádu a na sraz na podkladní základový betonový trám za mostní opěrou k prostupu dříkem opěry, bez zemích prací, se zajištěním drenáže proti vychýlení._x000d_
3. V cenách nejsou započteny náklady na zemní práce, na betonáž podkladního trámu nebo úložného prahu opěry, na obklad potrubí drenážním betonem, na obklad štěrkem a na filtrační obal._x000d_
</t>
  </si>
  <si>
    <t>178</t>
  </si>
  <si>
    <t>212792213</t>
  </si>
  <si>
    <t>Odvodnění mostní opěry z plastových trub drenážní potrubí flexibilní DN 200</t>
  </si>
  <si>
    <t>-1436009617</t>
  </si>
  <si>
    <t>Poznámka k položce:_x000d_
oprava poškozeného odvodnění včetně dodání materiálu</t>
  </si>
  <si>
    <t>179</t>
  </si>
  <si>
    <t>212792311</t>
  </si>
  <si>
    <t>Odvodnění mostní opěry z plastových trub drenážní potrubí HDPE DN 110</t>
  </si>
  <si>
    <t>-1728042090</t>
  </si>
  <si>
    <t>180</t>
  </si>
  <si>
    <t>212795111</t>
  </si>
  <si>
    <t>Příčné odvodnění za opěrou z plastových trub</t>
  </si>
  <si>
    <t>785048130</t>
  </si>
  <si>
    <t xml:space="preserve">Poznámka k souboru cen:_x000d_
1. V cenách jsou započteny i náklady na podkladní beton, uložení a dodání plastové trubky DN 160 a štěrkový obsyp._x000d_
2. V cenách nejsou započteny náklady na zemní práce._x000d_
</t>
  </si>
  <si>
    <t>Poznámka k položce:_x000d_
včetně nasazení koncovky DN 160 a jejího dodání</t>
  </si>
  <si>
    <t>181</t>
  </si>
  <si>
    <t>224111114</t>
  </si>
  <si>
    <t>Maloprofilové vrty průběžným sacím vrtáním průměru do 56 mm do úklonu 45° v hl 0 až 25 m v hornině tř. III a IV</t>
  </si>
  <si>
    <t>-227433934</t>
  </si>
  <si>
    <t>Poznámka k položce:_x000d_
např. pro injektáž kamenného zdiva</t>
  </si>
  <si>
    <t>182</t>
  </si>
  <si>
    <t>226212113</t>
  </si>
  <si>
    <t>Velkoprofilové vrty náběrovým vrtáním svislé zapažené ocelovými pažnicemi průměru přes 550 do 650 mm, v hl od 0 do 5 m v hornině tř. III</t>
  </si>
  <si>
    <t>1320132438</t>
  </si>
  <si>
    <t>Poznámka k položce:_x000d_
např. pro zápory přechodů z mostního objektu</t>
  </si>
  <si>
    <t>183</t>
  </si>
  <si>
    <t>271532212</t>
  </si>
  <si>
    <t>Podsyp pod základové konstrukce se zhutněním a urovnáním povrchu z kameniva hrubého, frakce 16 - 32 mm</t>
  </si>
  <si>
    <t>-726645355</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</si>
  <si>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</si>
  <si>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184</t>
  </si>
  <si>
    <t>271572211</t>
  </si>
  <si>
    <t>Podsyp pod základové konstrukce se zhutněním a urovnáním povrchu ze štěrkopísku netříděného</t>
  </si>
  <si>
    <t>75798682</t>
  </si>
  <si>
    <t>185</t>
  </si>
  <si>
    <t>273311124</t>
  </si>
  <si>
    <t>Základové konstrukce z betonu prostého desky ve výkopu nebo na hlavách pilot C 12/15</t>
  </si>
  <si>
    <t>1446848462</t>
  </si>
  <si>
    <t xml:space="preserve">Poznámka k souboru cen:_x000d_
1. V cenách jsou započteny i náklady na:_x000d_
a) kontrolu bednění před betonáží, vlastní betonáž zejména čerpadlem betonu, rozhrnutí a hutnění betonu požadované konzistence, uhlazení horního povrchu základu s případnou technologickou přestávkou nutnou pro vytvoření založení dříku opěry nebo pilíře,_x000d_
b) ošetření a ochranu čerstvě uloženého betonu._x000d_
2. V cenách nejsou započteny náklady na:_x000d_
a) zhutnění podkladní vrstvy nebo vyčištění základové spáry u plošného založení,_x000d_
b) zhotovení vrtací šablony pilot nebo odbourání hlav pilot u základu založeného na pilotách._x000d_
</t>
  </si>
  <si>
    <t>186</t>
  </si>
  <si>
    <t>273311127</t>
  </si>
  <si>
    <t>Základové konstrukce z betonu prostého desky ve výkopu nebo na hlavách pilot C 25/30</t>
  </si>
  <si>
    <t>-636973568</t>
  </si>
  <si>
    <t xml:space="preserve">Poznámka k položce:_x000d_
např. nová část podesty schodiště v podchodu </t>
  </si>
  <si>
    <t>187</t>
  </si>
  <si>
    <t>273321117</t>
  </si>
  <si>
    <t>Základové konstrukce z betonu železového desky ve výkopu nebo na hlavách pilot C 25/30</t>
  </si>
  <si>
    <t>-540014508</t>
  </si>
  <si>
    <t xml:space="preserve">Poznámka k souboru cen:_x000d_
1. V cenách jsou započteny i náklady na:_x000d_
a) kontrolu bednění před betonáží, vlastní betonáž zejména čerpadlem betonu, rozhrnutí a hutnění betonu požadované konzistence bez ohledu na hustotu výztuže, uhlazení horního povrchu základu s případnou technologickou přestávkou nutnou pro vytvoření založení dříku opěry nebo pilíře,_x000d_
b) kontrolu uložení výztuže s předepsaným krytím,_x000d_
c) ošetření a ochranu čerstvě uloženého betonu._x000d_
2. V cenách nejsou započteny náklady na podkladní vrstvu základu, tyto se oceňují souborem cen 451 3-511 Podkladní nebo vyrovnávací vrstva z betonu prostého._x000d_
</t>
  </si>
  <si>
    <t>188</t>
  </si>
  <si>
    <t>273354111</t>
  </si>
  <si>
    <t>Bednění základových konstrukcí desek zřízení</t>
  </si>
  <si>
    <t>-934832953</t>
  </si>
  <si>
    <t xml:space="preserve">Poznámka k souboru cen:_x000d_
1. V ceně -4111 jsou započteny i náklady na založení, sestavení a osazení systémového bednění mobilním jeřábem, nástřik bednění odformovacím postřikem, měsíční nájemné rámů inventárního bednění a spínacích prvků vztažené k ploše bednění, spotřebu výplní rámů bednění z překližek pro nepohledové bednění a distančních prvků._x000d_
2. Drobný spotřební materiál (např. hřebíky, vruty, materiál pro vyplnění kuželových otvorů v základu po spínacích tyčích bednění) je započten v režijních nákladech._x000d_
3. V ceně -4211 je započteno odbednění a očištění bednění._x000d_
4. V cenách nejsou obsaženy náklady na bednění vložky nebo výplně pracovních a dilatačních spár základu._x000d_
</t>
  </si>
  <si>
    <t>Poznámka k položce:_x000d_
např. podkladní beton pod prefabrikovanými zídkami přechodů</t>
  </si>
  <si>
    <t>189</t>
  </si>
  <si>
    <t>273354211</t>
  </si>
  <si>
    <t>Bednění základových konstrukcí desek odstranění bednění</t>
  </si>
  <si>
    <t>-973955199</t>
  </si>
  <si>
    <t>Poznámka k položce:_x000d_
Podkladní beton pod prefabrikovanými zídkami přechodů</t>
  </si>
  <si>
    <t>190</t>
  </si>
  <si>
    <t>273361116</t>
  </si>
  <si>
    <t>Výztuž základových konstrukcí desek z betonářské oceli 10 505 (R) nebo BSt 500</t>
  </si>
  <si>
    <t>-967039381</t>
  </si>
  <si>
    <t xml:space="preserve">Poznámka k souboru cen:_x000d_
1. V cenách jsou započteny náklady na dodání výztuže z žebírkové betonářské oceli nebo svařovaných sítí, sestavení armokošů a jejich uložení do bednění jeřábem se zajištěním polohy výztuže, vázání výztuže nebo bodové svary jako náhrada za vázání, případné úpravy výztuže nutné pro osazení bednění nebo při spojkování závitové výztuže spojkami WD 90._x000d_
2. V cenách jsou započteny i náklady na osazení distančních tělísek pro předepsané krytí výztuže. Materiál těchto tělísek je zahrnut v cenách bednění základů._x000d_
</t>
  </si>
  <si>
    <t>191</t>
  </si>
  <si>
    <t>273361411</t>
  </si>
  <si>
    <t>Výztuž základových konstrukcí desek ze svařovaných sítí, hmotnosti do 3,5 kg/m2</t>
  </si>
  <si>
    <t>-1407629141</t>
  </si>
  <si>
    <t>192</t>
  </si>
  <si>
    <t>273361412</t>
  </si>
  <si>
    <t>Výztuž základových konstrukcí desek ze svařovaných sítí, hmotnosti přes 3,5 do 6 kg/m2</t>
  </si>
  <si>
    <t>-2129589408</t>
  </si>
  <si>
    <t>Poznámka k položce:_x000d_
Lze použít pro vyztužení betonu kamenných dlažeb a odláždění svahů</t>
  </si>
  <si>
    <t>193</t>
  </si>
  <si>
    <t>274311124</t>
  </si>
  <si>
    <t>Základové konstrukce z betonu prostého pasy, prahy, věnce a ostruhy ve výkopu nebo na hlavách pilot C 12/15</t>
  </si>
  <si>
    <t>943697476</t>
  </si>
  <si>
    <t>194</t>
  </si>
  <si>
    <t>274311127</t>
  </si>
  <si>
    <t>Základové konstrukce z betonu prostého pasy, prahy, věnce a ostruhy ve výkopu nebo na hlavách pilot C 25/30</t>
  </si>
  <si>
    <t>-138341686</t>
  </si>
  <si>
    <t>195</t>
  </si>
  <si>
    <t>274321117</t>
  </si>
  <si>
    <t>Základové konstrukce z betonu železového pásy, prahy, věnce a ostruhy ve výkopu nebo na hlavách pilot C 25/30</t>
  </si>
  <si>
    <t>849523827</t>
  </si>
  <si>
    <t>196</t>
  </si>
  <si>
    <t>274354111</t>
  </si>
  <si>
    <t>Bednění základových konstrukcí pasů, prahů, věnců a ostruh zřízení</t>
  </si>
  <si>
    <t>-542641980</t>
  </si>
  <si>
    <t>197</t>
  </si>
  <si>
    <t>274354211</t>
  </si>
  <si>
    <t>Bednění základových konstrukcí pasů, prahů, věnců a ostruh odstranění bednění</t>
  </si>
  <si>
    <t>-1842998701</t>
  </si>
  <si>
    <t>198</t>
  </si>
  <si>
    <t>274361116</t>
  </si>
  <si>
    <t>Výztuž základových konstrukcí pasů, prahů, věnců a ostruh z betonářské oceli 10 505 (R) nebo BSt 500</t>
  </si>
  <si>
    <t>873543363</t>
  </si>
  <si>
    <t>199</t>
  </si>
  <si>
    <t>274361412</t>
  </si>
  <si>
    <t>Výztuž základových konstrukcí pasů, prahů, věnců a ostruh ze svařovaných sítí, hmotnosti přes 3,5 do 6 kg/m2</t>
  </si>
  <si>
    <t>-1984254958</t>
  </si>
  <si>
    <t>Poznámka k položce:_x000d_
např. výztuž z KARI 8/100/100mm betonového základu přechodů</t>
  </si>
  <si>
    <t>200</t>
  </si>
  <si>
    <t>275121111</t>
  </si>
  <si>
    <t>Osazení základových prefabrikovaných železobetonových konstrukcí patek hmotnosti jednotlivě do 5 t</t>
  </si>
  <si>
    <t>393801554</t>
  </si>
  <si>
    <t xml:space="preserve">Poznámka k souboru cen:_x000d_
1. V cenách jsou započteny i náklady na výškové a směrové vyrovnání dílce, případné doplnění a dorovnání betonového lože._x000d_
2. V cenách nejsou započteny náklady na:_x000d_
a) dodávku železobetonových dílců, tyto dílce se oceňují ve specifikaci,_x000d_
b) vyplnění a těsnění pracovní nebo dilatační spáry dílců základů; tyto práce se oceňují cenami souborů cen 931 99-21 Výplň dilatačních spár z polystyrenu a 931 99-41 Těsnění spáry betonové konstrukce pásy, profily, tmely,_x000d_
c) podkladní vrstvy dílců, tyto se oceňují souborem cen 451 3-511 Podkladní nebo vyrovnávací vrstva z betonu prostého,_x000d_
d) přesuny dílců z meziskládky, tyto se oceňují souborem cen 992 11-4 . Vodorovné přemístění mostních dílců._x000d_
</t>
  </si>
  <si>
    <t>Poznámka k položce:_x000d_
např. v přechodech mostního objektu (IZT). V ceně je zahrnuto použití mechanizace vč. její dopravy a posádky.</t>
  </si>
  <si>
    <t>201</t>
  </si>
  <si>
    <t>5938455R01</t>
  </si>
  <si>
    <t>prefabrikáty pro opěrné konstrukce železobetonové díly krabicové opěrných zdí IZT 62/19 (3,15 t)</t>
  </si>
  <si>
    <t>-101717214</t>
  </si>
  <si>
    <t>Poznámka k položce:_x000d_
včetně dopravy na stavbu</t>
  </si>
  <si>
    <t>202</t>
  </si>
  <si>
    <t>5938455R02</t>
  </si>
  <si>
    <t xml:space="preserve">prefabrikáty pro opěrné konstrukce železobetonové díly krabicové opěrných zdí IZT   63/19 (2,46 t)</t>
  </si>
  <si>
    <t>-725229347</t>
  </si>
  <si>
    <t xml:space="preserve">Poznámka k položce:_x000d_
včetně dopravy na stavbu_x000d_
</t>
  </si>
  <si>
    <t>203</t>
  </si>
  <si>
    <t>275311127</t>
  </si>
  <si>
    <t>Základové konstrukce z betonu prostého patky a bloky ve výkopu nebo na hlavách pilot C 25/30</t>
  </si>
  <si>
    <t>551553962</t>
  </si>
  <si>
    <t>204</t>
  </si>
  <si>
    <t>275313711</t>
  </si>
  <si>
    <t>Základy z betonu prostého patky a bloky z betonu kamenem neprokládaného tř. C 20/25</t>
  </si>
  <si>
    <t>-1197610260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</si>
  <si>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</si>
  <si>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Poznámka k položce:_x000d_
např. betonové patky k zábradlí</t>
  </si>
  <si>
    <t>205</t>
  </si>
  <si>
    <t>275354111</t>
  </si>
  <si>
    <t>Bednění základových konstrukcí patek a bloků zřízení</t>
  </si>
  <si>
    <t>-215994280</t>
  </si>
  <si>
    <t>Poznámka k položce:_x000d_
např. bednění horních částí patek nového zábradlí v úrovni drážní stezky podél koleje</t>
  </si>
  <si>
    <t>206</t>
  </si>
  <si>
    <t>275354211</t>
  </si>
  <si>
    <t>Bednění základových konstrukcí patek a bloků odstranění bednění</t>
  </si>
  <si>
    <t>1947940715</t>
  </si>
  <si>
    <t>207</t>
  </si>
  <si>
    <t>275356031</t>
  </si>
  <si>
    <t>Bednění základů z betonu prostého nebo železového patek pro plochy zaoblené zřízení</t>
  </si>
  <si>
    <t>400288065</t>
  </si>
  <si>
    <t>208</t>
  </si>
  <si>
    <t>275356032</t>
  </si>
  <si>
    <t>Bednění základů z betonu prostého nebo železového patek pro plochy zaoblené odstranění</t>
  </si>
  <si>
    <t>-1128669464</t>
  </si>
  <si>
    <t>209</t>
  </si>
  <si>
    <t>275361116</t>
  </si>
  <si>
    <t>Výztuž základových konstrukcí patek a bloků z betonářské oceli 10 505 (R) nebo BSt 500</t>
  </si>
  <si>
    <t>2087356181</t>
  </si>
  <si>
    <t>210</t>
  </si>
  <si>
    <t>279113121</t>
  </si>
  <si>
    <t>Základové zdi z tvárnic ztraceného bednění včetně výplně z betonu bez zvláštních nároků na vliv prostředí třídy C 12/15, tloušťky zdiva 150 mm</t>
  </si>
  <si>
    <t>448381562</t>
  </si>
  <si>
    <t xml:space="preserve">Poznámka k souboru cen:_x000d_
1. V cenách jsou započteny i náklady na dodání a uložení betonu._x000d_
2. V cenách nejsou započteny náklady na dodání a uložení betonářské výztuže; tyto se oceňují cenami souboru cen 279 36- . . Výztuž základových zdí nosných._x000d_
3. Množství jednotek se určuje v m2 plochy zdiva._x000d_
</t>
  </si>
  <si>
    <t>211</t>
  </si>
  <si>
    <t>279113132</t>
  </si>
  <si>
    <t>Základové zdi z tvárnic ztraceného bednění včetně výplně z betonu bez zvláštních nároků na vliv prostředí třídy C 16/20, tloušťky zdiva přes 150 do 200 mm</t>
  </si>
  <si>
    <t>-1690634703</t>
  </si>
  <si>
    <t>212</t>
  </si>
  <si>
    <t>279113156</t>
  </si>
  <si>
    <t>Základové zdi z tvárnic ztraceného bednění včetně výplně z betonu bez zvláštních nároků na vliv prostředí třídy C 25/30, tloušťky zdiva přes 400 do 500 mm</t>
  </si>
  <si>
    <t>-806462911</t>
  </si>
  <si>
    <t>Poznámka k položce:_x000d_
včetně dodání tvárnic a betonu</t>
  </si>
  <si>
    <t>213</t>
  </si>
  <si>
    <t>279311114</t>
  </si>
  <si>
    <t>Postupné podbetonování základového zdiva jakékoliv tloušťky, bez výkopu, bez zapažení a bednění, prostým betonem tř. C 16/20</t>
  </si>
  <si>
    <t>434212489</t>
  </si>
  <si>
    <t>214</t>
  </si>
  <si>
    <t>281601111</t>
  </si>
  <si>
    <t>Injektování s jednoduchým obturátorem nebo bez obturátoru vzestupné, tlakem do 0,60 MPa</t>
  </si>
  <si>
    <t>-291726789</t>
  </si>
  <si>
    <t xml:space="preserve">Poznámka k souboru cen:_x000d_
1. Ceny nelze použít pro injektování:_x000d_
a) mikropilot a kotev; toto injektování se oceňuje cenami souboru cen 28. 60-21 Injektování povrchové s dvojitým obturátorem mikropilot nebo kotev,_x000d_
b) aktivovanou maltou; toto injektování se oceňuje cenami souboru cen 28. 60-41 Injektování aktivovanými směsmi,_x000d_
c) vysokotlaké s dvojitým obturátorem; toto injektování se oceňuje cenami souboru cen 282 60-31 Injektování vysokotlaké s dvojitým obturátorem,_x000d_
d) organickými pryskyřicemi neředitelnými vodou; toto injektování se oceňuje cenami souboru cen 282 60-51 Injektování povrchové vysokotlaké pryskyřicemi neředitelnými vodou,_x000d_
e) živicemi za tepla; toto injektování se oceňuje individuálně,_x000d_
f) tryskové; tato injektáž se oceňuje cenami souboru cen 282 61-21 Trysková injektáž vrtů vzestupná._x000d_
2. Ceny nelze použít pro vysokotlaké injektování injekční stanicí s automatickou registrací parametrů; toto injektování se oceňuje cenami souboru cen 282 60-31 Injektování vysokotlaké s dvojitým obturátorem._x000d_
3. Rozhodující pro volbu ceny podle výšky tlaku je maximální tlak na jednom vrtu._x000d_
4. Cena -1129 Příplatek za injektování organickými pryskyřicemi nelze použít pro vodní zkoušky vrtů._x000d_
</t>
  </si>
  <si>
    <t xml:space="preserve">Poznámka k položce:_x000d_
výplňová injektáž zdiva, injektáž táhel a kotev pro stažení zdiva, příp. mikroinjektáž zdiva nízkoviskózních materiálů, chemická injektáž_x000d_
</t>
  </si>
  <si>
    <t>215</t>
  </si>
  <si>
    <t>58521133-01</t>
  </si>
  <si>
    <t>Injektážní směs</t>
  </si>
  <si>
    <t>808114888</t>
  </si>
  <si>
    <t xml:space="preserve">Poznámka k položce:_x000d_
pro výplňovou tlakovou injektáž zdiva, pro injektáž táhel a kotev pro stažení zdiva_x000d_
</t>
  </si>
  <si>
    <t>216</t>
  </si>
  <si>
    <t>24551762</t>
  </si>
  <si>
    <t>hmota injektážní PUR do mokrého prostředí</t>
  </si>
  <si>
    <t>litr</t>
  </si>
  <si>
    <t>-851349309</t>
  </si>
  <si>
    <t xml:space="preserve">Poznámka k položce:_x000d_
Dvousložková polyuretanová elastomerní injektážní pryskyřice pro  pružné pěnivé i nepěnivé utěsňování trhlin a spár ve stavebních konstrukcích (pro mikroinjektáž zdiva, chemickou injektáž)_x000d_
</t>
  </si>
  <si>
    <t>217</t>
  </si>
  <si>
    <t>281602111</t>
  </si>
  <si>
    <t>Injektování povrchové s dvojitým obturátorem mikropilot nebo kotev tlakem do 0,60 MPa</t>
  </si>
  <si>
    <t>-1680784080</t>
  </si>
  <si>
    <t xml:space="preserve">Poznámka k souboru cen:_x000d_
1. Ceny nelze použít pro injektování:_x000d_
a) jednoduchým obturátorem; toto injektování se oceňuje cenami souboru cen 28. 60-11 Injektování,_x000d_
b) aktivovanou maltou; toto injektování se oceňuje cenami souboru cen 28. 60-41 Injektování aktivovanými směsmi,_x000d_
c) vysokotlaké s dvojitým obturátorem; toto injektování se oceňuje cenami souboru cen 282 60-31 Injektování vysokotlaké s dvojitým obturátorem,_x000d_
d) organickými pryskyřicemi neředitelnými vodou; toto injektování se oceňuje cenami souboru cen 282 60-51 Injektování povrchové vysokotlaké pryskyřicemi neředitelnými vodou,_x000d_
e) živicemi za tepla; toto injektování se oceňuje individuálně,_x000d_
f) tryskové; tato injektáž se oceňuje cenami souboru cen 282 61-21 Trysková injektáž._x000d_
2. Rozhodující pro volbu ceny podle výšky tlaku je maximální tlak na jednom vrtu._x000d_
</t>
  </si>
  <si>
    <t>Poznámka k položce:_x000d_
např. injektáž skalních kotev</t>
  </si>
  <si>
    <t>218</t>
  </si>
  <si>
    <t>58522150</t>
  </si>
  <si>
    <t>cement portlandský směsný CEM II 32,5MPa</t>
  </si>
  <si>
    <t>995082847</t>
  </si>
  <si>
    <t>Poznámka k položce:_x000d_
např. pro injektáž skalních kotev</t>
  </si>
  <si>
    <t>Svislé a kompletní konstrukce</t>
  </si>
  <si>
    <t>219</t>
  </si>
  <si>
    <t>311113134</t>
  </si>
  <si>
    <t>Nadzákladové zdi z tvárnic ztraceného bednění hladkých, včetně výplně z betonu třídy C 16/20, tloušťky zdiva přes 250 do 300 mm</t>
  </si>
  <si>
    <t>-934958870</t>
  </si>
  <si>
    <t xml:space="preserve">Poznámka k souboru cen:_x000d_
1. V cenách jsou započteny i náklady na dodání a uložení betonu_x000d_
2. V cenách -3212 až -3234 jsou započteny i náklady na doplňkové - rohové tvárnice._x000d_
3. V cenách nejsou započteny náklady na dodání a uložení betonářské výztuže; tyto se oceňují cenami souboru cen 31* 36- . . Výztuž nadzákladových zdí._x000d_
4. Množství jednotek se určuje v m2 plochy zdiva._x000d_
</t>
  </si>
  <si>
    <t>220</t>
  </si>
  <si>
    <t>311113135</t>
  </si>
  <si>
    <t>Nadzákladové zdi z tvárnic ztraceného bednění hladkých, včetně výplně z betonu třídy C 16/20, tloušťky zdiva přes 300 do 400 mm</t>
  </si>
  <si>
    <t>-745183062</t>
  </si>
  <si>
    <t>221</t>
  </si>
  <si>
    <t>311113224</t>
  </si>
  <si>
    <t>Nadzákladové zdi z tvárnic ztraceného bednění štípaných, včetně výplně z betonu třídy C 16/20 barevných, tloušťky zdiva 300 mm</t>
  </si>
  <si>
    <t>1704228400</t>
  </si>
  <si>
    <t>Poznámka k položce:_x000d_
obkladní zdivo z KB-bloků u rovnoběžných křídel mostu zdiva včetně beton. výplně C16/20,</t>
  </si>
  <si>
    <t>222</t>
  </si>
  <si>
    <t>311361821</t>
  </si>
  <si>
    <t>Výztuž nadzákladových zdí nosných svislých nebo odkloněných od svislice, rovných nebo oblých z betonářské oceli 10 505 (R) nebo BSt 500</t>
  </si>
  <si>
    <t>-1403618770</t>
  </si>
  <si>
    <t>223</t>
  </si>
  <si>
    <t>317221111</t>
  </si>
  <si>
    <t>Osazení kamenných římsových desek do maltového lože</t>
  </si>
  <si>
    <t>-1395710169</t>
  </si>
  <si>
    <t>224</t>
  </si>
  <si>
    <t>583814602.R</t>
  </si>
  <si>
    <t>římsové desky - žula 0,5x0,5x0,15</t>
  </si>
  <si>
    <t>1151460911</t>
  </si>
  <si>
    <t>Poznámka k položce:_x000d_
např. pro kamenné římsy</t>
  </si>
  <si>
    <t>225</t>
  </si>
  <si>
    <t>317321118</t>
  </si>
  <si>
    <t>Římsy ze železového betonu C 30/37</t>
  </si>
  <si>
    <t>-1305903126</t>
  </si>
  <si>
    <t xml:space="preserve">Poznámka k souboru cen:_x000d_
1. V cenách jsou započteny náklady na:_x000d_
a) kontrolu výztuže a bednění s potřebným krytím výztuže,_x000d_
b) uhlazení horního povrchu římsy, ošetření čerstvě uloženého betonu požadované certifikované kvality._x000d_
2. Soubor cen nelze použít pro římsy, které jsou betonovány jako součást desky mostovky._x000d_
</t>
  </si>
  <si>
    <t>226</t>
  </si>
  <si>
    <t>317353121</t>
  </si>
  <si>
    <t>Bednění mostní římsy zřízení všech tvarů</t>
  </si>
  <si>
    <t>1046717448</t>
  </si>
  <si>
    <t xml:space="preserve">Poznámka k souboru cen:_x000d_
1. Cenu -3121 lze použít pro klasické pohledové bednění všech tvarů z palubek a hranolů osazených na konzolách nebo na podporách vyložení římsy._x000d_
2. Cenu -3122 lze použít pro bednění konstantního tvaru zhotovené pojízdné formy přesunovaného k betonáži po jednotlivých záběrech 25 m._x000d_
3. Náklady na drobný spotřební materiál (např. hřebíky, latě, lavičáky) jsou započteny v režijních nákladech._x000d_
4. V ceně -3121 jsou započteny náklady na založení, sestavení a osazení bednění římsy, nástřik bednění odformovacím prostředkem a opotřebení pohledového bednění podle počtu užití._x000d_
5. V ceně -3122 jsou započteny náklady na osazení římsového vozíku a jeho měsíční nájemné vztažené k ploše bednění._x000d_
6. V cenách -3221 a -3222 jsou započteny náklady na odbednění a očištění bednění._x000d_
7. V ceně -3311 jsou započteny náklady na vložení matrice architektonického designu v pohledové ploše s nalepením vložky na podklad z jakéhokoliv bednění a výměnu opotřebeného designu matrice podle počtu užití._x000d_
8. Ceny obsahují i materiál distančních tělísek výztuže, ale vlastní ukládka tělísek je zahrnuta v souboru cen 317 36-11 Výztuž ztužujících věnců kleneb nebo ukončujících říms._x000d_
9. V cenách nejsou započteny náklady na:_x000d_
a) první montáž a poslední demontáž transportních dílců římsového vozíku, tyto se oceňují souborem cen 948 41-1 . Podpěrné skruže a podpěry dočasné kovové,_x000d_
b) výplně dilatačních spár včetně bednění čel dilatační spáry, tyto se oceňují souborem cen 931 99-41 Těsnění spáry betonové konstrukce pásy, profily, tmely,_x000d_
c) nátěr pečetící styčné plochy boku nosné konstrukce a římsy, tyto se oceňují souborem cen 628 61-11.. Nátěr mostních betonových konstrukcí epoxidový,_x000d_
d) podpěrné konstrukce pod bedněním říms, tyto práce se oceňují souborem cen 946 23-11 Zavěšené lešení pod bednění mostních říms._x000d_
</t>
  </si>
  <si>
    <t>227</t>
  </si>
  <si>
    <t>317353221</t>
  </si>
  <si>
    <t>Bednění mostní římsy odstranění všech tvarů</t>
  </si>
  <si>
    <t>-1238935860</t>
  </si>
  <si>
    <t>228</t>
  </si>
  <si>
    <t>317361116</t>
  </si>
  <si>
    <t>Výztuž mostních železobetonových říms z betonářské oceli 10 505 (R) nebo BSt 500</t>
  </si>
  <si>
    <t>-1098861466</t>
  </si>
  <si>
    <t xml:space="preserve">Poznámka k souboru cen:_x000d_
1. V cenách jsou započteny náklady na dodání polotovaru výztuže z betonářské žebírkové oceli nebo svařovaných sítí, sestavení armokošů a jejich uložení do bednění se zajištěním polohy, napojení na kotvy římsy uložené v nosné konstrukci, vázání nebo bodové sváry jako náhrada za vázání, případné úpravy výztuže pro uložení kotevních stoliček snímatelného zábradlí a stoliček snímatelných svodidel uložených do výztuže říms._x000d_
2. Boční třmínky výztuže ke kotvení výztuže římsy osazené v nosné konstrukci se oceňují souborem cen 421 36-1 . Výztuž deskových konstrukcí._x000d_
3. V cenách nejsou započteny náklady na osazení kotevních stoliček, tyto se oceňují souborem cen 936 17- . 1 Osazení kovových doplňků mostního vybavení jednotlivě._x000d_
4. V cenách jsou započteny i náklady na osazení distančních tělísek pro předepsané krytí výztuže. Materiál těchto tělísek je započten v cenách bednění římsy._x000d_
</t>
  </si>
  <si>
    <t>229</t>
  </si>
  <si>
    <t>317361411</t>
  </si>
  <si>
    <t>Výztuž mostních železobetonových říms ze svařovaných sítí do 6 kg/m2</t>
  </si>
  <si>
    <t>1692931649</t>
  </si>
  <si>
    <t>230</t>
  </si>
  <si>
    <t>317944321</t>
  </si>
  <si>
    <t>Válcované nosníky dodatečně osazované do připravených otvorů bez zazdění hlav do č. 12</t>
  </si>
  <si>
    <t>1853921285</t>
  </si>
  <si>
    <t xml:space="preserve">Poznámka k souboru cen:_x000d_
1. V cenách jsou zahrnuty náklady na dodávku a montáž válcovaných nosníků._x000d_
2. Ceny jsou určeny pouze pro ocenění konstrukce překladů nad otvory._x000d_
</t>
  </si>
  <si>
    <t>Poznámka k položce:_x000d_
např. osazení IČ 12 pod prasklou desku NK</t>
  </si>
  <si>
    <t>231</t>
  </si>
  <si>
    <t>13010714</t>
  </si>
  <si>
    <t>ocel profilová IPN 120 jakost 11 375</t>
  </si>
  <si>
    <t>-18481076</t>
  </si>
  <si>
    <t>232</t>
  </si>
  <si>
    <t>327215111</t>
  </si>
  <si>
    <t>Opěrné zdi z drátokamenných gravitačních konstrukcí (gabionů) z lomového kamene neupraveného výplňového na sucho ze splétané dvouzákrutové ocelové sítě s povrchovou úpravou galfan</t>
  </si>
  <si>
    <t>-443728396</t>
  </si>
  <si>
    <t xml:space="preserve">Poznámka k souboru cen:_x000d_
1. V cenách jsou započteny náklady na sestavení drátěných košů včetně jejich dodávky, výplň košů kamenivem, lícové urovnání pohledové a horní plochy výplně gabionu a vyklínkování výplně._x000d_
2. V cenách nejsou započteny náklady na:_x000d_
a) vyhotovení štěrkového lože pod gabionem; tyto náklady se oceňují cenami souboru cen 271 .5-22.. Podsyp pod základové konstrukce katalogu 801-1,_x000d_
b) zpětný zásyp; tyto náklady se oceňují cenami souboru cen 174.. Zásyp sypaninou z jakékoliv horniny katalogu 800-1,_x000d_
c) filtrační geotextilii mezi rubem gabionu a zpětným zásypem; tyto náklady se oceňuji cenami souboru cen 213 14-11 Zřízení vrstvy z geotextilie katalogu 800-2._x000d_
</t>
  </si>
  <si>
    <t>233</t>
  </si>
  <si>
    <t>334121110</t>
  </si>
  <si>
    <t>Osazení prefabrikovaných opěr a pilířů z betonu železového hmotnosti dílce jednotlivě do 1 t</t>
  </si>
  <si>
    <t>368100077</t>
  </si>
  <si>
    <t xml:space="preserve">Poznámka k souboru cen:_x000d_
1. V cenách jsou započteny náklady na rozměření, osazení do lože z plastmalty nebo z betonu v úložné ploše, zajištění stability, montážní spojení, směrové a výškové vyrovnání dílce, manipulaci typem jeřábu podle výšky místa osazení (úložné prahy, bloky pod ložisky) nebo podle hmotnosti a vyložení (křídla opěr nebo dřík opěr, pilířů a sloupů)._x000d_
2. V cenách nejsou započteny náklady na:_x000d_
a) železobetonové dílce a případné dočasné spínací tyče podle počtu užití, tyto dílce a tyče se oceňují ve specifikaci._x000d_
b) ochranu styčných spár dílců v kontaktu se zemním tělesem násypu._x000d_
</t>
  </si>
  <si>
    <t>234</t>
  </si>
  <si>
    <t>334213111</t>
  </si>
  <si>
    <t>Zdivo pilířů, opěr a křídel mostů z lomového kamene štípaného nebo ručně vybíraného na maltu z nepravidelných kamenů objemu 1 kusu kamene do 0,02 m3</t>
  </si>
  <si>
    <t>1188497868</t>
  </si>
  <si>
    <t xml:space="preserve">Poznámka k souboru cen:_x000d_
1. V cenách jsou započteny i náklady na nutné přisekávání kamene do spár i v líci při zdění._x000d_
2. V cenách nejsou započteny náklady na spárování zdiva: tyto práce se oceňují cenami souboru cen 628 63-3 Spárování zdiva pilířů, opěr a křídel mostů z lomového kamene._x000d_
3. Ceny lze použít i pro ocenění kamenného obkladového zdiva._x000d_
4. Drátokamenné konstrukce (gabiony) se oceňují cenami souborů cen části A05 Opěrné zdi a valy katalogu 823-1 Plochy a úprava území._x000d_
</t>
  </si>
  <si>
    <t xml:space="preserve">Poznámka k položce:_x000d_
Např. zazdívka trouby na obouch stranách v otvoru mostního objektu. Včetně dodání materiálu vč. kamene, bez spárování. </t>
  </si>
  <si>
    <t>235</t>
  </si>
  <si>
    <t>334213121</t>
  </si>
  <si>
    <t>Zdivo pilířů, opěr a křídel mostů z lomového kamene štípaného nebo ručně vybíraného na maltu z nepravidelných kamenů objemu 1 kusu kamene přes 0,02 m3</t>
  </si>
  <si>
    <t>1271376240</t>
  </si>
  <si>
    <t xml:space="preserve">Poznámka k položce:_x000d_
včetně dodání materiálu vč. kamene, bez spárování </t>
  </si>
  <si>
    <t>236</t>
  </si>
  <si>
    <t>334213211</t>
  </si>
  <si>
    <t>Zdivo pilířů, opěr a křídel mostů z lomového kamene štípaného nebo ručně vybíraného na maltu z pravidelných kamenů (na vazbu) objemu 1 kusu kamene do 0,02 m3</t>
  </si>
  <si>
    <t>501245</t>
  </si>
  <si>
    <t>237</t>
  </si>
  <si>
    <t>334213221</t>
  </si>
  <si>
    <t>Zdivo pilířů, opěr a křídel mostů z lomového kamene štípaného nebo ručně vybíraného na maltu z pravidelných kamenů (na vazbu) objemu 1 kusu kamene přes 0,02 m3</t>
  </si>
  <si>
    <t>-905972217</t>
  </si>
  <si>
    <t>238</t>
  </si>
  <si>
    <t>334213911</t>
  </si>
  <si>
    <t>Zdivo pilířů, opěr a křídel mostů z lomového kamene štípaného nebo ručně vybíraného na maltu Příplatek k cenám za lícování zdiva jednostranné</t>
  </si>
  <si>
    <t>1821747192</t>
  </si>
  <si>
    <t>239</t>
  </si>
  <si>
    <t>334323118</t>
  </si>
  <si>
    <t>Mostní opěry a úložné prahy z betonu železového C 30/37</t>
  </si>
  <si>
    <t>580952797</t>
  </si>
  <si>
    <t xml:space="preserve">Poznámka k souboru cen:_x000d_
1. V cenách jsou započteny náklady na betonáž dříku a úložných prahů na plošném základu nebo na vrtací šabloně při založení na pilotách, kontrolu bednění a kontrolu uložení krycí vrstvy výztuže, vlastní betonáž zejména čerpadlem betonu, rozhrnutí a hutnění betonu požadované konzistence bez ohledu na hustotu výztuže, uhlazení horního povrchu úložného prahu včetně vyspádování do odtokového žlábku u závěrné zídky prahu, ošetření a ochranu čerstvě uloženého betonu._x000d_
2. V cenách nejsou započteny náklady na:_x000d_
a) uložení plastového žlábku do úložného prahu opěry, tyto se oceňují souborem cen 212 79- . . Odvodnění z plastových trub u mostní opěry,_x000d_
b) navazující kamenný chrlič, tyto se oceňují souborem cen 936 91-11 Montáž chrliče Žlabového ze žulového kamene,_x000d_
c) výplň tmelem a ochranu pracovní nebo dilatační spáry rubové strany výplně za opěrou, tyto se oceňují souborem cen 931 99-41 Těsnění spáry betonové konstrukce pásy, profily, tmely._x000d_
d) výplň dilatační spáry extrudovaným polystyrenem, tyto se oceňují souborem cen 931 99-21 Výplň dilatačních spár z polystyrenu,_x000d_
e) izolaci proti zemní vlhkosti, tyto se oceňují cenami katalogu 800-711 Izolace proti vodě, vlhkosti a plynům._x000d_
</t>
  </si>
  <si>
    <t>240</t>
  </si>
  <si>
    <t>334323318</t>
  </si>
  <si>
    <t>Mostní bloky ložisek z betonu železového C 30/37</t>
  </si>
  <si>
    <t>-1287464770</t>
  </si>
  <si>
    <t xml:space="preserve">Poznámka k souboru cen:_x000d_
1. V cenách jsou započteny náklady na kontrolu bednění a kontrolu krycí vrstvy výztuže bloku ložiska včetně uložení trubek pro kotvící trny ložiska, vlastní betonáž jeřábem rozhrnutí a hutnění, urovnání povrchu bloku ložiska pro osazení kotevní desky, ošetření a ochranu čerstvě uloženého betonu._x000d_
2. V cenách nejsou započteny náklady na podkladní vrstvy mostního ložiska z plastbetonu, tyto se oceňují souborem cen 451 47- . 1 Podkladní vrstva plastbetonová._x000d_
</t>
  </si>
  <si>
    <t>241</t>
  </si>
  <si>
    <t>334351111</t>
  </si>
  <si>
    <t>Bednění mostních opěr a úložných prahů ze systémového bednění zřízení z překližek, pro prostý beton</t>
  </si>
  <si>
    <t>-416497202</t>
  </si>
  <si>
    <t xml:space="preserve">Poznámka k souboru cen:_x000d_
1. V cenách jsou započteny i náklady na bednění dříku opěr a úložných prahů opěr do výšky 10 m ze systémového bednění s výplní pohledového bednění (palubky) pro lícovou stranu opěry a s výplní nepohledového bednění (překližky) pro rubovou stranu přesýpané výplně za opěrou._x000d_
2. V cenách zřízení je započteno sestavení a osazení inventárního bednění jeřábem, nástřik odformovacím prostředkem, nájemné rámů inventárního bednění a spínacích prvků vztažené k ploše bednění, spotřeba výplní opěry a distančních prvků._x000d_
3. V cenách odstranění je započteno odbednění dříku nebo úložného prahu, očištění bednění, vyplnění kuželových otvorů v betonu po spínacích tyčích bednění._x000d_
4. Drobný spotřební materiál (např. hřebíky, vruty, materiál pro vyplnění kuželových otvorů v základu po spínacích tyčích bednění) je započten v režijních nákladech._x000d_
5. Bednění pro železobetonovou konstrukci obsahuje materiál distančních tělísek krytí výztuže, ukládka tělísek je započtena v ukládce betonářské výztuže do bednění._x000d_
6. V cenách nejsou započteny náklady na:_x000d_
a) výklenky, drážky, kapsy přes 0,1 m3, zakřivení líce bednění nebo sklon, tyto práce se oceňují cenami příplatku k rovinnému bednění,_x000d_
b) vložení těsnících pásů do bednění pracovních čel nebo čel dilatačních spár, tyto se oceňují souborem cen 931 99-41 Těsnění spáry betonové konstrukce pásy, profily a tmely,_x000d_
c) bednění podpěrné těsnicích pásů, tyto se oceňují souborem cen 327 35-3 . Lištová vzpěra u bednění těsnicích pásů ve svislé spáře nebo souborem cen 411 35-3 . Lištová vzpěra u bednění těssnicích pásů ve vodorovné spáře,_x000d_
d) vložení extrudovaného polystyrenu do dilatačních spár, tyto se oceňují souborem cen 931 99-21 Výplň dilatačních spár z polystyrenu,_x000d_
e) očištění povrchu betonu po odbednění tlakovou vodou, tyto se oceňují cenou 938 53-3111 Očištění povrchu betonu tlakovou vodou části C01._x000d_
</t>
  </si>
  <si>
    <t>242</t>
  </si>
  <si>
    <t>334351112</t>
  </si>
  <si>
    <t>Bednění mostních opěr a úložných prahů ze systémového bednění zřízení z překližek, pro železobeton</t>
  </si>
  <si>
    <t>-1036961442</t>
  </si>
  <si>
    <t>243</t>
  </si>
  <si>
    <t>334351211</t>
  </si>
  <si>
    <t>Bednění mostních opěr a úložných prahů ze systémového bednění odstranění z překližek</t>
  </si>
  <si>
    <t>-1536525977</t>
  </si>
  <si>
    <t>244</t>
  </si>
  <si>
    <t>334359112</t>
  </si>
  <si>
    <t>Výřez bednění pro prostup trub betonovou konstrukcí DN 300</t>
  </si>
  <si>
    <t>1384130057</t>
  </si>
  <si>
    <t>245</t>
  </si>
  <si>
    <t>334359115</t>
  </si>
  <si>
    <t>Výřez bednění pro prostup trub betonovou konstrukcí DN 600</t>
  </si>
  <si>
    <t>-1979491798</t>
  </si>
  <si>
    <t xml:space="preserve">Poznámka k položce:_x000d_
lze použít i pro prostup větší než DN 600 mm_x000d_
</t>
  </si>
  <si>
    <t>246</t>
  </si>
  <si>
    <t>334361216</t>
  </si>
  <si>
    <t>Výztuž betonářská mostních konstrukcí opěr, úložných prahů, křídel, závěrných zídek, bloků ložisek, pilířů a sloupů z oceli 10 505 (R) nebo BSt 500 dříků opěr</t>
  </si>
  <si>
    <t>-2024806703</t>
  </si>
  <si>
    <t xml:space="preserve">Poznámka k souboru cen:_x000d_
1. V cenách jsou započteny náklady na sestavení armokošů a jejich uložení jeřábem do bednění se zajištěním polohy výztuže._x000d_
2. V cenách jsou započteny i náklady na osazení distančních tělísek pro předepsané krytí výztuže a případné úpravy pro osazení bednění. Materiál distančních tělísek je obsažen ve skladbě bednění konstrukce._x000d_
3. V cenách nejsou započteny náklady na:_x000d_
a) povrchový antikorozní nátěr výztuže v místech pracovní spáry, tyto se oceňují souborem cen 931 99-51 Nátěr betonářské výztuže,_x000d_
b) úpravu bednění ukládané výztuže ke zhotovení spoje, tyto se oceňují souborem cen 273 36-2 . Spoje nosné betonářské výztuže se zaručenou nebo dobrou svařitelností._x000d_
</t>
  </si>
  <si>
    <t>247</t>
  </si>
  <si>
    <t>334361266</t>
  </si>
  <si>
    <t>Výztuž betonářská mostních konstrukcí opěr, úložných prahů, křídel, závěrných zídek, bloků ložisek, pilířů a sloupů z oceli 10 505 (R) nebo BSt 500 úložných prahů ložisek</t>
  </si>
  <si>
    <t>-765799513</t>
  </si>
  <si>
    <t>248</t>
  </si>
  <si>
    <t>334361412</t>
  </si>
  <si>
    <t>Výztuž betonářská mostních konstrukcí opěr, úložných prahů, křídel, závěrných zídek, bloků ložisek, pilířů a sloupů ze svařovaných sítí do 6 kg/m2</t>
  </si>
  <si>
    <t>-1748228745</t>
  </si>
  <si>
    <t>Poznámka k položce:_x000d_
svislá výztužná síť výplňového betonu přezdívaného obkladního zdiva z KB-bloků u rovnoběžných křídel mostu zdiva včetně přikotvení ke spřahujícím trnům</t>
  </si>
  <si>
    <t>249</t>
  </si>
  <si>
    <t>342311611</t>
  </si>
  <si>
    <t>Stěny a příčky z betonu výplňové a oddělovací pevné, ochranné přizdívky prostého tř. C 16/20</t>
  </si>
  <si>
    <t>-995330017</t>
  </si>
  <si>
    <t>Poznámka k položce:_x000d_
výplňový beton mezi obnaženým zdivem a zdivem z KB-bloků u rovnoběžných křídel mostu</t>
  </si>
  <si>
    <t>250</t>
  </si>
  <si>
    <t>348185121</t>
  </si>
  <si>
    <t>Zábradlí mostní ze dřeva měkkého hoblovaného výšky do 1,1 m, osová vzdálenost sloupků do 2 m dočasné s dvojmadlem výroba</t>
  </si>
  <si>
    <t>-386853043</t>
  </si>
  <si>
    <t xml:space="preserve">Poznámka k souboru cen:_x000d_
1. Množství měrných jednotek se určuje v m osové vzdálenosti krajních sloupků zábradlí._x000d_
2. V cenách výroby trvalého zábradlí -1121 a -1131 jsou započteny i náklady na zhotovení dílců zábradlí a na dodání hmot včetně spojovacího materiálu._x000d_
3. V ceně výroby dočasného zábradlí -5121 jsou započteny i náklady na zhotovení dílců zábradlí včetně spojovacího materiálu a na opotřebení hmot. Jedná se o ochranné zábradlí dočasných mostovek nebo pracovní ochranné zábradlí uchycené do podlah nebo bednění a do pracovních lávek uložených na mostní skruži._x000d_
4. V cenách montáže zábradlí -1122, -1132 a -5131 jsou započteny i náklady na ukotvení zábradlí do nosné konstrukce včetně kotvícího materiálu a výškové a směrové vyrovnání včetně ztužujících vzpěrek._x000d_
5. V cenách montáže zábradlí -1122, -1132 a -5131 nejsou započteny náklady na dodávku materiálu. U vyráběného zábradlí jsou tyto náklady zahrnuty v ceně výroby. Pouze u montáže nakupovaného hotového zábradlí se jeho dodávka oceňuje ve specifikaci._x000d_
6. V cenách nejsou započteny náklady na impregnační a ochranný nátěr dřevěné konstrukce; tyto se oceňují cenami katalogu 800-783 Nátěry._x000d_
</t>
  </si>
  <si>
    <t>251</t>
  </si>
  <si>
    <t>348185131</t>
  </si>
  <si>
    <t>Zábradlí mostní ze dřeva měkkého hoblovaného výšky do 1,1 m, osová vzdálenost sloupků do 2 m dočasné s dvojmadlem montáž</t>
  </si>
  <si>
    <t>-1624136450</t>
  </si>
  <si>
    <t>252</t>
  </si>
  <si>
    <t>348185211</t>
  </si>
  <si>
    <t>Zábradlí mostní ze dřeva měkkého hoblovaného výšky do 1,1 m, osová vzdálenost sloupků do 2 m dočasné s dvojmadlem odstranění</t>
  </si>
  <si>
    <t>-1442050013</t>
  </si>
  <si>
    <t>253</t>
  </si>
  <si>
    <t>369316111</t>
  </si>
  <si>
    <t>Výplň z betonu prostého za rubem nosné obezdívky délky štoly do 200 m, v hornině suché</t>
  </si>
  <si>
    <t>-1813791059</t>
  </si>
  <si>
    <t>Poznámka k položce:_x000d_
Např. pro vyplnění meziprostoru v otvoru mostního objektu</t>
  </si>
  <si>
    <t>254</t>
  </si>
  <si>
    <t>369317311</t>
  </si>
  <si>
    <t>Výplň z popílkocementové suspenze za rubem nosné obezdívky délky štoly, do 200 m, v hornině suché</t>
  </si>
  <si>
    <t>-2050576649</t>
  </si>
  <si>
    <t xml:space="preserve">Poznámka k položce:_x000d_
obetonování trub zálivkovou směsí C 3/4 ve stávajícím otvoru propustku v souladu s přílohou zadávací dokumentace - zálivková směs b) cementopopílková suspenze s drobným kopaným kamenivem frakce 0/4 mm s obsahem popílku cca 3x vyšší než obsah cementu, včetně superplastifikační přísady. Odhad 5x </t>
  </si>
  <si>
    <t>255</t>
  </si>
  <si>
    <t>380321661</t>
  </si>
  <si>
    <t>Kompletní konstrukce čistíren odpadních vod, nádrží, vodojemů, kanálů z betonu železového bez výztuže a bednění bez zvýšených nároků na prostředí tř. C 30/37, tl. přes 80 do 150 mm</t>
  </si>
  <si>
    <t>-291271815</t>
  </si>
  <si>
    <t xml:space="preserve">Poznámka k souboru cen:_x000d_
1. V cenách z betonu pro konstrukce bílých van 380 32-63 nejsou započteny náklady na těsnění dilatačních a pracovních spar, tyto se oceňují cenami souborů cen 953 33 části A08 katalogu 801-1 Budovy a haly - zděné a monolitické._x000d_
</t>
  </si>
  <si>
    <t>256</t>
  </si>
  <si>
    <t>380321662</t>
  </si>
  <si>
    <t>Kompletní konstrukce čistíren odpadních vod, nádrží, vodojemů, kanálů z betonu železového bez výztuže a bednění bez zvýšených nároků na prostředí tř. C 30/37, tl. přes 150 do 300 mm</t>
  </si>
  <si>
    <t>-850384686</t>
  </si>
  <si>
    <t>257</t>
  </si>
  <si>
    <t>380356231</t>
  </si>
  <si>
    <t>Bednění kompletních konstrukcí čistíren odpadních vod, nádrží, vodojemů, kanálů konstrukcí neomítaných z betonu prostého nebo železového ploch rovinných zřízení</t>
  </si>
  <si>
    <t>826125944</t>
  </si>
  <si>
    <t xml:space="preserve">Poznámka k souboru cen:_x000d_
1. V případech, kdy konstrukce jsou obsypávány, oceňuje se bednění vnějších neomítaných obsypávaných stěn_x000d_
a) rovinných cenou 380 35-6211 (zřízení) a 380 35-6212 (odstranění),_x000d_
b) zaoblených cenou 380 35-6221 (zřízení) a 380 35-6222 (odstranění)._x000d_
</t>
  </si>
  <si>
    <t>258</t>
  </si>
  <si>
    <t>380356232</t>
  </si>
  <si>
    <t>Bednění kompletních konstrukcí čistíren odpadních vod, nádrží, vodojemů, kanálů konstrukcí neomítaných z betonu prostého nebo železového ploch rovinných odstranění</t>
  </si>
  <si>
    <t>1880609206</t>
  </si>
  <si>
    <t>259</t>
  </si>
  <si>
    <t>380361006</t>
  </si>
  <si>
    <t>Výztuž kompletních konstrukcí čistíren odpadních vod, nádrží, vodojemů, kanálů z oceli 10 505 (R) nebo BSt 500</t>
  </si>
  <si>
    <t>-599941949</t>
  </si>
  <si>
    <t>260</t>
  </si>
  <si>
    <t>380361011</t>
  </si>
  <si>
    <t>Výztuž kompletních konstrukcí čistíren odpadních vod, nádrží, vodojemů, kanálů ze svařovaných sítí z drátů typu KARI</t>
  </si>
  <si>
    <t>-1452407016</t>
  </si>
  <si>
    <t>261</t>
  </si>
  <si>
    <t>388995112</t>
  </si>
  <si>
    <t>Tvarovka kabelovodu HDPE do konstrukce římsy tvar žlab s víkem</t>
  </si>
  <si>
    <t>46627298</t>
  </si>
  <si>
    <t xml:space="preserve">Poznámka k souboru cen:_x000d_
1. V ceně -5111 jsou započteny náklady na osazení multikanálu pro telekomunikační a datové kabely délky cca 1 m a jejich spojkování na potřebnou délku v konstrukci římsy vyvázaně do výztuže římsy nebo do rýhy za opěrou, napojení tvarovky na případnou kabelovou komoru nebo přes dilataci na tvarovku uloženou v zemní konstrukci za opěrou._x000d_
2. V ceně -5112 jsou započteny náklady na osazení HDPE žlabu s odklápěcím víkem délky od 1 m do 5 m do konstrukce._x000d_
3. V cenách nejsou započteny náklady na:_x000d_
a) prostup bedněním římsy, prostup se oceňuje souborem cen 334 35-9 Výřez bednění pro prostup betonovou konstrukcí,_x000d_
b) výkop rýhy pro chráničku za opěrou, výkop se oceňuje souborem cen 132 . 0-1 . Hloubení rýh, části A01, katalogu 800-1 Zemní práce,_x000d_
c) pískové lože chráničky, lože se oceňuje souborem cen 451 57- . 1 Podkladní a výplňová vrstva z kameniva,_x000d_
d) obsyp tvarovky kabelovodu a výstražnou fólii, protažení protahovacího lanka a kabelu tvarovkou multikanálu nebo uložení kabelu a zaklopení víka u tvarovky žlabu kabelovodu._x000d_
</t>
  </si>
  <si>
    <t>262</t>
  </si>
  <si>
    <t>388995212</t>
  </si>
  <si>
    <t>Chránička kabelů v římse z trub HDPE přes DN 80 do DN 110</t>
  </si>
  <si>
    <t>-731785727</t>
  </si>
  <si>
    <t xml:space="preserve">Poznámka k souboru cen:_x000d_
1. V cenách jsou započteny náklady na osazení a dodání trubek a jejich spojkování na potřebnou délku v konstrukci římsy vyvázaně do výztuže římsy nebo do rýhy za opěrou, napojení trubních chrániček na případnou kabelovou komoru nebo přes dilataci na chráničku uloženou v zemní konstrukci za opěrou._x000d_
2. Cena nelze použít pro tvarovky HDPE chráničky multikanálu nebo žlabu s víkem, které se oceňují souborem cen 388 99-51 Tvarovka kabelovodu HDPE do konstrukce římsy._x000d_
3. V cenách nejsou započteny náklady na:_x000d_
a) prostup bedněním římsy, prostup se oceňuje souborem cen 334 35-91 Výřez bednění pro prostup betonovou konstrukcí,_x000d_
b) výkop rýhy pro chráničku za opěrou, výkop se oceňuje cenami katalogu 800-1 Zemní práce,_x000d_
c) pískové lože chráničky, lože se oceňuje souborem cen 451 57- . 1 Podkladní a výplňová vrstva z kameniva,_x000d_
d) obsyp chráničky a výstražnou fólii, protažení protahovacího lanka a kabelu trubní chráničkou._x000d_
</t>
  </si>
  <si>
    <t>263</t>
  </si>
  <si>
    <t>388995214</t>
  </si>
  <si>
    <t>Chránička kabelů v římse z trub HDPE přes DN 140 do DN 160</t>
  </si>
  <si>
    <t>-212472422</t>
  </si>
  <si>
    <t>264</t>
  </si>
  <si>
    <t>389121111</t>
  </si>
  <si>
    <t>Osazení dílců rámové konstrukce propustků a podchodů hmotnosti jednotlivě do 5 t</t>
  </si>
  <si>
    <t>705489075</t>
  </si>
  <si>
    <t xml:space="preserve">Poznámka k souboru cen:_x000d_
1. Osazení plastových a ocelových propustků je oceněno v katalogu 822-1 Komunikace pozemní a letiště._x000d_
2. V cenách jsou započteny i náklady na rozměření a vytýčení obrysu rámové konstrukce přesýpaných mostních objektů, uložení dílců na základovou desku jeřábem s rektifikací dílce a montážní spojení do doby zmonolitnění._x000d_
3. V cenách nejsou započteny náklady na:_x000d_
a) dílce rámové konstrukce otevřeného nebo uzavřeného profilu, tyto se oceňují ve specifikaci,_x000d_
b) vnitrostaveništní přesuny dílců, tyto se oceňují souborem cen 992 11-4 . Vodorovné přemístění mostních dílců,_x000d_
c) výztuž doplňkovou spár, výztuž se oceňuje souborem cen 389 36-10 Doplňující výztuž prefabrikovaných konstrukcí,_x000d_
d) betonáž základové desky, tyto se oceňují souborem cen 421 32-11 Mostní železobetonové nosné konstrukce deskové nebo klenbové, trámové, ostatní,_x000d_
e) bednění a betonáž spár dílců, tyto se oceňují souborem cen 389 38-11 Doplňková betonáž malého rozsahu včetně bednění,_x000d_
f) izolaci spár vnějších, izolace se oceňuje souborem cen 931 99-41 Těsnění spáry pásy, profily a tmely,_x000d_
g) hydraulické zasouvání osazeného otevřeného rámu po kolejnici do konečné pozice v otevřené stavební jámě, které je nutno ocenit dle nákladů nutných na požadovanou technologii._x000d_
</t>
  </si>
  <si>
    <t>265</t>
  </si>
  <si>
    <t>593R00001</t>
  </si>
  <si>
    <t>propusť rámová RŽP-T</t>
  </si>
  <si>
    <t>-1182007728</t>
  </si>
  <si>
    <t>Poznámka k položce:_x000d_
prefabrikát včetně dopravy na stavbu (schválený pref. pro propustky SŽDC) - světlost 1000/1000 mm, dl. 1000 mm</t>
  </si>
  <si>
    <t>266</t>
  </si>
  <si>
    <t>593R00002</t>
  </si>
  <si>
    <t>propusť rámová koncová šikmá RŽP-T</t>
  </si>
  <si>
    <t>1172902566</t>
  </si>
  <si>
    <t>Poznámka k položce:_x000d_
včetně seříznutí šikmého konce od výrobce a výztuže pro přikotvení římsy včetně dopravy na stavbu (schválený pref. pro propustky SŽDC) - světlost 1000/1000 mm, dl. 1600 mm</t>
  </si>
  <si>
    <t>267</t>
  </si>
  <si>
    <t>593R00003</t>
  </si>
  <si>
    <t>-586088948</t>
  </si>
  <si>
    <t xml:space="preserve">Poznámka k položce:_x000d_
Vtokový prefabrikát včetně dopravy na stavbu (schválený pref. pro propustky SŽDC) - světlost 1000/1000 mm, dl. 1000 mm_x000d_
</t>
  </si>
  <si>
    <t>268</t>
  </si>
  <si>
    <t>389121112</t>
  </si>
  <si>
    <t>Osazení dílců rámové konstrukce propustků a podchodů hmotnosti jednotlivě přes 5 do 10 t</t>
  </si>
  <si>
    <t>-1476844582</t>
  </si>
  <si>
    <t>269</t>
  </si>
  <si>
    <t>R0001</t>
  </si>
  <si>
    <t>propust rámová SV 2000/100mm dl. 1000 mm</t>
  </si>
  <si>
    <t xml:space="preserve">kus </t>
  </si>
  <si>
    <t>413681229</t>
  </si>
  <si>
    <t xml:space="preserve">Poznámka k položce:_x000d_
schválený pro SŽ včetně dopravy na stavbu </t>
  </si>
  <si>
    <t>270</t>
  </si>
  <si>
    <t>R0002</t>
  </si>
  <si>
    <t>propust rámová SV 2000/100mm dl. 1500 mm</t>
  </si>
  <si>
    <t>-1369367256</t>
  </si>
  <si>
    <t>271</t>
  </si>
  <si>
    <t>R00033</t>
  </si>
  <si>
    <t xml:space="preserve">propust rámová SV 2000/1500mm dl. 1500mm  výtoková</t>
  </si>
  <si>
    <t>-1142710234</t>
  </si>
  <si>
    <t>272</t>
  </si>
  <si>
    <t>593R00004</t>
  </si>
  <si>
    <t>propusť rámová RŽP-T mezilehlá</t>
  </si>
  <si>
    <t>-1629045061</t>
  </si>
  <si>
    <t xml:space="preserve">Poznámka k položce:_x000d_
prafabrikát  dle TZ schválený pro SŽDC včetně dopravy na stavbu</t>
  </si>
  <si>
    <t>273</t>
  </si>
  <si>
    <t>593R00006</t>
  </si>
  <si>
    <t>62254302</t>
  </si>
  <si>
    <t xml:space="preserve">Poznámka k položce:_x000d_
prefabrikát  dle PS schválený pro SŽDC včetně seříznutí od výrobce (s ponecháním spřahující výztuže pro napojení monolitické římsy) a včetně dopravy na stavbu</t>
  </si>
  <si>
    <t>274</t>
  </si>
  <si>
    <t>593R00005</t>
  </si>
  <si>
    <t>-919681447</t>
  </si>
  <si>
    <t>Vodorovné konstrukce</t>
  </si>
  <si>
    <t>275</t>
  </si>
  <si>
    <t>311605R01</t>
  </si>
  <si>
    <t>nýty ocelové z normalizovaného materiálu, nýty s půlkulovou hlavou, ČSN 02 2301 D 20-22 mm</t>
  </si>
  <si>
    <t>tis kus</t>
  </si>
  <si>
    <t>539074548</t>
  </si>
  <si>
    <t>Poznámka k položce:_x000d_
např. pro připojení vyměňovaných prvků ocelové konstrukce</t>
  </si>
  <si>
    <t>276</t>
  </si>
  <si>
    <t>309026R01</t>
  </si>
  <si>
    <t>šroub vysokopevnostní (TCB - tension control bolts, šroub s kontrolovaným napětím), 6-tihranná hlava včetně podložky</t>
  </si>
  <si>
    <t>-918045121</t>
  </si>
  <si>
    <t xml:space="preserve">Poznámka k položce:_x000d_
např. pro připojení vyměňovaných prvků ocel. konstrukce -  VP šrouby - TCB (tension control bolts, šroub s kontrolovaným napětím). </t>
  </si>
  <si>
    <t>277</t>
  </si>
  <si>
    <t>30902001</t>
  </si>
  <si>
    <t>šroub metrický 5.8 částečný závit šestihranná hlava M20x140mm</t>
  </si>
  <si>
    <t>100 kus</t>
  </si>
  <si>
    <t>2139137844</t>
  </si>
  <si>
    <t>278</t>
  </si>
  <si>
    <t>30925106</t>
  </si>
  <si>
    <t>šroub metrický DIN 931 5.8 BZ M12x40mm</t>
  </si>
  <si>
    <t>-1864024062</t>
  </si>
  <si>
    <t>279</t>
  </si>
  <si>
    <t>30925116</t>
  </si>
  <si>
    <t>šroub metrický DIN 931 5.8 BZ M16x50mm</t>
  </si>
  <si>
    <t>-1783977442</t>
  </si>
  <si>
    <t>280</t>
  </si>
  <si>
    <t>13611214</t>
  </si>
  <si>
    <t>plech ocelový hladký jakost S235JR tl 4mm tabule</t>
  </si>
  <si>
    <t>-1647979871</t>
  </si>
  <si>
    <t>Poznámka k položce:_x000d_
31,4 kg/m2, např. dilatační prvek madla zábradlí</t>
  </si>
  <si>
    <t>281</t>
  </si>
  <si>
    <t>13611228</t>
  </si>
  <si>
    <t>plech ocelový hladký jakost S235JR tl 10mm tabule</t>
  </si>
  <si>
    <t>-1101629683</t>
  </si>
  <si>
    <t>282</t>
  </si>
  <si>
    <t>13611232</t>
  </si>
  <si>
    <t>plech ocelový hladký jakost S235JR tl 12mm tabule</t>
  </si>
  <si>
    <t>-1420556295</t>
  </si>
  <si>
    <t>283</t>
  </si>
  <si>
    <t>136112R01</t>
  </si>
  <si>
    <t>plech tlustý hladký jakost S 235 JR, 8x1000x2000 mm</t>
  </si>
  <si>
    <t>891943809</t>
  </si>
  <si>
    <t>Poznámka k položce:_x000d_
Hmotnost 125,6 kg/kus</t>
  </si>
  <si>
    <t>284</t>
  </si>
  <si>
    <t>13010017</t>
  </si>
  <si>
    <t>tyč ocelová kruhová jakost 11 375 D 24mm</t>
  </si>
  <si>
    <t>-545122444</t>
  </si>
  <si>
    <t>Poznámka k položce:_x000d_
např. pro příčle žebříku</t>
  </si>
  <si>
    <t>285</t>
  </si>
  <si>
    <t>411171131</t>
  </si>
  <si>
    <t>Montáž ocelové konstrukce podlah a plošin pokrytou rošty hmotnosti konstrukce podlahy do 30 kg/m2</t>
  </si>
  <si>
    <t>-1748375510</t>
  </si>
  <si>
    <t xml:space="preserve">Poznámka k souboru cen:_x000d_
1. V cenách -1111 až -1115 nejsou započteny náklady na dodávku a montáž betonových nebo železobetonových desek monolitických nebo montovaných._x000d_
2. V cenách -1121 až -1135 jsou započteny i náklady na montáž plechu nebo roštu; dodávka materiálu se oceňuje ve specifikaci._x000d_
</t>
  </si>
  <si>
    <t>Poznámka k položce:_x000d_
Montáž podlahových roštů včetně přibodování přípojů pro zamezení krádeží roštů (např. u revizní lávky).</t>
  </si>
  <si>
    <t>286</t>
  </si>
  <si>
    <t>55347042</t>
  </si>
  <si>
    <t>rošt podlahový svařovaný žárově zinkovaný velikost 30/2mm 500x1000mm</t>
  </si>
  <si>
    <t>312678014</t>
  </si>
  <si>
    <t>Poznámka k položce:_x000d_
23 kg/m2</t>
  </si>
  <si>
    <t>287</t>
  </si>
  <si>
    <t>421321118</t>
  </si>
  <si>
    <t>Mostní železobetonové nosné konstrukce deskové nebo klenbové, trámové, ostatní klenbové, z betonu C 30/37</t>
  </si>
  <si>
    <t>-570192795</t>
  </si>
  <si>
    <t xml:space="preserve">Poznámka k souboru cen:_x000d_
1. V cenách jsou započteny náklady na betonáž nosné konstrukce přechodové desky nebo nosné konstrukce mostu, kontrolu bednění, kontrolu uložení betonářské výztuže s požadovanou krycí vrstvou, vlastní betonáž mostní konstrukce zejména čerpadlem betonu, rozhrnutí a hutnění betonu požadované konsistence bez ohledu na hustotu výztuže, uhlazení betonu horního povrchu konstrukce, ošetření a ochranu čerstvě uloženého betonu._x000d_
2. Deskové konstrukce lze použít jako spřahující desku mostních nosníků._x000d_
3. Betonáž dilatačního závěru je prováděna po osazení ocelového dilatačního závěru do konstrukce._x000d_
4. V cenách nejsou započteny náklady na:_x000d_
a) frekvenci nájezdů mezi jednotlivými ukládkami do betonážních lamel ani rezervu prostředků na ukládku betonu a dopravy betonu, pokud jedna betonážní lamela má větší objem než 100 m3 ukládaného betonu,_x000d_
b) podkladní vrstvu z betonu pod přechodovou desku, tyto se oceňují souborem cen 451 31-51 Podkladní a výplňové vrstvy z betonu prostého,_x000d_
c) vrubový kloub (trn) přechodové desky do závěrné zídky případně vrubový kloub desky rámové konstrukce do spodní stavby nebo kloub pérový mostní desky vícepolového mostu , tyto se oceňují souborem cen 428 38 Vrubový a pérový kloub železobetonový._x000d_
d) rovinnost povrchu mostní konstrukce, tyto se oceňují cenou 457 31-1191 Příplatek k ceně za rovinnost._x000d_
</t>
  </si>
  <si>
    <t>288</t>
  </si>
  <si>
    <t>421955112</t>
  </si>
  <si>
    <t>Bednění na mostní skruži zřízení bednění z překližek</t>
  </si>
  <si>
    <t>1817743455</t>
  </si>
  <si>
    <t xml:space="preserve">Poznámka k souboru cen:_x000d_
1. Jedná se o vytvoření dřevěné konstrukce roznášecího roštu z hranolů na mostní skruži pro pohledové bednění z překližek nebo palubek spodního podhledu nosné konstrukce deskové, trámové nebo komorové. Konstrukce je doplněna únosnou pracovní podlahou z fošen na sraz na celou plochu skruže a ohrazením bezpečnostním dřevěným zábradlím._x000d_
2. V cenách -5112 a -5113 jsou započteny i náklady na:_x000d_
a) bednění, obsahuje výběr bednění, rozměření a osazení bednících dílů včetně roznášecího roštu bednění, vyklínování pro zajištění sklonu a případně oblouku podlahy na skruži, nástřik bednění odformovacím přípravkem, odbednění při rozebírání skruže, očištění bednění pro další užití, spotřebu pohledového bednění podle užití na jeden betonážní postup, vnitrostaveništní přesun v pracovním okruhu._x000d_
b) dodání distančních podložek výztuže, vlastní ukládka podložek je započtena v ceně výztuže._x000d_
3. V ceně -5114 jsou započteny i náklady na zřízení únosné pracovní podlahy na skruži z fošen na sraz včetně roznášecích roštů pro založení podpěr bednění stropů trámové konstrukce a založení podpěr bednění konzol bednění desky vyložení mostovky společně se zhotovením ochranného dřevěného zábradlí pracovní podlahy, odstranění podlahy a zábradlí společně s odstraněním bednění a skruže pod mostem, očištění a rozebrání._x000d_
4. V ceně -5114 jsou započteny i náklady na zřízení pracovní lávky z prken bez zábradlí na konzolových podpěrách horní desky mostovky podél říms, odstranění pracovní lávky probíhá společně s odstraněním konzolových podpěr._x000d_
</t>
  </si>
  <si>
    <t>289</t>
  </si>
  <si>
    <t>421955212</t>
  </si>
  <si>
    <t>Bednění na mostní skruži odstranění bednění z překližek</t>
  </si>
  <si>
    <t>-312107055</t>
  </si>
  <si>
    <t>290</t>
  </si>
  <si>
    <t>423181113</t>
  </si>
  <si>
    <t>Dřevěná trámová mostní konstrukce z měkkého dřeva z fošen a hranolů</t>
  </si>
  <si>
    <t>1430193050</t>
  </si>
  <si>
    <t xml:space="preserve">Poznámka k souboru cen:_x000d_
1. V cenách jsou započteny náklady na vytvoření tesařské prostorové nosné konstrukce trámových nosníků pro silniční mostovku nebo lávku pro pěší trvalého charakteru, dodávku měkkého dřeva a spojovacího materiálu, osazení dílců ručně a jeřábem, ukotvení ke spodní stavbě, kontrolu stability mostní stavby._x000d_
2. V cenách nejsou započteny náklady na:_x000d_
a) dřevěné opěry a pilíře mostů a lávek, tyto se oceňují souborem cen 334 18-11 Opěry a pilíře mostu ze dřeva,_x000d_
b) desku mostovky nebo lávky trvalého charakteru, tyto se oceňují souborem cen 421 95- . . Dřevěná desková mostní nosná konstrukce,_x000d_
c) dřevěné zábradlí, tyto se oceňují souborem cen 348 18- . . Zábradlí mostní dřevěné,_x000d_
d) impregnaci a nátěr konstrukce, tyto se oceňují cenami katalogu 800-783 Nátěry._x000d_
</t>
  </si>
  <si>
    <t>Poznámka k položce:_x000d_
např. nový trámek chodníkové podlahy (stávající narušený z nehody), např. pomocná zasouvací dráha pro zásun FLOKu, a pod.</t>
  </si>
  <si>
    <t>291</t>
  </si>
  <si>
    <t>428941121</t>
  </si>
  <si>
    <t>Osazení mostního ložiska ocelového nebo hrncového ocelového vodícího přídržného do 500 kN</t>
  </si>
  <si>
    <t>-1888755844</t>
  </si>
  <si>
    <t xml:space="preserve">Poznámka k souboru cen:_x000d_
1. U kovových válečkových nebo pevných ložisek náležejících k válečkovému ložisku jsou započteny náklady na upevnění do ložiskového bloku, nastavení ložiska a u válečkového ložiska zpevnění nebo dočasné uvolnění ložiska._x000d_
2. U ložiska vodícího (přídržného) jsou započteny náklady na osazení s kotevní deskou na úložnou plochu, rozprostření maltové směsi a nastavení ložiska._x000d_
3. U ložiska hrncového jsou započteny náklady na uložení mostního ložiska na ložiskové bloky včetně kotevních desek s kotevními trny, zpevnění nebo uvolnění ložiska včetně geodetického zaměření a kontrolní zkoušky s certifikací pro napojení ložiska k bednění a betonáži nosné konstrukce._x000d_
4. Hrncová ložiska spřahovaná s dodatečnou výplní spáry s dobedněním horní spáry k betonové nosné mostní konstrukci obsahují navíc náklady na vícepráce bednění a výplň horní spáry, případně vložení výztužné mřížky._x000d_
5. V cenách nejsou započteny náklady na:_x000d_
a) výrobu a vyplnění lože nebo horní případně spodní spáry ložiska modifikovanou maltou, tyto se oceňují souborem cen 452 47-11 Podkladní a výplňová vrstva z modifikované malty cementové,_x000d_
b) lože z plastbetonu, tyto se oceňují souborem cen 451 47- . 1 Podkladní vrstva plastbetonová,_x000d_
c) bednění horní nebo dolní spáry terče ložiska při příčném nebo podélném sklonu, tyto se oceňují souborem cen 428 35-11 Bednění bloku ložiska,_x000d_
d) certifikovaná ložiska podle typu a zatížení podle projektu, tyto se oceňují ve specifikaci._x000d_
</t>
  </si>
  <si>
    <t>Poznámka k položce:_x000d_
např. osazení původních ložisek při opravě úložného prahu opěry mostu</t>
  </si>
  <si>
    <t>292</t>
  </si>
  <si>
    <t>43021R001</t>
  </si>
  <si>
    <t>zasouvací dráha z dřevěných hranolů včetně materiálu D+M a připadných dalších nákladů na zasunutí</t>
  </si>
  <si>
    <t>-1025708901</t>
  </si>
  <si>
    <t>Poznámka k položce:_x000d_
včetně dodání distančních tyčí, odhad 10x</t>
  </si>
  <si>
    <t>293</t>
  </si>
  <si>
    <t>457311114</t>
  </si>
  <si>
    <t>Vyrovnávací nebo spádový beton včetně úpravy povrchu C 12/15</t>
  </si>
  <si>
    <t>-1467003239</t>
  </si>
  <si>
    <t xml:space="preserve">Poznámka k souboru cen:_x000d_
1. V cenách jsou započteny náklady na kontrolu bednění, vlastní betonáž zejména čerpadlem betonu, rozhrnutí a hutnění betonu vibrační lištou, uhlazení horního povrchu betonu vyrovnávací nebo spádové konstrukce v tloušťce větší než 60 mm, v případě železobetonu přes 100 mm, ošetření a ochranu čerstvě uloženého certifikovaného betonu požadované konzistence. Rovinnost povrchu - třída 9 až 10._x000d_
2. Příplatek za rovinnost povrchu platí pro všechny ceny ukládaného konstrukčního betonu pod celoplošnou izolaci mostovky v požadovaném příčném nebo podélném minimálním sklonu 0,5 %. Rovinnost je daná normou 8 mm pod 2 m lati a třídou 8 přesnosti._x000d_
3. V cenách nejsou započteny náklady na:_x000d_
a) železobetonovou desku nebo spřahující desku ze železobetonu tloušťky přes 100 mm,_x000d_
b) bednění vyrovnávacího a spádového betonu,_x000d_
c) vyrovnávací vrstvy ze sanační reprofilační malty, tyto se oceňují souborem cen 628 63-21 Úprava příčných spár u montovaných mostů,_x000d_
d) dobroušení povrchu na požadovanou třídu 6 přesnosti._x000d_
</t>
  </si>
  <si>
    <t>294</t>
  </si>
  <si>
    <t>464531112</t>
  </si>
  <si>
    <t>Pohoz dna nebo svahů jakékoliv tloušťky z hrubého drceného kameniva, z terénu, frakce 63 - 125 mm</t>
  </si>
  <si>
    <t>1887950631</t>
  </si>
  <si>
    <t xml:space="preserve">Poznámka k souboru cen:_x000d_
1. Ceny neplatí pro zpevnění dna nebo svahů drceným kamenivem 63-125 mm prolévaným cementovou maltou s uzavírací vrstvou tl.do 50 mm z betonu, na povrchu uhlazenou; tyto práce se oceňují cenami souboru cen 469 52-1 . Zpevnění drceným kamenivem 63-125 mm prolévaným cementovou maltou._x000d_
2. V cenách jsou započteny i náklady na úpravu jednotlivých kamenů hmotnosti přes 500 kg dodatečným rozpojením na místě uložení._x000d_
3. Objem se stanoví v m3 pohozu._x000d_
</t>
  </si>
  <si>
    <t>295</t>
  </si>
  <si>
    <t>465327212</t>
  </si>
  <si>
    <t>Dlažba (zpevnění) svahu u mostních opěr z betonu tloušťky do 150 mm, z betonu C 25/30 železového</t>
  </si>
  <si>
    <t>-755664549</t>
  </si>
  <si>
    <t xml:space="preserve">Poznámka k souboru cen:_x000d_
1. V cenách jsou započteny náklady na zhotovení (oken) bednění, betonáž, rozhrnutí a urovnání povrchu v tl. 150 mm, u železobetonové dlažby jsou započteny náklady na nastříhaní sítě a uložení na kozlíky z výztuže E 8 nebo na distanční podložky do „oken“, vyjmutí bednění ve sklonu do 1:1, manipulaci a přehoz betonu mezi „okny“ ručně._x000d_
2. V cenách nejsou započteny náklady na podkladní vrstvu ze štěrkopísku, tyto se oceňují souborem cen 451 57- . 1 Podkladní a výplňová vrstva z kameniva. Dále ceny neobsahují náklady na výplň spár dlažby._x000d_
</t>
  </si>
  <si>
    <t>296</t>
  </si>
  <si>
    <t>R0000001</t>
  </si>
  <si>
    <t>Rošt do rámu kompozitní</t>
  </si>
  <si>
    <t>-1445856266</t>
  </si>
  <si>
    <t>Poznámka k položce:_x000d_
rošt kompozitní nosnost 5kN/m2včetně dílenské dokumentace a včetně spojovacího materiálu</t>
  </si>
  <si>
    <t>297</t>
  </si>
  <si>
    <t>R0000002</t>
  </si>
  <si>
    <t>Panty pro uchycení roštu</t>
  </si>
  <si>
    <t>kpl</t>
  </si>
  <si>
    <t>-1789060933</t>
  </si>
  <si>
    <t xml:space="preserve">Poznámka k položce:_x000d_
komplet pro 1 podlahový rošt (např. pro rošt 1 vtokové jímky)  </t>
  </si>
  <si>
    <t>298</t>
  </si>
  <si>
    <t>421361412</t>
  </si>
  <si>
    <t>Výztuž deskových konstrukcí ze svařovaných sítí přes 4 kg/m2</t>
  </si>
  <si>
    <t>-103506028</t>
  </si>
  <si>
    <t xml:space="preserve">Poznámka k souboru cen:_x000d_
1. Jedná se o výztuž deskových konstrukcí přechodové desky, spřahující desky nebo desky nosné konstrukce a dále o doplňkovou výztuž uzavírací spáry u letmé montáže nebo doplňkovou výztuž po osazení dilatačního závěru._x000d_
2. V cenách jsou započteny náklady na:_x000d_
a) uložení hlavní a rozdělovací výztuže a třmínků betonářské výztuže do konstrukce včetně betonových distančních podložek zajištujících požadované krytí, vázání nebo bodové sváry k vytvoření prostorového armokoše, případné úpravy výztuže pro osazení bednění a úpravy pro zajištění průběhu trubek předpínací výztuže._x000d_
b) manipulaci s výztuží při ukládce jeřábem a ručně._x000d_
3. V cenách jsou započteny i náklady na osazení distančních tělísek. Náklady na tělíska jsou započteny ve skladbě bednění._x000d_
4. V cenách nejsou započteny náklady na uchycení tupých spojů závitové výztuže do bednění a jejich napojování, tyto se oceňují souborem cen 273 36-21 Svarové nosné spoje._x000d_
</t>
  </si>
  <si>
    <t>299</t>
  </si>
  <si>
    <t>421953211</t>
  </si>
  <si>
    <t>Dřevěné mostní podlahy z fošen a hranolů dočasné odstranění</t>
  </si>
  <si>
    <t>1402985310</t>
  </si>
  <si>
    <t xml:space="preserve">Poznámka k souboru cen:_x000d_
1. V cenách výroby -3011 a -3311 jsou započteny náklady na vytvoření tesařské nosné konstrukce z dílců v kombinaci hranolů s fošnami a dodávku měkkého dřeva včetně spojovacího materiálu._x000d_
2. V cenách montáže -3112 a -3321 jsou započteny náklady na osazení dílců ručně a jeřábem, ukotvení do nosné konstrukce, kontrola stability podlahy případně i pro provizorní mosty, rampy a železniční mostní provizoria._x000d_
3. V cenách montáže -3112 a -3321 nejsou započteny náklady na dodávku materiálu. U vyráběných podlah jsou tyto náklady zahrnuty v ceně výroby. U montáže nakupovaných hotových podlah se jejich dodávka oceňuje ve specifikaci._x000d_
4. V cenách nejsou započteny náklady na:_x000d_
a) impregnaci a nátěr konstrukce, tyto se oceňují cenami katalogu 800-783 Nátěry,_x000d_
b) dočasné dřevěné opěry a pilíře provizorních mostů a lávek s dodávkou použitého dřeva, tyto se oceňují souborem cen 334 95- . 1 Podpěrné skruže dočasné ze dřeva,_x000d_
c) dočasné nosné konstrukce z ocelových nosníků, tyto se oceňují souborem cen 948 42-1 . Podpěrné konstrukce dočasné z ocelových nosníků._x000d_
</t>
  </si>
  <si>
    <t>300</t>
  </si>
  <si>
    <t>421953311</t>
  </si>
  <si>
    <t>Dřevěné mostní podlahy z fošen a hranolů trvalé výroba</t>
  </si>
  <si>
    <t>-1106090055</t>
  </si>
  <si>
    <t>301</t>
  </si>
  <si>
    <t>421953321</t>
  </si>
  <si>
    <t>Dřevěné mostní podlahy z fošen a hranolů trvalé montáž</t>
  </si>
  <si>
    <t>1465650354</t>
  </si>
  <si>
    <t>302</t>
  </si>
  <si>
    <t>421953411</t>
  </si>
  <si>
    <t>Oprava dřevěné podlahy na ocelových mostech výměna jednotlivých fošen</t>
  </si>
  <si>
    <t>-339051345</t>
  </si>
  <si>
    <t xml:space="preserve">Poznámka k souboru cen:_x000d_
1. V cenách jsou započteny i náklady na dodávku fošny._x000d_
</t>
  </si>
  <si>
    <t>303</t>
  </si>
  <si>
    <t>429173111</t>
  </si>
  <si>
    <t>Přizvednutí a spuštění konstrukcí hmotnosti do 10 t</t>
  </si>
  <si>
    <t>-284377003</t>
  </si>
  <si>
    <t xml:space="preserve">Poznámka k souboru cen:_x000d_
1. V cenách nejsou započteny náklady na pomocné a podpěrné konstrukce, které se oceňují cenami části A01 tohoto katalogu._x000d_
</t>
  </si>
  <si>
    <t xml:space="preserve">Poznámka k položce:_x000d_
lze i např. při osazení konstrukce zpět do ložisek při mimořádné události (např. po nárazu nákladního auta do mostu z boku, a pod.) </t>
  </si>
  <si>
    <t>304</t>
  </si>
  <si>
    <t>429173112</t>
  </si>
  <si>
    <t>Přizvednutí a spuštění konstrukcí hmotnosti přes 10 do 50 t</t>
  </si>
  <si>
    <t>-2103970117</t>
  </si>
  <si>
    <t>305</t>
  </si>
  <si>
    <t>429173113</t>
  </si>
  <si>
    <t>Přizvednutí a spuštění konstrukcí hmotnosti přes 50 do 100 t</t>
  </si>
  <si>
    <t>785473977</t>
  </si>
  <si>
    <t>306</t>
  </si>
  <si>
    <t>451315111</t>
  </si>
  <si>
    <t>Podkladní nebo vyrovnávací vrstva z betonu prostého tř. C 25/30, ve vrstvě do 100 mm</t>
  </si>
  <si>
    <t>-1386871003</t>
  </si>
  <si>
    <t xml:space="preserve">Poznámka k souboru cen:_x000d_
1. V ceně nejsou započteny náklady na úpravu úložné spáry; tyto práce se oceňují cenou 967 04-1111 - úprava úložné spáry v části B 01 tohoto katalogu._x000d_
</t>
  </si>
  <si>
    <t>307</t>
  </si>
  <si>
    <t>451315113</t>
  </si>
  <si>
    <t>Podkladní a výplňové vrstvy z betonu prostého tloušťky do 100 mm, z betonu C 8/10</t>
  </si>
  <si>
    <t>CS ÚRS 2018 02</t>
  </si>
  <si>
    <t>-466281515</t>
  </si>
  <si>
    <t xml:space="preserve">Poznámka k souboru cen:_x000d_
1. Cenu lze použít pro podkladní vrstvu z prostého betonu pod základové konstrukce._x000d_
2. Příplatek řeší náklady na vícepráce při ruční ukládce pro sklon podkladní vrstvy ve svahu (skluzy u opěry)._x000d_
3. V cenách jsou započteny náklady na vlastní betonáž, rozhrnutí a případně hutnění betonu požadované konzistence, uhlazení horního povrchu podkladní vrstvy, ošetření a ochranu čerstvě uloženého betonu._x000d_
4. V cenách nejsou započteny náklady na:_x000d_
a) zhutnění podloží pod podkladní vrstvy a vyčištění základové spáry, tyto se oceňují cenami katalogu 800-2 Základy a zvláštní zakládání,_x000d_
b) podkladní vrstva ze štěrku hutněného u plošného založení, tyto se oceňují souborem cen 451 57-78 Podkladní a výplňová vrstva z kameniva,_x000d_
c) zhotovení bednění vrtací šablony pilot nebo odbourání hlav pilot ze železobetonu u základu založeného na pilotách._x000d_
</t>
  </si>
  <si>
    <t>308</t>
  </si>
  <si>
    <t>451315114</t>
  </si>
  <si>
    <t>Podkladní a výplňové vrstvy z betonu prostého tloušťky do 100 mm, z betonu C 12/15</t>
  </si>
  <si>
    <t>2087806543</t>
  </si>
  <si>
    <t>309</t>
  </si>
  <si>
    <t>451315116</t>
  </si>
  <si>
    <t>Podkladní a výplňové vrstvy z betonu prostého tloušťky do 100 mm, z betonu C 20/25</t>
  </si>
  <si>
    <t>-897073404</t>
  </si>
  <si>
    <t>310</t>
  </si>
  <si>
    <t>451475111</t>
  </si>
  <si>
    <t>Podkladní vrstva plastbetonová samonivelační, tloušťky do 10 mm první vrstva</t>
  </si>
  <si>
    <t>-129815286</t>
  </si>
  <si>
    <t xml:space="preserve">Poznámka k souboru cen:_x000d_
1. V cenách jsou započteny náklady na:_x000d_
a) dávkovou výrobu plastbetonu na stavbě, manipulaci ručně v úrovni konstrukce pro drenážní plastbetony nebo jeřábem pro uložení na úložné bloky ložiska pilířů,_x000d_
b) rozprostření samonivelačního plastbetonu pro ložiska, tixotropního pro patní sloupky snímatelného zábradlí a svodidel nebo drenážního plastbetonu v místě vsaku odvodňovací trubky, případně odvodňovací drážky podél obrubníku mostní římsy, urovnání povrchu plastbetonu v požadované konečné tloušťce._x000d_
2. V cenách nejsou započteny náklady na úpravu úložné plochy._x000d_
</t>
  </si>
  <si>
    <t>Poznámka k položce:_x000d_
Pod pozednice, pod kotevní desky zábradlí</t>
  </si>
  <si>
    <t>311</t>
  </si>
  <si>
    <t>451475112</t>
  </si>
  <si>
    <t>Podkladní vrstva plastbetonová samonivelační, tloušťky do 10 mm každá další vrstva</t>
  </si>
  <si>
    <t>-796832415</t>
  </si>
  <si>
    <t>Poznámka k položce:_x000d_
např. pod kotevní desky zábradlí (celk. tl. 20 mm), pod pozednice (celk. tl. i 30 mm)</t>
  </si>
  <si>
    <t>312</t>
  </si>
  <si>
    <t>451571211</t>
  </si>
  <si>
    <t>Lože pod dlažby z kameniva těženého hrubého, tl. vrstvy do 100 mm</t>
  </si>
  <si>
    <t>726802159</t>
  </si>
  <si>
    <t xml:space="preserve">Poznámka k souboru cen:_x000d_
1. Ceny lze použít i pro zřízení podkladního lože pod patky a konstrukce z prefabrikátů._x000d_
2. V cenách jsou započteny i náklady na urovnání líce vrstvy._x000d_
3. Plocha se stanoví v m2 dlažby, pod kterou je lože určeno._x000d_
</t>
  </si>
  <si>
    <t>313</t>
  </si>
  <si>
    <t>451572111</t>
  </si>
  <si>
    <t>Lože pod potrubí, stoky a drobné objekty v otevřeném výkopu z kameniva drobného těženého 0 až 4 mm</t>
  </si>
  <si>
    <t>-1414698846</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</si>
  <si>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</si>
  <si>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314</t>
  </si>
  <si>
    <t>451573111</t>
  </si>
  <si>
    <t>Lože pod potrubí, stoky a drobné objekty v otevřeném výkopu z písku a štěrkopísku do 63 mm</t>
  </si>
  <si>
    <t>-1491395099</t>
  </si>
  <si>
    <t xml:space="preserve">Poznámka k položce:_x000d_
včetně dodání materiálu_x000d_
</t>
  </si>
  <si>
    <t>315</t>
  </si>
  <si>
    <t>451577877</t>
  </si>
  <si>
    <t>Podklad nebo lože pod dlažbu (přídlažbu) v ploše vodorovné nebo ve sklonu do 1:5, tloušťky od 30 do 100 mm ze štěrkopísku</t>
  </si>
  <si>
    <t>1684917914</t>
  </si>
  <si>
    <t xml:space="preserve">Poznámka k souboru cen:_x000d_
1. Ceny lze použít i pro podklad nebo lože pod dlažby silničních příkopů a kuželů._x000d_
2. Ceny nelze použít pro:_x000d_
a) lože rigolů dlážděných, které je započteno v cenách souborů cen 597 . 6- . 1 Rigol dlážděný, 597 17- . 1 Rigol krajnicový s kamennou obrubou a 597 16-1111 Rigol dlážděný z lomového kamene,_x000d_
b) podklad nebo lože pod dlažby (přídlažby) související s vodotečí, které se oceňují cenami části A 01 katalogu 832-1 Hráze a úpravy na tocích - úpravy toků a kanálů._x000d_
3. V cenách -7777 Podklad z prohozené zeminy, -9777 Příplatek za dalších 10 mm tloušťky z prohozené zeminy, -9779 Příplatek za sklon přes 1:5 z prohozené zeminy jsou započteny i náklady na prohození zeminy._x000d_
4. V cenách nejsou započteny náklady na:_x000d_
a) opatření zeminy a její přemístění k místu zabudování, které se oceňují podle ustanovení čl. 3111 Všeobecných podmínek části A 01 tohoto katalogu,_x000d_
b) úpravu pláně, která se oceňuje u silnic cenami části A 01, u dálnic cenami části A 02 katalogu 800-1 Zemní práce,_x000d_
c) odklizení odpadu po prohození zeminy, které se oceňuje cenami části A 01 katalogu 800-1 Zemní práce,_x000d_
d) svahování, které se oceňuje cenami části A 01 katalogu 800-1 Zemní práce._x000d_
</t>
  </si>
  <si>
    <t>316</t>
  </si>
  <si>
    <t>457311117</t>
  </si>
  <si>
    <t>Vyrovnávací nebo spádový beton včetně úpravy povrchu C 25/30</t>
  </si>
  <si>
    <t>-537342361</t>
  </si>
  <si>
    <t>Poznámka k položce:_x000d_
např. podkladní beton. vrstva pod izolaci</t>
  </si>
  <si>
    <t>317</t>
  </si>
  <si>
    <t>457311118</t>
  </si>
  <si>
    <t>Vyrovnávací nebo spádový beton včetně úpravy povrchu C 30/37</t>
  </si>
  <si>
    <t>973005152</t>
  </si>
  <si>
    <t>318</t>
  </si>
  <si>
    <t>457451133</t>
  </si>
  <si>
    <t>Ochranná betonová vrstva na izolaci přesýpaných objektů tloušťky 60 mm s vyhlazením povrchu s výztuží ze sítí C 25/30</t>
  </si>
  <si>
    <t>-1895213080</t>
  </si>
  <si>
    <t xml:space="preserve">Poznámka k souboru cen:_x000d_
1. Při vyztužení sítí je betonáž prováděna sendvičovou metodou s ukládkou svařované sítě do betonové mezivrstvy a urovnání horního povrchu ukládaného konstrukčního betonu na izolaci v požadovaném příčném nebo podélném sklonu._x000d_
2. Cena nelze použít jako potěr pod izolaci v menší tloušťce než 60 mm._x000d_
3. V cenách jsou započteny náklady na kontrolu bednění, vlastní betonáž zejména čerpadlem betonu, rozhrnutí a hutnění betonu vibrační lištou, uhlazení ochranného nebo spádového betonu v tloušťce do 60 mm, ošetření a ochranu čerstvě uloženého certifikovaného betonu požadované konzistence._x000d_
4. V cenách nejsou započteny náklady na bednění ochranného a spádového betonu na izolaci přesýpaného objektu._x000d_
5. Pro výpočet přesunu hmot se celková hmotnost položky sníží o hmotnost betonu, pokud je beton dodáván přímo na místo zabudování nebo do prostoru technologické manipulace._x000d_
</t>
  </si>
  <si>
    <t>Poznámka k položce:_x000d_
Tvrdá ochrana izolace</t>
  </si>
  <si>
    <t>319</t>
  </si>
  <si>
    <t>462512161</t>
  </si>
  <si>
    <t>Zához z lomového kamene neupraveného provedený ze břehu nebo z lešení, do sucha nebo do vody záhozového, hmotnost jednotlivých kamenů do 200 kg bez výplně mezer</t>
  </si>
  <si>
    <t>1995502565</t>
  </si>
  <si>
    <t xml:space="preserve">Poznámka k souboru cen:_x000d_
1. V příplatcích jsou započteny náklady na urovnání líce záhozu do projektovaného profilu._x000d_
</t>
  </si>
  <si>
    <t xml:space="preserve">Poznámka k položce:_x000d_
včetně dodání kamene_x000d_
</t>
  </si>
  <si>
    <t>320</t>
  </si>
  <si>
    <t>462512169</t>
  </si>
  <si>
    <t>Zához z lomového kamene neupraveného provedený ze břehu nebo z lešení, do sucha nebo do vody záhozového, hmotnost jednotlivých kamenů do 200 kg Příplatek k ceně za urovnání líce záhozu</t>
  </si>
  <si>
    <t>-948989901</t>
  </si>
  <si>
    <t>321</t>
  </si>
  <si>
    <t>463211111</t>
  </si>
  <si>
    <t>Rovnanina z lomového kamene neopracovaného tříděného pro všechny tloušťky rovnaniny, bez vypracování líce s vyklínování spár a dutin úlomky z kamene</t>
  </si>
  <si>
    <t>84047938</t>
  </si>
  <si>
    <t xml:space="preserve">Poznámka k souboru cen:_x000d_
1. V cenách jsou započteny náklady na ukládání lomového kamene do figur ručně tak, aby tvořily pevný celek s vyplněním dutin vyklínováním kamenem nebo pískem._x000d_
2. V cenách nejsou započteny náklady na lícování kamene._x000d_
3. Zdi z drátokamenné rovnaniny (z gabionů) se oceňují cenami souborů cen části A05 Opěrné zdi a valy katalogu 823-1 Plochy a úprava území._x000d_
</t>
  </si>
  <si>
    <t xml:space="preserve">Poznámka k položce:_x000d_
včetně dodání kamene_x000d_
_x000d_
</t>
  </si>
  <si>
    <t>322</t>
  </si>
  <si>
    <t>465513156</t>
  </si>
  <si>
    <t>Dlažba svahu u mostních opěr z upraveného lomového žulového kamene s vyspárováním maltou MC 25, šíře spáry 15 mm do betonového lože C 25/30 tloušťky 200 mm, plochy do 10 m2</t>
  </si>
  <si>
    <t>1546454604</t>
  </si>
  <si>
    <t xml:space="preserve">Poznámka k souboru cen:_x000d_
1. V cenách jsou započteny náklady na dodání písku nebo betonové směsi pro lože a spáry, rozhrnutí a úpravu lože do tl. 140 mm, navlhčení podkladu, rozměření a výběr, případně upravení kamene s urovnáním povrchu lícování dlažby a vyspárovaní MC 25, šíře spáry 15 mm._x000d_
2. V cenách nejsou započteny náklady na podkladní vrstvy ze štěrkopísku, tyto se oceňují souborem cen 451 57- . 1 Podkladní a výplňová vrstva z kameniva._x000d_
</t>
  </si>
  <si>
    <t xml:space="preserve">Poznámka k položce:_x000d_
včetně dodání materiálu vč. kamene, včetně vyspárování_x000d_
_x000d_
</t>
  </si>
  <si>
    <t>323</t>
  </si>
  <si>
    <t>465513157</t>
  </si>
  <si>
    <t>Dlažba svahu u mostních opěr z upraveného lomového žulového kamene s vyspárováním maltou MC 25, šíře spáry 15 mm do betonového lože C 25/30 tloušťky 200 mm, plochy přes 10 m2</t>
  </si>
  <si>
    <t>156877017</t>
  </si>
  <si>
    <t xml:space="preserve">Poznámka k položce:_x000d_
včetně dodání materiálu vč. kamene, včetně vyspárování_x000d_
</t>
  </si>
  <si>
    <t>324</t>
  </si>
  <si>
    <t>465514156</t>
  </si>
  <si>
    <t>Dlažba svahu u mostních opěr z upraveného lomového žulového kamene s vyspárováním maltou MC 25, šíře spáry 15 mm do pískového lože tloušťky 200 mm, plochy do 10 m2</t>
  </si>
  <si>
    <t>-1687083626</t>
  </si>
  <si>
    <t>Poznámka k položce:_x000d_
včetně dodání materiálu vč. kamene, včetně vyspárování</t>
  </si>
  <si>
    <t>325</t>
  </si>
  <si>
    <t>465514157</t>
  </si>
  <si>
    <t>Dlažba svahu u mostních opěr z upraveného lomového žulového kamene s vyspárováním maltou MC 25, šíře spáry 15 mm do pískového lože tloušťky 200 mm, plochy přes 10 m2</t>
  </si>
  <si>
    <t>1721866774</t>
  </si>
  <si>
    <t>326</t>
  </si>
  <si>
    <t>13010224</t>
  </si>
  <si>
    <t>tyč ocelová plochá jakost 11 375 50x10mm</t>
  </si>
  <si>
    <t>598088633</t>
  </si>
  <si>
    <t>327</t>
  </si>
  <si>
    <t>13611218</t>
  </si>
  <si>
    <t>plech ocelový hladký jakost S235JR tl 5mm tabule</t>
  </si>
  <si>
    <t>1989323384</t>
  </si>
  <si>
    <t>Komunikace</t>
  </si>
  <si>
    <t>328</t>
  </si>
  <si>
    <t>608153500.R</t>
  </si>
  <si>
    <t>klín dřevěný impregnovaný olejem DB</t>
  </si>
  <si>
    <t>1442730740</t>
  </si>
  <si>
    <t>329</t>
  </si>
  <si>
    <t>521271911</t>
  </si>
  <si>
    <t>Údržba mostnicových šroubů odizolování se zalitím asfaltem a překrytím PVC</t>
  </si>
  <si>
    <t>1693977085</t>
  </si>
  <si>
    <t xml:space="preserve">Poznámka k souboru cen:_x000d_
1. V ceně -1911 odizolování šroubu jsou započteny i náklady vyjmutí šroubu, prodlábnutí otvoru, opětovnou montáž šroubu, zalití hlavy asfaltem a překrytí PVC._x000d_
2. V ceně -1931 jsou započteny i náklady na vyjmutí šroubu, prodlábnutí otvoru, opětovnou montáž šroubu včetně jeho dodání a zalití hlavy asfaltem._x000d_
</t>
  </si>
  <si>
    <t>330</t>
  </si>
  <si>
    <t>521271921</t>
  </si>
  <si>
    <t>Údržba mostnicových šroubů dotažení po dosednutí vlivem provozu</t>
  </si>
  <si>
    <t>-2039092126</t>
  </si>
  <si>
    <t>Poznámka k položce:_x000d_
svislé, popř. vodorovné mostnicové šrouby</t>
  </si>
  <si>
    <t>331</t>
  </si>
  <si>
    <t>521271931</t>
  </si>
  <si>
    <t>Údržba mostnicových šroubů výměna bez demontáže železničního svršku jednotlivého šroubu</t>
  </si>
  <si>
    <t>-1168528515</t>
  </si>
  <si>
    <t>332</t>
  </si>
  <si>
    <t>521272215</t>
  </si>
  <si>
    <t>Demontáž mostnic s odsunem hmot mimo objekt mostu se zřízením pomocné montážní lávky</t>
  </si>
  <si>
    <t>1118706378</t>
  </si>
  <si>
    <t xml:space="preserve">Poznámka k položce:_x000d_
včetně příp. upálení mostnicových šroubů_x000d_
</t>
  </si>
  <si>
    <t>333</t>
  </si>
  <si>
    <t>521272311</t>
  </si>
  <si>
    <t>Jednotlivá výměna mostnic a pozednic bez demontáže železničního svršku mostnic</t>
  </si>
  <si>
    <t>99551750</t>
  </si>
  <si>
    <t xml:space="preserve">Poznámka k souboru cen:_x000d_
1. V cenách jsou započteny i náklady na demontáž stávajících mostnic nebo pozednic, na výrobu a montáž nových mostnic nebo pozednic včetně dodávky spojovacího a kotevního materiálu._x000d_
2. V cenách nejsou započteny náklady na dodávku mostnic a pozednic; tyto náklady se oceňují ve specifikaci._x000d_
</t>
  </si>
  <si>
    <t xml:space="preserve">Poznámka k položce:_x000d_
včetně nátěru opracovaných míst impregnačním přípravkem,  včetně opáskování a osazení protištěpných spon</t>
  </si>
  <si>
    <t>334</t>
  </si>
  <si>
    <t>521273111</t>
  </si>
  <si>
    <t>Mostnice na železničních mostech z tvrdého dřeva s plošným uložením výroba bez převýšení v přímé, v oblouku nebo přechodnici</t>
  </si>
  <si>
    <t>1184703750</t>
  </si>
  <si>
    <t xml:space="preserve">Poznámka k souboru cen:_x000d_
1. Cena -3211 lze použít i pro centrické uložení mostnic._x000d_
2. V cenách výroby 521 27-31 jsou započteny i náklady na opracování dřeva, opáskování, protištěpné spony, impregnaci opracovaných ploch a spojovací prostředky._x000d_
3. V cenách výroby 521 27-31 nejsou započteny náklady na dodávku dřeva mostnic, které se oceňují jako specifikace u cen montáže._x000d_
4. V cenách montáže 521 27-32 jsou započteny i náklady vrtání otvorů pro šrouby, osazení a izolování šroubů, tmelení a krytkování otvorů pro šrouby, provedení dlabů pro nýtové hlavy a výškové vyrovnání pro kolej._x000d_
5. V cenách montáže 521 27-32 nejsou započteny náklady na dodávku materiálu, které se oceňují ve specifikaci:_x000d_
a) u vyráběných mostnic jako dodávka dřeva; ztratné lze dohodnou ve výši 2 %,_x000d_
b) u nakupovaných mostnic jako dodávka hotového nakupovaného výrobku._x000d_
</t>
  </si>
  <si>
    <t xml:space="preserve">Poznámka k položce:_x000d_
plošné uložení mostnic se svislým či vodorovným mostnicovým šroubem, popř. centrické uložení mostnic, včetně opáskování a osazení protištěpných spon, včetně nátěru opracovaných míst impregnačním přípravkem_x000d_
_x000d_
</t>
  </si>
  <si>
    <t>335</t>
  </si>
  <si>
    <t>521273121</t>
  </si>
  <si>
    <t>Mostnice na železničních mostech z tvrdého dřeva s plošným uložením výroba s převýšením bez klínu</t>
  </si>
  <si>
    <t>-629106889</t>
  </si>
  <si>
    <t xml:space="preserve">Poznámka k položce:_x000d_
včetně opáskování a osazení protištěpných spon, včetně nátěru opracovaných míst impregnačním přípravkem_x000d_
_x000d_
</t>
  </si>
  <si>
    <t>336</t>
  </si>
  <si>
    <t>521273122</t>
  </si>
  <si>
    <t>Mostnice na železničních mostech z tvrdého dřeva s plošným uložením výroba s převýšením do 75 mm s 1 klínem</t>
  </si>
  <si>
    <t>1445982967</t>
  </si>
  <si>
    <t>Poznámka k položce:_x000d_
včetně opáskování a osazení protištěpných spon, včetně nátěru opracovaných míst impregnačním přípravkem</t>
  </si>
  <si>
    <t>337</t>
  </si>
  <si>
    <t>521273211</t>
  </si>
  <si>
    <t>Mostnice na železničních mostech z tvrdého dřeva s plošným uložením montáž bez převýšení v přímé, v oblouku nebo přechodnici</t>
  </si>
  <si>
    <t>-1105040048</t>
  </si>
  <si>
    <t xml:space="preserve">Poznámka k položce:_x000d_
plošné uložení mostnic se svislým či vodorovným mostnicovým šroubem, popř. centrické uložení mostnic, včetně dodání spojovacího materiálu, včetně nátěru opracovaných míst impregnačním přípravkem_x000d_
_x000d_
</t>
  </si>
  <si>
    <t>338</t>
  </si>
  <si>
    <t>521273221</t>
  </si>
  <si>
    <t>Mostnice na železničních mostech z tvrdého dřeva s plošným uložením montáž s převýšením bez klínu</t>
  </si>
  <si>
    <t>-1683480099</t>
  </si>
  <si>
    <t>Poznámka k položce:_x000d_
včetně dodání spojovacího materiálu, včetně nátěru opracovaných míst impregnačním přípravkem</t>
  </si>
  <si>
    <t>339</t>
  </si>
  <si>
    <t>521273222</t>
  </si>
  <si>
    <t>Mostnice na železničních mostech z tvrdého dřeva s plošným uložením montáž s převýšením do 75 mm s 1 klínem</t>
  </si>
  <si>
    <t>1028055269</t>
  </si>
  <si>
    <t>340</t>
  </si>
  <si>
    <t>521281111</t>
  </si>
  <si>
    <t>Pozednice na železničních mostech z tvrdého dřeva s plošným uložením výroba</t>
  </si>
  <si>
    <t>564281851</t>
  </si>
  <si>
    <t xml:space="preserve">Poznámka k souboru cen:_x000d_
1. V ceně výroby -1111 jsou započteny i náklady na spojovací materiál._x000d_
2. V ceně výroby -1111 nejsou započteny náklady na dodání dřeva pozednic, které se oceňují jako specifikace u cen montáže._x000d_
3. V ceně montáže -1211 jsou započteny i náklady na kotvicí materiál._x000d_
4. V ceně montáže -1211 nejsou započteny náklady na dodávku materiálu, které se oceňují ve specifikaci:_x000d_
a) u vyráběných pozednic jako dodávka dřeva; ztratné lze dohodnout ve výši 2 %,_x000d_
b) u nakupovaných mostnic jako dodávka hotového nakupovaného výrobku._x000d_
</t>
  </si>
  <si>
    <t>341</t>
  </si>
  <si>
    <t>521281211</t>
  </si>
  <si>
    <t>Pozednice na železničních mostech z tvrdého dřeva s plošným uložením montáž</t>
  </si>
  <si>
    <t>852035412</t>
  </si>
  <si>
    <t xml:space="preserve">Poznámka k položce:_x000d_
včetně příp. zkrácení a nátěru opracovaných míst impregnačním přípravkem_x000d_
</t>
  </si>
  <si>
    <t>342</t>
  </si>
  <si>
    <t>60815375</t>
  </si>
  <si>
    <t>mostnice dřevěná impregnovaná olejem DB 240x260mm dl 2,6m</t>
  </si>
  <si>
    <t>-1119732024</t>
  </si>
  <si>
    <t>343</t>
  </si>
  <si>
    <t>521283111</t>
  </si>
  <si>
    <t>Podélná dřeva na mostních konstrukcích výroba</t>
  </si>
  <si>
    <t>975804599</t>
  </si>
  <si>
    <t xml:space="preserve">Poznámka k souboru cen:_x000d_
1. V ceně výroby -3111 jsou započteny i náklady na opracování, protištěpné spony, impregnaci opracovaných ploch a spojovací materiál._x000d_
2. V ceně výroby -3121 nejsou započteny náklady na dodávku podélných dřev; jejich dodání se oceňuje jako specifikace u cen montáže._x000d_
3. V cenách montáže jsou započteny i náklady na vyvrtání otvorů, izolování a osazení šroubů, tmelení a krytkování otvorů pro šrouby, provedení dlabů pro nýtové hlavy a výškové vyrovnání pro kolej._x000d_
4. V cenách montáže nejsou započteny náklady na dodávku materiálu, které se oceňují ve specifikaci:_x000d_
a) u vyráběných podélných dřev jako dodávka dřeva; ztratné lze dohodnout ve výši 2 %,_x000d_
b) u nakupovaných mostnic jako dodávka hotového nakupovaného výrobku._x000d_
</t>
  </si>
  <si>
    <t>344</t>
  </si>
  <si>
    <t>521283121</t>
  </si>
  <si>
    <t>Podélná dřeva na mostních konstrukcích montáž</t>
  </si>
  <si>
    <t>-751202376</t>
  </si>
  <si>
    <t>345</t>
  </si>
  <si>
    <t>608153550.R</t>
  </si>
  <si>
    <t>podélná dřeva impregnovaná olejem DB</t>
  </si>
  <si>
    <t>-416771144</t>
  </si>
  <si>
    <t>346</t>
  </si>
  <si>
    <t>521283211</t>
  </si>
  <si>
    <t>Demontáž podélných dřev na mostních konstrukcích včetně upálení šroubů</t>
  </si>
  <si>
    <t>375386037</t>
  </si>
  <si>
    <t>347</t>
  </si>
  <si>
    <t>521283221</t>
  </si>
  <si>
    <t>Demontáž pozednic s odstraněním štěrku</t>
  </si>
  <si>
    <t>548137970</t>
  </si>
  <si>
    <t>348</t>
  </si>
  <si>
    <t>521272351</t>
  </si>
  <si>
    <t>Jednotlivá výměna mostnic a pozednic bez demontáže železničního svršku pozednic</t>
  </si>
  <si>
    <t>-1415932615</t>
  </si>
  <si>
    <t>Poznámka k položce:_x000d_
včetně příp. zkrácení a nátěru opracovaných míst impregnačním přípravkem, včetně opáskování a osazení protištěpných spon</t>
  </si>
  <si>
    <t>349</t>
  </si>
  <si>
    <t>596411111</t>
  </si>
  <si>
    <t>Kladení dlažby z betonových vegetačních dlaždic komunikací pro pěší s ložem z kameniva těženého nebo drceného tl. do 40 mm, s vyplněním spár a vegetačních otvorů, s hutněním vibrováním tl. 80 mm, pro plochy do 50 m2</t>
  </si>
  <si>
    <t>-761650124</t>
  </si>
  <si>
    <t xml:space="preserve">Poznámka k souboru cen:_x000d_
1. V cenách jsou započteny i náklady na dodávku hmot pro lože a materiálu na výplň spár._x000d_
2. V cenách nejsou započteny náklady na:_x000d_
a) dodávku vegetačních dlaždic, které se oceňují ve specifikaci; ztratné lze dohodnout u plochy do 100 m2 ve výši 3 %, přes 100 do 300 m2 ve výši 2 % a přes 300 m2 ve výši 1 %,_x000d_
b) dodávku výplně ve vegetačních dlaždic, které se oceňují ve specifikaci,_x000d_
c) založení trávníku. Tyto náklady se oceňují cenami souboru cen 180 40-51 části A02 Katalogu 823-1 Plochy a úprava území._x000d_
3. Část lože přesahující tloušťku 40 mm se oceňuje cenami souboru cen 451 ..-9 Příplatek za každých dalších 10 mm tloušťky podkladu nebo lože._x000d_
</t>
  </si>
  <si>
    <t>350</t>
  </si>
  <si>
    <t>59246016</t>
  </si>
  <si>
    <t>dlažba plošná betonová vegetační 600x400x80mm</t>
  </si>
  <si>
    <t>-2103533965</t>
  </si>
  <si>
    <t>Úpravy povrchů, podlahy a osazování výplní</t>
  </si>
  <si>
    <t>351</t>
  </si>
  <si>
    <t>611325421</t>
  </si>
  <si>
    <t>Oprava vápenocementové omítky vnitřních ploch štukové dvouvrstvé, tloušťky do 20 mm a tloušťky štuku do 3 mm stropů, v rozsahu opravované plochy do 10%</t>
  </si>
  <si>
    <t>-701798450</t>
  </si>
  <si>
    <t xml:space="preserve">Poznámka k souboru cen:_x000d_
1. Pro ocenění opravy omítek plochy do 1 m2 se použijí ceny souboru cen 61. 32-52.. Vápenocementová omítka jednotlivých malých ploch._x000d_
</t>
  </si>
  <si>
    <t>352</t>
  </si>
  <si>
    <t>611325422</t>
  </si>
  <si>
    <t>Oprava vápenocementové omítky vnitřních ploch štukové dvouvrstvé, tloušťky do 20 mm a tloušťky štuku do 3 mm stropů, v rozsahu opravované plochy přes 10 do 30%</t>
  </si>
  <si>
    <t>-1671731615</t>
  </si>
  <si>
    <t>353</t>
  </si>
  <si>
    <t>621325201</t>
  </si>
  <si>
    <t>Oprava vápenocementové omítky vnějších ploch stupně členitosti 1 štukové podhledů, v rozsahu opravované plochy do 10%</t>
  </si>
  <si>
    <t>-185239818</t>
  </si>
  <si>
    <t>354</t>
  </si>
  <si>
    <t>622325201</t>
  </si>
  <si>
    <t>Oprava vápenocementové omítky vnějších ploch stupně členitosti 1 štukové stěn, v rozsahu opravované plochy do 10%</t>
  </si>
  <si>
    <t>1463193211</t>
  </si>
  <si>
    <t>355</t>
  </si>
  <si>
    <t>622618131</t>
  </si>
  <si>
    <t>Antigraffiti nátěr dvojnásobný trvalý do 150 cyklů transparentní vnějších stěn provedený ručně</t>
  </si>
  <si>
    <t>-1736921407</t>
  </si>
  <si>
    <t>356</t>
  </si>
  <si>
    <t>623618131</t>
  </si>
  <si>
    <t>Antigraffiti nátěr dvojnásobný trvalý do 150 cyklů transparentní vnějších sloupů provedený ručně</t>
  </si>
  <si>
    <t>98241667</t>
  </si>
  <si>
    <t>357</t>
  </si>
  <si>
    <t>628611111</t>
  </si>
  <si>
    <t>Nátěr mostních betonových konstrukcí akrylátový na siloxanové a plasticko-elastické bázi 2x impregnační OS-A</t>
  </si>
  <si>
    <t>830121437</t>
  </si>
  <si>
    <t>358</t>
  </si>
  <si>
    <t>628611131</t>
  </si>
  <si>
    <t>Nátěr mostních betonových konstrukcí akrylátový na siloxanové a plasticko-elastické bázi 2x ochranný pružný OS-C (OS 4)</t>
  </si>
  <si>
    <t>1005816212</t>
  </si>
  <si>
    <t>359</t>
  </si>
  <si>
    <t>628611141</t>
  </si>
  <si>
    <t>Nátěr mostních betonových konstrukcí akrylátový na siloxanové a plasticko-elastické bázi 1x podkladní +2x ochranný OS-D II (OS 5a)</t>
  </si>
  <si>
    <t>-193109397</t>
  </si>
  <si>
    <t>360</t>
  </si>
  <si>
    <t>628613111</t>
  </si>
  <si>
    <t>Oprava nátěru částí ocelových mostních konstrukcí nebo jednotlivých prvků syntetického 2x základní a 2x vrchní nátěr včetně ručního odstranění starých nátěrů, rzi, prach a nečistot plochy jednotlivě do 50 m2</t>
  </si>
  <si>
    <t>-1143255330</t>
  </si>
  <si>
    <t>361</t>
  </si>
  <si>
    <t>628613112</t>
  </si>
  <si>
    <t>Oprava nátěru částí ocelových mostních konstrukcí nebo jednotlivých prvků syntetického 2x základní a 2x vrchní nátěr včetně ručního odstranění starých nátěrů, rzi, prach a nečistot plochy jednotlivě přes 50 m2</t>
  </si>
  <si>
    <t>-80322330</t>
  </si>
  <si>
    <t>362</t>
  </si>
  <si>
    <t>628613221</t>
  </si>
  <si>
    <t>Protikorozní ochrana ocelových mostních konstrukcí včetně otryskání povrchu základní a podkladní epoxidový a vrchní polyuretanový nátěr bez metalizace I. třídy</t>
  </si>
  <si>
    <t>634078745</t>
  </si>
  <si>
    <t xml:space="preserve">Poznámka k souboru cen:_x000d_
1. V cenách jsou započteny i náklady na dodávku písku při tryskání._x000d_
2. V cenách -3231 až - 3234 nejsou započteny náklady na dodávku zinku pro žárové stříkání; tyto náklady se oceňují ve specifikaci. Orientační spotřeba zinku:_x000d_
a) tř. I - 2,200 kg/m2,_x000d_
b) tř. II - 1,872 kg/m2,_x000d_
c) tř. III - 1,517 kg/m2,_x000d_
d) tř. IV - 1,284 kg/m2._x000d_
3. Rozdělení ocelových konstrukcí do tříd je uvedeno v příloze č. 3 Všeobecných podmínek katalogu 800-789 Povrchové úpravy ocelových konstrukcí a technologických zařízení._x000d_
</t>
  </si>
  <si>
    <t>Poznámka k položce:_x000d_
např. podporující úhelníky podlah</t>
  </si>
  <si>
    <t>363</t>
  </si>
  <si>
    <t>628613223</t>
  </si>
  <si>
    <t>Protikorozní ochrana ocelových mostních konstrukcí včetně otryskání povrchu základní a podkladní epoxidový a vrchní polyuretanový nátěr bez metalizace III. třídy</t>
  </si>
  <si>
    <t>1787060448</t>
  </si>
  <si>
    <t xml:space="preserve">Poznámka k položce:_x000d_
PKO schváleného typu, včetně otryskání a dodání písku (např. pro stávající zábradlí)_x000d_
</t>
  </si>
  <si>
    <t>364</t>
  </si>
  <si>
    <t>628613224</t>
  </si>
  <si>
    <t>Protikorozní ochrana ocelových mostních konstrukcí včetně otryskání povrchu základní a podkladní epoxidový a vrchní polyuretanový nátěr bez metalizace IV. třídy</t>
  </si>
  <si>
    <t>-1056527038</t>
  </si>
  <si>
    <t>Poznámka k položce:_x000d_
PKO schváleného typu, včetně otryskání a dodání písku (např. pro ocelové podlahy, OK, ložiska)</t>
  </si>
  <si>
    <t>365</t>
  </si>
  <si>
    <t>628613233</t>
  </si>
  <si>
    <t>Protikorozní ochrana ocelových mostních konstrukcí včetně otryskání povrchu základní a podkladní epoxidový a vrchní polyuretanový nátěr s metalizací III. třídy</t>
  </si>
  <si>
    <t>-1321423253</t>
  </si>
  <si>
    <t xml:space="preserve">Poznámka k položce:_x000d_
PKO schváleného typu, včetně otryskání a dodání písku, bez materiálu metalizace (např. pro nové zábradlí)_x000d_
</t>
  </si>
  <si>
    <t>366</t>
  </si>
  <si>
    <t>132610500.R</t>
  </si>
  <si>
    <t>Metalizační drát Zn</t>
  </si>
  <si>
    <t>-1770850774</t>
  </si>
  <si>
    <t>Poznámka k položce:_x000d_
1,517 kg/m2 pro III. třidu ocel. konstrukcí</t>
  </si>
  <si>
    <t>367</t>
  </si>
  <si>
    <t>628613511</t>
  </si>
  <si>
    <t>Ochranný nátěrový systém ocelových konstrukcí mostů základní a podkladní epoxidový, vrchní polyuretanový tl. min 280 µm</t>
  </si>
  <si>
    <t>227618490</t>
  </si>
  <si>
    <t xml:space="preserve">Poznámka k položce:_x000d_
PKO schváleného typu bez metalizace (obnovení PKO bez jejího odstranění)._x000d_
</t>
  </si>
  <si>
    <t>368</t>
  </si>
  <si>
    <t>628613911</t>
  </si>
  <si>
    <t>Mechanické vyčištění hloubkové koroze mezi jednotlivými prvky ocelových mostních konstrukcí</t>
  </si>
  <si>
    <t>-165544269</t>
  </si>
  <si>
    <t>369</t>
  </si>
  <si>
    <t>628633111</t>
  </si>
  <si>
    <t>Spárování zdiva pilířů, opěr a křídel mostů z lomového kamene aktivovanou maltou, hloubky do 40 mm délka spáry na 1 m2 upravované plochy do 6 m</t>
  </si>
  <si>
    <t>864921178</t>
  </si>
  <si>
    <t xml:space="preserve">Poznámka k souboru cen:_x000d_
1. V cenách jsou započteny i náklady na:_x000d_
a) dodání potřebných hmot,_x000d_
b) vypláchnutí spár vodou před spárováním a očištění okolního zdiva po spárování._x000d_
2. Délce spáry na 1 m2 upravované plochy odpovídají tyto počty kamenů:_x000d_
a) do 6 m - do 10 kusů na 1 m2,_x000d_
b) přes 6 do 12 m - přes 10 do 35 kusů na 1 m2,_x000d_
c) přes 12 m - přes 35 kusů na 1 m2._x000d_
</t>
  </si>
  <si>
    <t xml:space="preserve">Poznámka k položce:_x000d_
spárování u nově vyzdívaného zdiva včetně úpravy spáry (zdrsněním či uhlazením)_x000d_
_x000d_
</t>
  </si>
  <si>
    <t>370</t>
  </si>
  <si>
    <t>628633112</t>
  </si>
  <si>
    <t>Spárování zdiva pilířů, opěr a křídel mostů z lomového kamene aktivovanou maltou, hloubky do 40 mm délka spáry na 1 m2 upravované plochy přes 6 do 12 m</t>
  </si>
  <si>
    <t>997791031</t>
  </si>
  <si>
    <t>Poznámka k položce:_x000d_
spárování u nově vyzdívaného zdiva včetně úpravy spáry (zdrsněním či uhlazením)</t>
  </si>
  <si>
    <t>371</t>
  </si>
  <si>
    <t>628633113</t>
  </si>
  <si>
    <t>Spárování zdiva pilířů, opěr a křídel mostů z lomového kamene aktivovanou maltou, hloubky do 40 mm délka spáry na 1 m2 upravované plochy přes 12 m</t>
  </si>
  <si>
    <t>878270608</t>
  </si>
  <si>
    <t>372</t>
  </si>
  <si>
    <t>629991111</t>
  </si>
  <si>
    <t>Zatmelení spar mezi jednotlivými ocelovými prvky mostních konstrukcí polyuretanovým tmelem šířky spar do 10 mm bez výplně</t>
  </si>
  <si>
    <t>-1821456708</t>
  </si>
  <si>
    <t>373</t>
  </si>
  <si>
    <t>629991R01</t>
  </si>
  <si>
    <t>Zatmelení spar mezi jednotlivými ocelovými prvky mostních konstrukcí polyuretanovým tmelem šířky spar do 10 mm s výplní</t>
  </si>
  <si>
    <t>649701222</t>
  </si>
  <si>
    <t xml:space="preserve">Poznámka k položce:_x000d_
_x000d_
</t>
  </si>
  <si>
    <t>374</t>
  </si>
  <si>
    <t>629992111</t>
  </si>
  <si>
    <t>Zatmelení styčných spar mezi mostními prefabrikáty a konstrukcemi trvale pružným polyuretanovým tmelem včetně vyčištění spar, provedení penetračního nátěru a vyplnění spar pěnou pro spáry šířky do 10 mm</t>
  </si>
  <si>
    <t>2142486994</t>
  </si>
  <si>
    <t>375</t>
  </si>
  <si>
    <t>629992112</t>
  </si>
  <si>
    <t>Zatmelení styčných spar mezi mostními prefabrikáty a konstrukcemi trvale pružným polyuretanovým tmelem včetně vyčištění spar, provedení penetračního nátěru a vyplnění spar pěnou pro spáry šířky přes 10 do 20 mm</t>
  </si>
  <si>
    <t>383138576</t>
  </si>
  <si>
    <t>376</t>
  </si>
  <si>
    <t>629992113</t>
  </si>
  <si>
    <t>Zatmelení styčných spar mezi mostními prefabrikáty a konstrukcemi trvale pružným polyuretanovým tmelem včetně vyčištění spar, provedení penetračního nátěru a vyplnění spar pěnou pro spáry šířky přes 20 do 30 mm</t>
  </si>
  <si>
    <t>1311017014</t>
  </si>
  <si>
    <t>377</t>
  </si>
  <si>
    <t>629992114</t>
  </si>
  <si>
    <t>Zatmelení styčných spar mezi mostními prefabrikáty a konstrukcemi trvale pružným polyuretanovým tmelem včetně vyčištění spar, provedení penetračního nátěru a vyplnění spar pěnou pro spáry šířky přes 30 do 40 mm</t>
  </si>
  <si>
    <t>-1782136917</t>
  </si>
  <si>
    <t>378</t>
  </si>
  <si>
    <t>636195001</t>
  </si>
  <si>
    <t>Oprava spárování dlažeb cementovou maltou včetně vyškrábání a vymytí spar z nepravidelných kamenů, plochy jednotlivě do 4 m2</t>
  </si>
  <si>
    <t>918322782</t>
  </si>
  <si>
    <t>379</t>
  </si>
  <si>
    <t>636195011</t>
  </si>
  <si>
    <t>Oprava spárování dlažeb cementovou maltou včetně vyškrábání a vymytí spar z nepravidelných kamenů, plochy jednotlivě přes 4 m2</t>
  </si>
  <si>
    <t>-886182548</t>
  </si>
  <si>
    <t>Trubní vedení</t>
  </si>
  <si>
    <t>380</t>
  </si>
  <si>
    <t>812472121</t>
  </si>
  <si>
    <t>Montáž potrubí z trub betonových hrdlových v otevřeném výkopu ve sklonu do 20 % z trub těsněných pryžovými kroužky DN 800</t>
  </si>
  <si>
    <t>2012549880</t>
  </si>
  <si>
    <t xml:space="preserve">Poznámka k souboru cen:_x000d_
1. V položkách cen 812 . . -2121 nejsou započteny náklady na dodání těsnících pryžových kroužků. Tyto kroužky se oceňují ve specifikaci, nejsou-li zahrnuty v ceně trub._x000d_
</t>
  </si>
  <si>
    <t>Poznámka k položce:_x000d_
v ceně je zahrnuto použití mechanizace vč. její dopravy a posádky (v oteřeném výkopu či zásunem do stávajícího otvoru mostních objektu)</t>
  </si>
  <si>
    <t>381</t>
  </si>
  <si>
    <t>592211R021</t>
  </si>
  <si>
    <t xml:space="preserve">trouba železobetonová patková </t>
  </si>
  <si>
    <t>-792365219</t>
  </si>
  <si>
    <t xml:space="preserve">Poznámka k položce:_x000d_
integrované pryžové těsnění trub, včetně spojovacího materiálu jednotlivých dílců. Trouby musí být schváleny pro použití pro SŽDC. Včetně dopravy na stavbu._x000d_
</t>
  </si>
  <si>
    <t>382</t>
  </si>
  <si>
    <t>592211R022</t>
  </si>
  <si>
    <t xml:space="preserve">Vtoková trouba železobetonová patková </t>
  </si>
  <si>
    <t>1707635220</t>
  </si>
  <si>
    <t>Poznámka k položce:_x000d_
integrované pryžové těsnění trub, včetně spojovacího materiálu jednotlivých dílců. Trouba musí být schválena pro použití pro SŽDC. Včetně dopravy na stavbu.</t>
  </si>
  <si>
    <t>383</t>
  </si>
  <si>
    <t>592211R023</t>
  </si>
  <si>
    <t xml:space="preserve">Šikmá výtoková trouba železobetonová patková </t>
  </si>
  <si>
    <t>-423153961</t>
  </si>
  <si>
    <t>384</t>
  </si>
  <si>
    <t>592211R024</t>
  </si>
  <si>
    <t xml:space="preserve">Šikmá vtoková trouba železobetonová patková </t>
  </si>
  <si>
    <t>1507686757</t>
  </si>
  <si>
    <t xml:space="preserve">Poznámka k položce:_x000d_
integrované pryžové těsnění trub, včetně spojovacího materiálu jednotlivých dílců. Trouba musí být schválena pro použití pro SŽDC. Včetně dopravy na stavbu._x000d_
</t>
  </si>
  <si>
    <t>385</t>
  </si>
  <si>
    <t>812492121</t>
  </si>
  <si>
    <t>Montáž potrubí z trub betonových hrdlových v otevřeném výkopu ve sklonu do 20 % z trub těsněných pryžovými kroužky DN 1000</t>
  </si>
  <si>
    <t>1042792048</t>
  </si>
  <si>
    <t>386</t>
  </si>
  <si>
    <t>592211R031</t>
  </si>
  <si>
    <t>trouba železobetonová patková (mezilehlá)</t>
  </si>
  <si>
    <t>1233538326</t>
  </si>
  <si>
    <t>Poznámka k položce:_x000d_
přesná specifikace dle projektu, integrované pryžové těsnění trub, včetně spojovacího materiálu jednotlivých dílců. Trouby musí být schváleny pro použití pro SŽDC. Včetně dopravy</t>
  </si>
  <si>
    <t>387</t>
  </si>
  <si>
    <t>592211R032</t>
  </si>
  <si>
    <t>1999973732</t>
  </si>
  <si>
    <t>388</t>
  </si>
  <si>
    <t>592211R033</t>
  </si>
  <si>
    <t>trouba železobetonová patková - šikmá vtoková</t>
  </si>
  <si>
    <t>1456915166</t>
  </si>
  <si>
    <t>Poznámka k položce:_x000d_
přesná specifikace dle projektu, integrované pryžové těsnění trub, včetně spojovacího materiálu jednotlivých dílců. Trouba musí být schváleny pro použití pro SŽDC. Včetně dopravy</t>
  </si>
  <si>
    <t>389</t>
  </si>
  <si>
    <t>592211R034</t>
  </si>
  <si>
    <t>trouba železobetonová patková - šikmá výtoková</t>
  </si>
  <si>
    <t>1484496761</t>
  </si>
  <si>
    <t>390</t>
  </si>
  <si>
    <t>812522121</t>
  </si>
  <si>
    <t>Montáž potrubí z trub betonových hrdlových v otevřeném výkopu ve sklonu do 20 % z trub těsněných pryžovými kroužky DN 1200</t>
  </si>
  <si>
    <t>-815410759</t>
  </si>
  <si>
    <t>391</t>
  </si>
  <si>
    <t>592211R041</t>
  </si>
  <si>
    <t xml:space="preserve">trouba železobetonová patková (mezilehlá)_x000d_
</t>
  </si>
  <si>
    <t>1613520474</t>
  </si>
  <si>
    <t>392</t>
  </si>
  <si>
    <t>592211R042</t>
  </si>
  <si>
    <t>-2120479932</t>
  </si>
  <si>
    <t>393</t>
  </si>
  <si>
    <t>592211R043</t>
  </si>
  <si>
    <t>šikmá vtoková trouba železobetonová patková</t>
  </si>
  <si>
    <t>-764725034</t>
  </si>
  <si>
    <t>394</t>
  </si>
  <si>
    <t>592211R044</t>
  </si>
  <si>
    <t>šikmá výtoková trouba železobetonová patková</t>
  </si>
  <si>
    <t>2108435125</t>
  </si>
  <si>
    <t>395</t>
  </si>
  <si>
    <t>871315211</t>
  </si>
  <si>
    <t>Kanalizační potrubí z tvrdého PVC v otevřeném výkopu ve sklonu do 20 %, hladkého plnostěnného jednovrstvého, tuhost třídy SN 4 DN 160</t>
  </si>
  <si>
    <t>2070960837</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</si>
  <si>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</si>
  <si>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396</t>
  </si>
  <si>
    <t>877310310</t>
  </si>
  <si>
    <t>Montáž tvarovek na kanalizačním plastovém potrubí z polypropylenu PP hladkého plnostěnného kolen DN 150</t>
  </si>
  <si>
    <t>1574863334</t>
  </si>
  <si>
    <t xml:space="preserve">Poznámka k souboru cen:_x000d_
1. V cenách montáže tvarovek nejsou započteny náklady na dodání tvarovek. Tyto náklady se oceňují ve specifikaci._x000d_
2. V cenách montáže tvarovek jsou započteny náklady na dodání těsnicích kroužků, pokud tyto nejsou součástí dodávky tvarovek._x000d_
</t>
  </si>
  <si>
    <t>397</t>
  </si>
  <si>
    <t>28617162</t>
  </si>
  <si>
    <t>koleno kanalizační PP SN16 15° DN 150</t>
  </si>
  <si>
    <t>-1482468145</t>
  </si>
  <si>
    <t>398</t>
  </si>
  <si>
    <t>28617172</t>
  </si>
  <si>
    <t>koleno kanalizační PP SN16 30° DN 150</t>
  </si>
  <si>
    <t>1520936680</t>
  </si>
  <si>
    <t>399</t>
  </si>
  <si>
    <t>28617182</t>
  </si>
  <si>
    <t>koleno kanalizační PP SN16 45° DN 150</t>
  </si>
  <si>
    <t>-1211331715</t>
  </si>
  <si>
    <t>400</t>
  </si>
  <si>
    <t>28617192</t>
  </si>
  <si>
    <t>koleno kanalizační PP SN16 87° DN 150</t>
  </si>
  <si>
    <t>1615631353</t>
  </si>
  <si>
    <t>401</t>
  </si>
  <si>
    <t>28611366.PPL</t>
  </si>
  <si>
    <t>Koleno 45° kanalizační Pipelife KG DN200 PVC</t>
  </si>
  <si>
    <t>228456893</t>
  </si>
  <si>
    <t>402</t>
  </si>
  <si>
    <t>899501221</t>
  </si>
  <si>
    <t>Stupadla do šachet a drobných objektů ocelová s PE povlakem vidlicová pro přímé zabudování do hmoždinek</t>
  </si>
  <si>
    <t>1498841937</t>
  </si>
  <si>
    <t xml:space="preserve">Poznámka k souboru cen:_x000d_
1. Ceny jsou určeny pro osazení a dodání stupadel do netypových drobných objektů (oceňovaných cenami této části)._x000d_
</t>
  </si>
  <si>
    <t>403</t>
  </si>
  <si>
    <t>592211R0002</t>
  </si>
  <si>
    <t>trouba železobetonová DN 600 dl. 2500mm</t>
  </si>
  <si>
    <t>-1211148169</t>
  </si>
  <si>
    <t>Poznámka k položce:_x000d_
přesná specifikace dle projektu, integrované pryžové těsnění trub, včetně spojovacího materiálu jednotlivých dílců. Trouby musí být schváleny pro použití pro SŽDC. Včetně dopravy.</t>
  </si>
  <si>
    <t>404</t>
  </si>
  <si>
    <t>592211R0003</t>
  </si>
  <si>
    <t xml:space="preserve">trouba železobetonová DN 600 šikmá vtoková  dl. 2210 mm</t>
  </si>
  <si>
    <t>455853690</t>
  </si>
  <si>
    <t>Poznámka k položce:_x000d_
přesná specifikace dle projektu, integrované pryžové těsnění trouby, včetně spojovacího materiálu. Trouba musí být schválena pro použití pro SŽDC. Včetně dopravy.</t>
  </si>
  <si>
    <t>405</t>
  </si>
  <si>
    <t>592211R0003A</t>
  </si>
  <si>
    <t>-288105329</t>
  </si>
  <si>
    <t>406</t>
  </si>
  <si>
    <t>592211R0004</t>
  </si>
  <si>
    <t xml:space="preserve">prefa betonový podkladní práh TBX 80/15/17 pro ŽB. troubu DN 600 mm </t>
  </si>
  <si>
    <t>1346039977</t>
  </si>
  <si>
    <t>Poznámka k položce:_x000d_
Včetně dopravy.</t>
  </si>
  <si>
    <t>407</t>
  </si>
  <si>
    <t>899623171</t>
  </si>
  <si>
    <t>Obetonování potrubí nebo zdiva stok betonem prostým v otevřeném výkopu, beton tř. C 25/30</t>
  </si>
  <si>
    <t>-798824454</t>
  </si>
  <si>
    <t xml:space="preserve">Poznámka k souboru cen:_x000d_
1. Obetonování zdiva stok ve štole se oceňuje cenami souboru cen 359 31-02 Výplň za rubem cihelného zdiva stok části A 03 tohoto katalogu._x000d_
</t>
  </si>
  <si>
    <t>Ostatní konstrukce a práce-bourání</t>
  </si>
  <si>
    <t>408</t>
  </si>
  <si>
    <t>0308R0001</t>
  </si>
  <si>
    <t xml:space="preserve">Ekologická ochrana při provádění oprav (zaplachtování apod) montáž + demontáž </t>
  </si>
  <si>
    <t>-804591378</t>
  </si>
  <si>
    <t>Poznámka k položce:_x000d_
Pod a vedle konstrukce, včetně zajištění potřebného materiálu a úklidu s likvidací odpadu</t>
  </si>
  <si>
    <t>409</t>
  </si>
  <si>
    <t>13010424</t>
  </si>
  <si>
    <t>úhelník ocelový rovnostranný jakost 11 375 60x60x6mm</t>
  </si>
  <si>
    <t>-382823009</t>
  </si>
  <si>
    <t>Poznámka k položce:_x000d_
Hmotnost: 5,47 kg/m</t>
  </si>
  <si>
    <t>410</t>
  </si>
  <si>
    <t>317661142</t>
  </si>
  <si>
    <t>Výplň spár monolitické římsy tmelem polyuretanovým, spára šířky přes 15 do 40 mm</t>
  </si>
  <si>
    <t>1030469627</t>
  </si>
  <si>
    <t xml:space="preserve">Poznámka k souboru cen:_x000d_
1. V cenách jsou započteny i náklady na bednící lišty do bednění monolitické konstrukce římsy, vyčištění spáry, penetraci spáry slučitelnou s tmelem, vlastní tmelení spáry pistolí kartuše a uhlazení povrchu tmelu, u dilatačních spár předtěsnění spáry._x000d_
</t>
  </si>
  <si>
    <t>411</t>
  </si>
  <si>
    <t>911121211</t>
  </si>
  <si>
    <t>Oprava ocelového zábradlí svařovaného nebo šroubovaného výroba</t>
  </si>
  <si>
    <t>192245540</t>
  </si>
  <si>
    <t xml:space="preserve">Poznámka k souboru cen:_x000d_
1. V ceně výroby -1211 jsou započteny i náklady na spojovací materiál._x000d_
2. V ceně výroby -1211 nejsou započteny náklady na dodávku materiálu pro výrobu zábradlí; tyto náklady se oceňují jako specifikace u cen montáže._x000d_
3. V ceně montáže -1311 jsou započteny i náklady upevnění zábradlí ke konstrukci mostu - vyvrtání otvorů, montáž a dodávku šroubů včetně chemických kotev._x000d_
4. V ceně montáže -1311 nejsou započteny náklady na dodávku materiálu, které se oceňují ve specifikaci:_x000d_
a) u vyráběného zábradlí jako dodávka materiálu pro výrobu,_x000d_
b) u nakupovaného zábradlí jako dodávka hotového nakupovaného výrobku._x000d_
5. Demontáž ocelového zábradlí se oceňuje cenou 966 07-5141 části B01 tohoto katalogu._x000d_
</t>
  </si>
  <si>
    <t>Poznámka k položce:_x000d_
včetně dodání nerezového spojovacího materiálu</t>
  </si>
  <si>
    <t>412</t>
  </si>
  <si>
    <t>911121311</t>
  </si>
  <si>
    <t>Oprava ocelového zábradlí svařovaného nebo šroubovaného montáž</t>
  </si>
  <si>
    <t>1056798387</t>
  </si>
  <si>
    <t xml:space="preserve">Poznámka k položce:_x000d_
včetně stávajícího a vyrobeného zábradlí. Včetně vyvrtání otvorů a včetně dodání chemických kotev a nerezového spojovacího materiálu (bez dodání kotevního šroubu). </t>
  </si>
  <si>
    <t>413</t>
  </si>
  <si>
    <t>13011066</t>
  </si>
  <si>
    <t>úhelník ocelový rovnostranný jakost 11 375 60x60x5mm</t>
  </si>
  <si>
    <t>1474899007</t>
  </si>
  <si>
    <t>Poznámka k položce:_x000d_
Hmotnost: 4,57 kg/m. Např. pro výrobu madla a příčlí zábradlí.</t>
  </si>
  <si>
    <t>414</t>
  </si>
  <si>
    <t>130104280</t>
  </si>
  <si>
    <t>úhelník ocelový rovnostranný jakost 11 375 70x70x6mm</t>
  </si>
  <si>
    <t>1059564263</t>
  </si>
  <si>
    <t>Poznámka k položce:_x000d_
Hmotnost: 6,40 kg/m. Např. pro výrobu některých sloupků zábradlí a štěřínů (svislic) žebříků.</t>
  </si>
  <si>
    <t>415</t>
  </si>
  <si>
    <t>13010430</t>
  </si>
  <si>
    <t>úhelník ocelový rovnostranný jakost 11 375 70x70x7mm</t>
  </si>
  <si>
    <t>-1120778913</t>
  </si>
  <si>
    <t xml:space="preserve">Poznámka k položce:_x000d_
Hmotnost: 7,39 kg/m. Např. pro výrobu některých sloupků zábradlí a štěřínů (svislic) žebříků._x000d_
</t>
  </si>
  <si>
    <t>416</t>
  </si>
  <si>
    <t>13010406</t>
  </si>
  <si>
    <t>úhelník ocelový rovnostranný jakost 11 375 30x30x4mm</t>
  </si>
  <si>
    <t>2119567773</t>
  </si>
  <si>
    <t>0,018*1,2 'Přepočtené koeficientem množství</t>
  </si>
  <si>
    <t>417</t>
  </si>
  <si>
    <t>130104R03</t>
  </si>
  <si>
    <t>úhelník ocelový rovnostranný jakost 11 375 70x70x8mm</t>
  </si>
  <si>
    <t>191095984</t>
  </si>
  <si>
    <t xml:space="preserve">Poznámka k položce:_x000d_
Hmotnost: 8,40 kg/m. Např. pro sloupky zábradlí._x000d_
</t>
  </si>
  <si>
    <t>418</t>
  </si>
  <si>
    <t>130104340</t>
  </si>
  <si>
    <t>úhelník ocelový rovnostranný jakost 11 375 80x80x8mm</t>
  </si>
  <si>
    <t>-1669300807</t>
  </si>
  <si>
    <t>Poznámka k položce:_x000d_
Hmotnost: 9,63 kg/m. Např. pro sloupky zábradlí.</t>
  </si>
  <si>
    <t>419</t>
  </si>
  <si>
    <t>130104R02</t>
  </si>
  <si>
    <t>úhelník ocelový rovnostranný, v jakosti 11 375, 80 x 80 x 10 mm</t>
  </si>
  <si>
    <t>-1112859861</t>
  </si>
  <si>
    <t xml:space="preserve">Poznámka k položce:_x000d_
Hmotnost: 11,86 kg/m. Např. pro sloupky zábradlí._x000d_
</t>
  </si>
  <si>
    <t>420</t>
  </si>
  <si>
    <t>13010330</t>
  </si>
  <si>
    <t>tyč ocelová plochá jakost 11 375 200x20mm</t>
  </si>
  <si>
    <t>-1983086669</t>
  </si>
  <si>
    <t>421</t>
  </si>
  <si>
    <t>13010420</t>
  </si>
  <si>
    <t>úhelník ocelový rovnostranný jakost 11 375 50x50x5mm</t>
  </si>
  <si>
    <t>855698316</t>
  </si>
  <si>
    <t>422</t>
  </si>
  <si>
    <t>13010442</t>
  </si>
  <si>
    <t>úhelník ocelový rovnostranný jakost 11 375 100x100x10mm</t>
  </si>
  <si>
    <t>-1504273068</t>
  </si>
  <si>
    <t>423</t>
  </si>
  <si>
    <t>13010814</t>
  </si>
  <si>
    <t>ocel profilová UPN 80 jakost 11 375</t>
  </si>
  <si>
    <t>267071732</t>
  </si>
  <si>
    <t xml:space="preserve">Poznámka k položce:_x000d_
Hmotnost: 8,64 kg/m. Např. pro některé sloupky zábradlí._x000d_
_x000d_
</t>
  </si>
  <si>
    <t>424</t>
  </si>
  <si>
    <t>13010812</t>
  </si>
  <si>
    <t>ocel profilová UPN 65 jakost 11 375</t>
  </si>
  <si>
    <t>403603390</t>
  </si>
  <si>
    <t>Poznámka k položce:_x000d_
Hmotnost: 7,09 kg/m. Např. pro některé sloupky zábradlí.</t>
  </si>
  <si>
    <t>425</t>
  </si>
  <si>
    <t>13010816</t>
  </si>
  <si>
    <t>ocel profilová UPN 100 jakost 11 375</t>
  </si>
  <si>
    <t>-1979267343</t>
  </si>
  <si>
    <t xml:space="preserve">Poznámka k položce:_x000d_
Hmotnost: 10,60 kg/m. Např. pro některé sloupky zábradlí._x000d_
</t>
  </si>
  <si>
    <t>426</t>
  </si>
  <si>
    <t>13010824</t>
  </si>
  <si>
    <t>ocel profilová UPN 180 jakost 11 375</t>
  </si>
  <si>
    <t>-1354025361</t>
  </si>
  <si>
    <t>427</t>
  </si>
  <si>
    <t>13611238</t>
  </si>
  <si>
    <t>plech ocelový hladký jakost S235JR tl 15mm tabule</t>
  </si>
  <si>
    <t>281299480</t>
  </si>
  <si>
    <t xml:space="preserve">Poznámka k položce:_x000d_
60 kg/m2 - např. pro výrobu patních desek k žebříku, např. pro výrobu příložek válců pohyblivých ložisek_x000d_
</t>
  </si>
  <si>
    <t>428</t>
  </si>
  <si>
    <t>136112380-01</t>
  </si>
  <si>
    <t xml:space="preserve">plechy tlusté hladké - tabule jakost oceli S 235JR  (11 375.1) 15  x 2000 x 3000 mm</t>
  </si>
  <si>
    <t>1019353900</t>
  </si>
  <si>
    <t>429</t>
  </si>
  <si>
    <t>13010359</t>
  </si>
  <si>
    <t>ocel pásová válcovaná za studena 50x3mm</t>
  </si>
  <si>
    <t>-230427934</t>
  </si>
  <si>
    <t>Poznámka k položce:_x000d_
např. pro výrobu úchytu rámu pro rošt z kompozitu</t>
  </si>
  <si>
    <t>430</t>
  </si>
  <si>
    <t>13010422</t>
  </si>
  <si>
    <t>úhelník ocelový rovnostranný jakost 11 375 50x50x6mm</t>
  </si>
  <si>
    <t>-211946116</t>
  </si>
  <si>
    <t>431</t>
  </si>
  <si>
    <t>13010514</t>
  </si>
  <si>
    <t>úhelník ocelový nerovnostranný jakost 11 375 80x60x6mm</t>
  </si>
  <si>
    <t>142226135</t>
  </si>
  <si>
    <t>432</t>
  </si>
  <si>
    <t>13010522</t>
  </si>
  <si>
    <t>úhelník ocelový nerovnostranný jakost 11 375 100x50x8mm</t>
  </si>
  <si>
    <t>-638617715</t>
  </si>
  <si>
    <t>433</t>
  </si>
  <si>
    <t>13611248</t>
  </si>
  <si>
    <t>plech ocelový hladký jakost S235JR tl 20mm tabule</t>
  </si>
  <si>
    <t>135914458</t>
  </si>
  <si>
    <t>Poznámka k položce:_x000d_
např. pro opravu pásnice podélníku, např. pro výrobu patních desek k zábradlí</t>
  </si>
  <si>
    <t>434</t>
  </si>
  <si>
    <t>14011028</t>
  </si>
  <si>
    <t>trubka ocelová bezešvá hladká jakost 11 353 51x5,0mm</t>
  </si>
  <si>
    <t>1036421798</t>
  </si>
  <si>
    <t>Poznámka k položce:_x000d_
např. pro madlo zábradlí na schodiště podchodu, trubkové zábradlí, a pod.</t>
  </si>
  <si>
    <t>435</t>
  </si>
  <si>
    <t>14011054</t>
  </si>
  <si>
    <t>trubka ocelová bezešvá hladká jakost 11 353 82,5x3,6mm</t>
  </si>
  <si>
    <t>-713253410</t>
  </si>
  <si>
    <t>Poznámka k položce:_x000d_
např. pro trubkové zábradlí</t>
  </si>
  <si>
    <t>436</t>
  </si>
  <si>
    <t>914111111</t>
  </si>
  <si>
    <t>Montáž svislé dopravní značky základní velikosti do 1 m2 objímkami na sloupky nebo konzoly</t>
  </si>
  <si>
    <t>1686101799</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</si>
  <si>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</si>
  <si>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Poznámka k položce:_x000d_
lze i na římsu mostního objektu včetně dodání připojovacího materiálu</t>
  </si>
  <si>
    <t>437</t>
  </si>
  <si>
    <t>914511111</t>
  </si>
  <si>
    <t>Montáž sloupku dopravních značek délky do 3,5 m do betonového základu</t>
  </si>
  <si>
    <t>741045857</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</si>
  <si>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</si>
  <si>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Poznámka k položce:_x000d_
včetně dodání víčka na sloupek a betonu C 25/30</t>
  </si>
  <si>
    <t>438</t>
  </si>
  <si>
    <t>40445225</t>
  </si>
  <si>
    <t>sloupek pro dopravní značku Zn D 60mm v 3,5m</t>
  </si>
  <si>
    <t>935974694</t>
  </si>
  <si>
    <t>439</t>
  </si>
  <si>
    <t>40444323</t>
  </si>
  <si>
    <t>značka dopravní svislá FeZn NK 300 x 200 mm</t>
  </si>
  <si>
    <t>-79544462</t>
  </si>
  <si>
    <t>Poznámka k položce:_x000d_
Např. značka s textem: ZÁKAZ VSTUPU - NEBEZPEČÍ PÁDU (připevnit ke sloupku dopravní značky), příp. tabulka pro IZS k požárnímu žebříku, příp. tabulka "POŽÁRNÍ ŽEBŘÍK", např. tabulka s č. tunelového pasu, např. POZOR ÚZKÝ PRŮŘEZ</t>
  </si>
  <si>
    <t>440</t>
  </si>
  <si>
    <t>31140002</t>
  </si>
  <si>
    <t>vrut ocelový se šestihrannou hlavou ZB 6x60mm</t>
  </si>
  <si>
    <t>2115425589</t>
  </si>
  <si>
    <t>Poznámka k položce:_x000d_
např. pro připevnění pozinkovaného držáku ke sloupku zábradlí (pro uchycení bezpečnostní tabulky)</t>
  </si>
  <si>
    <t>441</t>
  </si>
  <si>
    <t>404452-R01</t>
  </si>
  <si>
    <t xml:space="preserve">pozinkovaný držák pro uchycení bezpečnostní tabulky </t>
  </si>
  <si>
    <t>-583103779</t>
  </si>
  <si>
    <t>442</t>
  </si>
  <si>
    <t>914531112</t>
  </si>
  <si>
    <t>Montáž konzol nebo nástavců pro osazení dopravních značek velikosti do 1 m2 na zeď</t>
  </si>
  <si>
    <t>1585206947</t>
  </si>
  <si>
    <t xml:space="preserve">Poznámka k souboru cen:_x000d_
1. V ceně nejsou započteny náklady na:_x000d_
a) dodání konzol nebo nástavců, tyto se oceňují ve specifikaci,_x000d_
b) ochranné nátěry nástavce, tyto se oceňují příslušnými cenami katalogu 800-783 Nátěry._x000d_
</t>
  </si>
  <si>
    <t>443</t>
  </si>
  <si>
    <t>40445220</t>
  </si>
  <si>
    <t>držák dopravní značky na stěnu D 60mm</t>
  </si>
  <si>
    <t>-665728415</t>
  </si>
  <si>
    <t>444</t>
  </si>
  <si>
    <t>40445620</t>
  </si>
  <si>
    <t>zákazové, příkazové dopravní značky B1-B34, C1-15 700mm</t>
  </si>
  <si>
    <t>1617906332</t>
  </si>
  <si>
    <t>445</t>
  </si>
  <si>
    <t>916331112</t>
  </si>
  <si>
    <t>Osazení zahradního obrubníku betonového s ložem tl. od 50 do 100 mm z betonu prostého tř. C 12/15 s boční opěrou z betonu prostého tř. C 12/15</t>
  </si>
  <si>
    <t>1425493989</t>
  </si>
  <si>
    <t xml:space="preserve">Poznámka k souboru cen:_x000d_
1. V cenách jsou započteny i náklady na zalití a zatření spár cementovou maltou._x000d_
2. V cenách nejsou započteny náklady na dodání obrubníků; tyto se oceňují ve specifikaci._x000d_
3. Část lože přesahující tloušťku 100 mm lze ocenit cenou 916 99-1121 Lože pod obrubníky, krajníky nebo obruby z dlažebních kostek, katalogu 822-1._x000d_
</t>
  </si>
  <si>
    <t>446</t>
  </si>
  <si>
    <t>59217001</t>
  </si>
  <si>
    <t>obrubník betonový zahradní 1000x50x250mm</t>
  </si>
  <si>
    <t>1214200830</t>
  </si>
  <si>
    <t>447</t>
  </si>
  <si>
    <t>919521160</t>
  </si>
  <si>
    <t>Zřízení silničního propustku z trub betonových nebo železobetonových DN 800 mm</t>
  </si>
  <si>
    <t>-379721452</t>
  </si>
  <si>
    <t xml:space="preserve">Poznámka k souboru cen:_x000d_
1. Ceny jsou určeny pro trubní propustky spádu do 10 %._x000d_
2. V cenách jsou započteny i náklady na:_x000d_
a) podkladní vrstvu ze štěrkopísku a podkladní vrstvu (lože) z betonu prostého,_x000d_
b) utěsnění trub cementovou maltou._x000d_
3. V cenách nejsou započteny náklady na:_x000d_
a) zemní práce, které se oceňují cenami části A 01 katalogu 800-1 Zemní práce;_x000d_
b) dodání trub, které se oceňuje ve specifikaci; ztratné lze dohodnout ve výši 1 %,_x000d_
c) obetonování trub, které se oceňuje cenou 919 53-5555._x000d_
</t>
  </si>
  <si>
    <t>448</t>
  </si>
  <si>
    <t>919535556</t>
  </si>
  <si>
    <t>Obetonování trubního propustku betonem prostým se zvýšenými nároky na prostředí tř. C 25/30</t>
  </si>
  <si>
    <t>-1383571107</t>
  </si>
  <si>
    <t xml:space="preserve">Poznámka k souboru cen:_x000d_
1. V ceně jsou započteny i náklady na popř. nutné bednění a odbednění._x000d_
2. Pro výpočet přesunu hmot se celková hmotnost položky sníží o hmotnost betonu, pokud je beton dodáván přímo na místo zabudování nebo do prostoru technologické manipulace._x000d_
</t>
  </si>
  <si>
    <t>449</t>
  </si>
  <si>
    <t>919541121</t>
  </si>
  <si>
    <t>Zřízení propustku nebo sjezdu z trub ocelových DN přes 400 do 700 mm</t>
  </si>
  <si>
    <t>118345077</t>
  </si>
  <si>
    <t xml:space="preserve">Poznámka k souboru cen:_x000d_
1. V cenách nejsou započteny náklady na:_x000d_
a) zemní práce, které se oceňují příslušnými cenami katalogu 800-1 Zemní práce,_x000d_
b) popř. projektem předepsané podkladní konstrukce (lože) pod potrubí, které se oceňují cenami souboru cen 451 . . - . . Lože pod potrubí, stoky a drobné objekty nebo cenami souboru cen 452 . . - . . Podkladní konstrukce z betonu, části A 01 katalogu 827-1 Vedení trubní dálková a přípojná - vodovody a kanalizace,_x000d_
c) popř. projektem předepsané zřízení čel propustků, které se oceňuje cenami souboru cen 919 4 . -1 . Čelo propustku, části A 01 katalogu 822-1 Komunikace pozemní a letiště,_x000d_
d) případné nutné svařování a jiné úpravy trub, které se oceňují podle zásad katalogu 23-M - Montáže potrubí,_x000d_
e) dodání trub, které se oceňuje ve specifikaci; ztratné se nestanoví._x000d_
</t>
  </si>
  <si>
    <t>Poznámka k položce:_x000d_
z trub ocelových rýhovaných kruhového profilu DN 600 mm (či příp. DN 700 mm), zasunutím do stávajiího otvoru nebo osazením při otevřeném výkopu</t>
  </si>
  <si>
    <t>450</t>
  </si>
  <si>
    <t>55314311</t>
  </si>
  <si>
    <t>trouba ocelová flexibilní Pz z vlnitého plechu 600/2,0mm</t>
  </si>
  <si>
    <t>1791088863</t>
  </si>
  <si>
    <t>451</t>
  </si>
  <si>
    <t>-1073011917</t>
  </si>
  <si>
    <t>452</t>
  </si>
  <si>
    <t>919542111</t>
  </si>
  <si>
    <t>Zřízení propustku, podchodu, mostku nebo kanálu z trub ocelových rýhovaných včetně montáže spojovacích prstenců, profilu kruhového DN do 800 mm</t>
  </si>
  <si>
    <t>590508224</t>
  </si>
  <si>
    <t xml:space="preserve">Poznámka k souboru cen:_x000d_
1. V cenách nejsou započteny náklady na:_x000d_
a) zhotovení otevřené stavební jámy, zemní konstrukce přesýpaného objektu ze vhodných zemin hutněných po vrstvách 150 až 200 mm na minimum 98 % Proctor Standard, které se oceňují podle katalogu 800-1 Zemní práce,_x000d_
b) podkladní a vyrovnávací vrstvy, které se oceňují souborem cen 451 . . - . . Lože pod potrubí, stoky a drobné objekty nebo souborem cen 452 . . - . . Podkladní konstrukce z betonu, části A01 katalogu 827-1 Vedení trubní, dálková a přípojná – vodovody a kanalizace,_x000d_
c) dodávku trub a spojovacích prstenců, které se oceňují zvlášť ve specifikaci, ztratné lze dohodnout ve směrné výši 1,5 %. Součástí dodávky trub je i jejich úprava podle konkrétních podmínek stavby (seříznutí, zkosení, vytvoření otvorů, apod.)._x000d_
</t>
  </si>
  <si>
    <t>Poznámka k položce:_x000d_
zasunutím do stávajícího otvoru nebo osazením při otevřeném výkopu</t>
  </si>
  <si>
    <t>453</t>
  </si>
  <si>
    <t>-1366414573</t>
  </si>
  <si>
    <t>18*1,015 'Přepočtené koeficientem množství</t>
  </si>
  <si>
    <t>454</t>
  </si>
  <si>
    <t>-649375655</t>
  </si>
  <si>
    <t>5,91133004926109*1,015 'Přepočtené koeficientem množství</t>
  </si>
  <si>
    <t>455</t>
  </si>
  <si>
    <t>919542112</t>
  </si>
  <si>
    <t>Zřízení propustku, podchodu, mostku nebo kanálu z trub ocelových rýhovaných včetně montáže spojovacích prstenců, profilu kruhového DN přes 800 do 1 200 mm</t>
  </si>
  <si>
    <t>-207694140</t>
  </si>
  <si>
    <t>456</t>
  </si>
  <si>
    <t>55314413</t>
  </si>
  <si>
    <t>trouba ocelová flexibilní Pz s polymerovanou fólií z vlnitého plechu 1000/2,0mm</t>
  </si>
  <si>
    <t>-148507141</t>
  </si>
  <si>
    <t>457</t>
  </si>
  <si>
    <t>55314433</t>
  </si>
  <si>
    <t>spojovací prstenec Pz s polymerovanou fólií flexibilní z vlnitého plechu 1000/2,0mm</t>
  </si>
  <si>
    <t>-579160002</t>
  </si>
  <si>
    <t>458</t>
  </si>
  <si>
    <t>55314414</t>
  </si>
  <si>
    <t>trouba ocelová flexibilní Pz s polymerovanou fólií z vlnitého plechu 1200/2,0mm</t>
  </si>
  <si>
    <t>-429440792</t>
  </si>
  <si>
    <t>459</t>
  </si>
  <si>
    <t>55314434</t>
  </si>
  <si>
    <t>spojovací prstenec Pz s polymerovanou fólií flexibilní z vlnitého plechu 1200/2,0mm</t>
  </si>
  <si>
    <t>-1322618719</t>
  </si>
  <si>
    <t>460</t>
  </si>
  <si>
    <t>919551111</t>
  </si>
  <si>
    <t>Zřízení propustku z trub plastových polyetylenových rýhovaných se spojkami nebo s hrdlem DN 300 mm</t>
  </si>
  <si>
    <t>132556561</t>
  </si>
  <si>
    <t xml:space="preserve">Poznámka k souboru cen:_x000d_
1. V cenách nejsou započteny náklady na:_x000d_
a) zhotovení otevřené stavební jámy, zemní konstrukce přesýpaného objektu ze vhodných zemin hutněných po vrstvách 150 až 200 mm, které se oceňují podle katalogu 800-1 Zemní práce,_x000d_
b) podkladní a vyrovnávací vrstvy, které se oceňují souborem cen 4515··1·· Lože pod potrubí, stoky a drobné objekty nebo souborem cen 4523··1·· Podkladní a zajišťovací konstrukce z betonu, části A01 katalogu 827-1 Vedení trubní, dálková a přípojná – vodovod a kanalizace,_x000d_
c) dodávku trub a spojek, které se oceňují zvlášť ve specifikaci, ztratné lze dohodnout ve směrné výši 1,5 %. Součástí dodávky trub je i jejich úprava podle konkrétních podmínek stavby (seříznutí, zkosení, vytvoření otvorů, apod.)._x000d_
</t>
  </si>
  <si>
    <t>461</t>
  </si>
  <si>
    <t>919726122</t>
  </si>
  <si>
    <t>Geotextilie netkaná pro ochranu, separaci nebo filtraci měrná hmotnost přes 200 do 300 g/m2</t>
  </si>
  <si>
    <t>-337773198</t>
  </si>
  <si>
    <t xml:space="preserve">Poznámka k souboru cen:_x000d_
1. V cenách jsou započteny i náklady na položení a dodání geotextilie včetně přesahů._x000d_
</t>
  </si>
  <si>
    <t>462</t>
  </si>
  <si>
    <t>919726124</t>
  </si>
  <si>
    <t>Geotextilie netkaná pro ochranu, separaci nebo filtraci měrná hmotnost přes 500 do 800 g/m2</t>
  </si>
  <si>
    <t>897470320</t>
  </si>
  <si>
    <t>463</t>
  </si>
  <si>
    <t>931992121</t>
  </si>
  <si>
    <t>Výplň dilatačních spár z polystyrenu extrudovaného, tloušťky 20 mm</t>
  </si>
  <si>
    <t>-1519905872</t>
  </si>
  <si>
    <t xml:space="preserve">Poznámka k souboru cen:_x000d_
1. V cenách jsou započteny náklady na řezání desek z polystyrenu na požadovaný rozměr a uložení do bednění dilatační spáry s nutným zajištěním před betonáží._x000d_
2. V cenách nejsou započteny náklady bednění čela dilatační spáry a vložení lišt zkosení dilatační spáry, tmelení dilatační spáry s předtěsněním, tyto se oceňují souborem cen 931 99-41 Těsnění spáry betonové konstrukce pásy, profily a tmely._x000d_
</t>
  </si>
  <si>
    <t>464</t>
  </si>
  <si>
    <t>931992124</t>
  </si>
  <si>
    <t>Výplň dilatačních spár z polystyrenu extrudovaného, tloušťky 50 mm</t>
  </si>
  <si>
    <t>1838896745</t>
  </si>
  <si>
    <t>465</t>
  </si>
  <si>
    <t>931994141</t>
  </si>
  <si>
    <t>Těsnění spáry betonové konstrukce pásy, profily, tmely tmelem polyuretanovým spáry pracovní do 1,5 cm2</t>
  </si>
  <si>
    <t>981661169</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</si>
  <si>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spáry._x000d_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objektů._x000d_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tmelu._x000d_
4. Těsnění spárovým profilem ze silikonu nebo uretanu jako náhrada za pohledové výplně obsahuje nastříhaní a slepení pásů na potřebnou délku, vložení do spáry vytvořené lištami, zkosení čela spáry do 20/20 mm nebo do 40/40 mm._x000d_
5. Těsnění smrštitelné (pseudo) spáry obsahuje těsnění lícové tmelem a rubové povrchovým pásem dilatačním, vložení extrudovaného polystyrenu v 1/3 plochy tloušťky betonové stěny._x000d_
6. V cenách nejsou započteny náklady na:_x000d_
a) bednění pracovních a dilatačních čel, bednění podpěr těsnicího pásu svisle uložených, tyto se oceňují cenou 327 35-3112,_x000d_
b) bednění podpěr těsnicího pásu vodorovně uložených, tyto se oceňují cenou 421 35-3112,_x000d_
c) vložení polystyrenu do dilatačních spár, tyto se oceňují souborem cen 931 99-21 Výplň dilatačních spár z polystyrenu,_x000d_
d) u cen -4171 a -4172 na tmelení spáry pod izolačním pásem, tyto se oceňují cenami -4131 až -4142,_x000d_
e) u cen -4171 a -4172 na penetrační nátěr betonu, tyto se oceňují cenami katalogu 800-711 Izolace proti vodě, vlhkosti a plynům._x000d_
</t>
  </si>
  <si>
    <t>466</t>
  </si>
  <si>
    <t>931994142</t>
  </si>
  <si>
    <t>Těsnění spáry betonové konstrukce pásy, profily, tmely tmelem polyuretanovým spáry dilatační do 4,0 cm2</t>
  </si>
  <si>
    <t>-884864807</t>
  </si>
  <si>
    <t>467</t>
  </si>
  <si>
    <t>935112211</t>
  </si>
  <si>
    <t>Osazení betonového příkopového žlabu s vyplněním a zatřením spár cementovou maltou s ložem tl. 100 mm z betonu prostého z betonových příkopových tvárnic šířky přes 500 do 800 mm</t>
  </si>
  <si>
    <t>-1858014930</t>
  </si>
  <si>
    <t xml:space="preserve">Poznámka k souboru cen:_x000d_
1. V cenách jsou započteny i náklady na dodání hmot pro lože a pro vyplnění spár._x000d_
2. V cenách nejsou započteny náklady na dodání příkopových tvárnic nebo betonových desek, které se oceňují ve specifikaci._x000d_
3. Množství měrných jednotek se určuje:_x000d_
a) pro příkopy z betonových tvárnic (žlabu) v m délky jejich podélné osy,_x000d_
b) pro příkopy z betonových desek v m2 rozvinuté lícní plochy dlažby (žlabu),_x000d_
c) pro lože z kameniva nebo z betonu prostého v cenách -1911 a -2911 v m2 rozvinuté lícní plochy dlažby (žlabu)._x000d_
4. Šířkou žlabu příkopových tvárnic se rozumí největší světlá šířka tvárnice._x000d_
</t>
  </si>
  <si>
    <t>Poznámka k položce:_x000d_
např. zpětné osazení původních žlabovek, do betonového lože</t>
  </si>
  <si>
    <t>468</t>
  </si>
  <si>
    <t>935113111</t>
  </si>
  <si>
    <t>Osazení odvodňovacího žlabu s krycím roštem polymerbetonového šířky do 200 mm</t>
  </si>
  <si>
    <t>-1642513258</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</si>
  <si>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</si>
  <si>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469</t>
  </si>
  <si>
    <t>59227006</t>
  </si>
  <si>
    <t>žlab odvodňovací polymerbetonový se spádem dna 0,5% 1000x130x155/160mm</t>
  </si>
  <si>
    <t>1541254573</t>
  </si>
  <si>
    <t>470</t>
  </si>
  <si>
    <t>56241006</t>
  </si>
  <si>
    <t>rošt můstkový A15 nerez dl 1m oka 10/85 pro žlab PE š 100mm</t>
  </si>
  <si>
    <t>1029583451</t>
  </si>
  <si>
    <t>471</t>
  </si>
  <si>
    <t>935115112</t>
  </si>
  <si>
    <t>Odvodňovací zařízení povrchové prefabrikované příkopy zpevněné z tvárnic příkopových TZZ4</t>
  </si>
  <si>
    <t>892050428</t>
  </si>
  <si>
    <t xml:space="preserve">Poznámka k souboru cen:_x000d_
1. Ceny jsou stanoveny pro odvodňovací zařízení podle Vzorového listu železničního listu. železničního spodku (ČD Ž 3.1)._x000d_
2. V cenách jsou započteny:_x000d_
a) u cen -5111 až -5115 náklady na betonové lože z betonu C12/15 a na dodání a osazení příslušné tvárnice._x000d_
b) u cen -5211 až -5241 náklady na podkladní beton C12/15, dodání a osazení příslušného dílce, dodání a osazení pochozí krycí desky, na izolaci proti vodě na plochách zídek ve styku s okolní zeminou, a na výplň z nepropustného materiálu pod úrovní dna odvodňovacích otvorů._x000d_
c) u cen -5311 až -5622 náklady na konstrukci zídky z prostého betonu včetně bednění a odbednění, zřízení odvodňovacích otvorů, dodávku a osazení pochozí desky._x000d_
3. V cenách nejsou započteny náklady na zemní práce (výkopy, zásypy zeminou i nakoupeným zásypovým materiálem, odvoz přebytečné zeminy, dodání a osazení geotextilie jako ochrany proti zanášení). Tyto práce lze oceňovat příslušnými cenami katalogu 800-1 Zemní práce._x000d_
4. Měrnou jednotkou je m délky odvodňovacího zařízení měřené v ose výkopu._x000d_
</t>
  </si>
  <si>
    <t>472</t>
  </si>
  <si>
    <t>936171150</t>
  </si>
  <si>
    <t>Demontáž úhelníků na železničních mostech bez přesypávky v přímé trati nebo v oblouku pojistných L 160 x 160 x 40</t>
  </si>
  <si>
    <t>-1869605079</t>
  </si>
  <si>
    <t xml:space="preserve">Poznámka k položce:_x000d_
PÚ jsou rozměru L 160 x 100 x 14 mm. Včetně příp. demontáže dřev. klínu v obou ukončení PÚ. </t>
  </si>
  <si>
    <t>473</t>
  </si>
  <si>
    <t>936171151</t>
  </si>
  <si>
    <t>Demontáž úhelníků na železničních mostech bez přesypávky v přímé trati nebo v oblouku pojistných L 200 x 200 x 40</t>
  </si>
  <si>
    <t>-1321882235</t>
  </si>
  <si>
    <t xml:space="preserve">Poznámka k položce:_x000d_
PÚ jsou rozměru L 200 x 200 x 14 mm. Včetně příp. demontáže dřev. klínu v obou ukončení PÚ. </t>
  </si>
  <si>
    <t>474</t>
  </si>
  <si>
    <t>936171152</t>
  </si>
  <si>
    <t>Demontáž úhelníků na železničních mostech bez přesypávky v přímé trati nebo v oblouku zajišťovacích L 90 x 90 x 10</t>
  </si>
  <si>
    <t>955914716</t>
  </si>
  <si>
    <t>475</t>
  </si>
  <si>
    <t>936171211</t>
  </si>
  <si>
    <t>Oprava úhelníků na železničních mostech v přímé trati nebo oblouku výroba úhelníků pojistných v koleji tvaru S 49 - L 160x100x14</t>
  </si>
  <si>
    <t>-18996454</t>
  </si>
  <si>
    <t xml:space="preserve">Poznámka k souboru cen:_x000d_
1. Ceny lze použít pro úhelníky na mostě i ve výbězích._x000d_
2. Množství měrných jednotek se určuje v metrech délky opravované mostní konstrukce._x000d_
3. V cenách výroby 936 17-12 jsou započteny i náklady spojovací prostředky a na zřízení a dodání koncových klínů._x000d_
4. V cenách výroby 936 17-12 nejsou započteny náklady na dodávku pojistných úhelníků; které se oceňují jako specifikace k cenám montáže._x000d_
5. V cenách montáže 936 17-13 jsou započteny i náklady na kotvicí materiál včetně ocelových podložek._x000d_
6. V cenách montáže 936 17-13 nejsou započteny náklady na dodávku materiálu, které se oceňují ve specifikaci:_x000d_
a) u vyráběných úhelníků jako dodávka materiálu pro výrobu úhelníků; ztratné lze stanovit ve výši 1 %,_x000d_
b) u nakupovaných úhelníků jako dodávka hotového nakupovaného výrobku._x000d_
7. Demontáž pojistných úhelníků se oceňuje cenami souboru cen 936 17-115 části B01 tohoto katalogu._x000d_
</t>
  </si>
  <si>
    <t>476</t>
  </si>
  <si>
    <t>130104R01</t>
  </si>
  <si>
    <t>úhelník ocelový rovnostranný, v jakosti 11 375, L 160 x 100 x 14 mm</t>
  </si>
  <si>
    <t>-2132066088</t>
  </si>
  <si>
    <t>Poznámka k položce:_x000d_
Hmotnost: 27,29 kg/m</t>
  </si>
  <si>
    <t>477</t>
  </si>
  <si>
    <t>936171311</t>
  </si>
  <si>
    <t>Oprava úhelníků na železničních mostech v přímé trati nebo oblouku montáž úhelníků pojistných v koleji tvaru S 49 - L 160x100x14</t>
  </si>
  <si>
    <t>-677857153</t>
  </si>
  <si>
    <t xml:space="preserve">Poznámka k položce:_x000d_
na mostnice, pozednice a pražce ve výbězích, včetně příp. lokálního navrtání pro vrtule a dodání chybějícího spojovacího materiálu ve spojích úhelníků._x000d_
</t>
  </si>
  <si>
    <t>478</t>
  </si>
  <si>
    <t>936171312</t>
  </si>
  <si>
    <t>Oprava úhelníků na železničních mostech v přímé trati nebo oblouku montáž úhelníků pojistných v koleji tvaru R 65 - L 200x200x14</t>
  </si>
  <si>
    <t>-212450721</t>
  </si>
  <si>
    <t>479</t>
  </si>
  <si>
    <t>936171321</t>
  </si>
  <si>
    <t>Oprava úhelníků na železničních mostech v přímé trati nebo oblouku montáž úhelníků zajišťovacích L 90x90x10 pro centrické uložení mostnic</t>
  </si>
  <si>
    <t>-974441586</t>
  </si>
  <si>
    <t>480</t>
  </si>
  <si>
    <t>936942211</t>
  </si>
  <si>
    <t>Zhotovení tabulky s letopočtem opravy nebo větší údržby vložením šablony do bednění</t>
  </si>
  <si>
    <t>1362228094</t>
  </si>
  <si>
    <t xml:space="preserve">Poznámka k položce:_x000d_
Včetně zhotovení 1x základního PKO nátěru výztuže u vlysu s letopočtem s ručním očištěním kartáčem - v případě římsy či čela. V případě odláždění svahu letopočet provést bločkem do dlažby._x000d_
</t>
  </si>
  <si>
    <t>481</t>
  </si>
  <si>
    <t>936945111</t>
  </si>
  <si>
    <t>Osazení tabulky plechové smaltované s čísly tunelových pasů</t>
  </si>
  <si>
    <t>-209145299</t>
  </si>
  <si>
    <t xml:space="preserve">Poznámka k souboru cen:_x000d_
1. V ceně nejsou započteny náklady na dodání tabulky, tyto náklady se oceňují ve specifikaci. _x000d_
</t>
  </si>
  <si>
    <t xml:space="preserve">Poznámka k položce:_x000d_
příp. osazení pozinkovaného držáku (pol. s kódem 404452-R01) pro uchycení bezpečnostní tabulky </t>
  </si>
  <si>
    <t>482</t>
  </si>
  <si>
    <t>936991111</t>
  </si>
  <si>
    <t>Odvodňovače kamenného zdiva mostů z PE trubek DN 160 včetně utěsnění</t>
  </si>
  <si>
    <t>-1067384005</t>
  </si>
  <si>
    <t xml:space="preserve">Poznámka k souboru cen:_x000d_
1. V cenách jsou započteny i náklady na:_x000d_
a) na vyvrtání otvoru pro prostup kamennou zdí,_x000d_
b) osazení a dodání PE trubek včetně nařezání na potřebnou délku,_x000d_
c) utěsnění prostupu._x000d_
</t>
  </si>
  <si>
    <t>483</t>
  </si>
  <si>
    <t>938111111</t>
  </si>
  <si>
    <t>Čištění zdiva opěr, pilířů, křídel od mechu a jiné vegetace</t>
  </si>
  <si>
    <t>1412545861</t>
  </si>
  <si>
    <t xml:space="preserve">Poznámka k souboru cen:_x000d_
1. Cena je určena pro čištění jakéhokoliv zdiva._x000d_
2. Počet měrných jednotek se měří v m2 čištěné plochy zdiva._x000d_
</t>
  </si>
  <si>
    <t>484</t>
  </si>
  <si>
    <t>938121111</t>
  </si>
  <si>
    <t>Odstraňování náletových křovin, dřevin a travnatého porostu ve výškách v okolí mostních říms a křídel</t>
  </si>
  <si>
    <t>792279262</t>
  </si>
  <si>
    <t>485</t>
  </si>
  <si>
    <t>938122111</t>
  </si>
  <si>
    <t>Ošetření řezných ploch porostů na mostech herbicidy průměru do 10 cm</t>
  </si>
  <si>
    <t>422504872</t>
  </si>
  <si>
    <t>486</t>
  </si>
  <si>
    <t>938122112</t>
  </si>
  <si>
    <t>Ošetření řezných ploch porostů na mostech herbicidy průměru přes 10 cm</t>
  </si>
  <si>
    <t>1032735910</t>
  </si>
  <si>
    <t>487</t>
  </si>
  <si>
    <t>938122211</t>
  </si>
  <si>
    <t>Hubení porostů na mostech herbicidy postřikovačem</t>
  </si>
  <si>
    <t>360810753</t>
  </si>
  <si>
    <t>488</t>
  </si>
  <si>
    <t>938131111</t>
  </si>
  <si>
    <t>Odstranění přebytečné zeminy (nánosů) u říms průčelního zdiva a křídel ručně</t>
  </si>
  <si>
    <t>-2052918248</t>
  </si>
  <si>
    <t>489</t>
  </si>
  <si>
    <t>938902113</t>
  </si>
  <si>
    <t>Profilace a čištění příkopů komunikací příkopovým rypadlem s odstraněním travnatého porostu nebo nánosu, s úpravou dna a svahů do předepsaného profilu a s naložením na dopravní prostředek nebo s přemístěním na hromady na vzdálenost do 20 m nezpevněných nebo zpevněných objemu nánosu přes 0,30 do 0,50 m3/m</t>
  </si>
  <si>
    <t>728967506</t>
  </si>
  <si>
    <t xml:space="preserve">Poznámka k souboru cen:_x000d_
1. Ceny nelze použít pro čištění příkopů zakrytých; toto čištění se oceňuje individuálně._x000d_
2. Pro volbu ceny se objem nánosu na 1 m délky příkopu určí jako podíl celkového množství nánosu všech příkopů objektu a jejich celkové délky._x000d_
3. V cenách nejsou započteny náklady na vodorovnou dopravu odstraněného materiálu, která se oceňuje cenami souboru cen 997 22-15 Vodorovná doprava suti._x000d_
</t>
  </si>
  <si>
    <t>Poznámka k položce:_x000d_
popř. s rozhrnutím na okolní terén</t>
  </si>
  <si>
    <t>490</t>
  </si>
  <si>
    <t>938902201</t>
  </si>
  <si>
    <t>Čištění příkopů komunikací s odstraněním travnatého porostu nebo nánosu s naložením na dopravní prostředek nebo s přemístěním na hromady na vzdálenost do 20 m ručně při šířce dna do 400 mm a objemu nánosu do 0,15 m3/m</t>
  </si>
  <si>
    <t>-781089801</t>
  </si>
  <si>
    <t>491</t>
  </si>
  <si>
    <t>938902202</t>
  </si>
  <si>
    <t>Čištění příkopů komunikací s odstraněním travnatého porostu nebo nánosu s naložením na dopravní prostředek nebo s přemístěním na hromady na vzdálenost do 20 m ručně při šířce dna do 400 mm a objemu nánosu přes 0,15 do 0,30 m3/m</t>
  </si>
  <si>
    <t>856830379</t>
  </si>
  <si>
    <t>492</t>
  </si>
  <si>
    <t>938902203</t>
  </si>
  <si>
    <t>Čištění příkopů komunikací s odstraněním travnatého porostu nebo nánosu s naložením na dopravní prostředek nebo s přemístěním na hromady na vzdálenost do 20 m ručně při šířce dna do 400 mm a objemu nánosu přes 0,30 do 0,50 m3/m</t>
  </si>
  <si>
    <t>-1096347024</t>
  </si>
  <si>
    <t>493</t>
  </si>
  <si>
    <t>938902204</t>
  </si>
  <si>
    <t>Čištění příkopů komunikací s odstraněním travnatého porostu nebo nánosu s naložením na dopravní prostředek nebo s přemístěním na hromady na vzdálenost do 20 m ručně při šířce dna přes 400 mm a objemu nánosu do 0,15 m3/m</t>
  </si>
  <si>
    <t>-1971440373</t>
  </si>
  <si>
    <t>494</t>
  </si>
  <si>
    <t>938902205</t>
  </si>
  <si>
    <t>Čištění příkopů komunikací s odstraněním travnatého porostu nebo nánosu s naložením na dopravní prostředek nebo s přemístěním na hromady na vzdálenost do 20 m ručně při šířce dna přes 400 mm a objemu nánosu přes 0,15 do 0,30 m3/m</t>
  </si>
  <si>
    <t>1999411797</t>
  </si>
  <si>
    <t>495</t>
  </si>
  <si>
    <t>938902206</t>
  </si>
  <si>
    <t>Čištění příkopů komunikací s odstraněním travnatého porostu nebo nánosu s naložením na dopravní prostředek nebo s přemístěním na hromady na vzdálenost do 20 m ručně při šířce dna přes 400 mm a objemu nánosu přes 0,30 do 0,50 m3/m</t>
  </si>
  <si>
    <t>2025662189</t>
  </si>
  <si>
    <t>496</t>
  </si>
  <si>
    <t>938905211</t>
  </si>
  <si>
    <t>Údržba ocelových konstrukcí úprava ukončení (výběhů) jednoho páru pojistných úhelníků, velikosti 160 x 100 x 14 mm</t>
  </si>
  <si>
    <t>soubor</t>
  </si>
  <si>
    <t>1412194167</t>
  </si>
  <si>
    <t xml:space="preserve">Poznámka k souboru cen:_x000d_
1. V cenách 938 90-51 výměna nýtu jsou započteny i náklady na dodávku nýtu nebo trhacího šroubu._x000d_
2. V cenách 938 90-52 úpravy ukončení pojistných úhelníků jsou započteny i náklady na povolení a demontáž úhelníků, natvarování, seříznutí, vyvrtání nových a zavaření původních otvorů, nátěr a montáž nového provedení úhelníku._x000d_
</t>
  </si>
  <si>
    <t>Poznámka k položce:_x000d_
úprava výběhů PÚ při prodloužení 1 pasu PÚ, dle předpisu S3, kap. XII</t>
  </si>
  <si>
    <t>497</t>
  </si>
  <si>
    <t>938905311</t>
  </si>
  <si>
    <t>Údržba ocelových konstrukcí údržba ložisek očistění, nátěr, namazání</t>
  </si>
  <si>
    <t>967910942</t>
  </si>
  <si>
    <t>Poznámka k položce:_x000d_
včetně dodání potřebného materiálu</t>
  </si>
  <si>
    <t>498</t>
  </si>
  <si>
    <t>938905312</t>
  </si>
  <si>
    <t>Údržba ocelových konstrukcí údržba ložisek vysekání obetonávky a zalití ložiskových desek</t>
  </si>
  <si>
    <t>-1947147360</t>
  </si>
  <si>
    <t>Poznámka k položce:_x000d_
zalití ložiska včetně vyspádování mimo úložný práh</t>
  </si>
  <si>
    <t>499</t>
  </si>
  <si>
    <t>938905R01</t>
  </si>
  <si>
    <t>Údržba ocelových konstrukcí - výměna nýtů jednotlivě</t>
  </si>
  <si>
    <t>-1832035942</t>
  </si>
  <si>
    <t>Poznámka k položce:_x000d_
Výměna poškozených či chybějících nýtů (popř. šroubu) na konstrukci včetně dodání spojovacího materiálu - použít VP šrouby, popř. TCB (tension control bolts, šroub s kontrolovaným napětím). Bez dodání materiálu.</t>
  </si>
  <si>
    <t>500</t>
  </si>
  <si>
    <t>938906251</t>
  </si>
  <si>
    <t>Vyčištění tunelu, ruční očištění líce obezdívky tunelu, osekání ledu v tunelu údržba bezpečnostních nátěrů očištění a omytí</t>
  </si>
  <si>
    <t>159549044</t>
  </si>
  <si>
    <t xml:space="preserve">Poznámka k souboru cen:_x000d_
1. V cenách jsou započteny i náklady na naložení odstraňovaného materiálu na dopravní prostředek nebo odhození do 3 m._x000d_
2. V cenách nejsou započteny náklady na vodorovné přemístění odstraňovaných materiálů; tyto práce se oceňují cenami 163 23-1 . Vodorovné přemístění rubaniny bez naložení avšak se složením._x000d_
3. Množství jednotek se u variant -6111 a -6112 určuje v m3 odstraňovaného materiálu._x000d_
4. U variant -6311 a -6312 množství jednotek se určuje v hodinách práce podle záznamu ve stavebním deníku._x000d_
</t>
  </si>
  <si>
    <t>501</t>
  </si>
  <si>
    <t>938906252.R</t>
  </si>
  <si>
    <t>Údržba bezpečnostních nátěrů - obnova stávajícího nátěru bez rozměření</t>
  </si>
  <si>
    <t>-158864587</t>
  </si>
  <si>
    <t>Poznámka k položce:_x000d_
příprava povrchu (očištění a omytí) oceněna samostatně pol. 938906251</t>
  </si>
  <si>
    <t>502</t>
  </si>
  <si>
    <t>938906253.R</t>
  </si>
  <si>
    <t>Údržba bezpečnostních nátěrů - obnova stávajícího nátěru s rozměřením</t>
  </si>
  <si>
    <t>-1529512118</t>
  </si>
  <si>
    <t>503</t>
  </si>
  <si>
    <t>941111121</t>
  </si>
  <si>
    <t>Montáž lešení řadového trubkového lehkého pracovního s podlahami s provozním zatížením tř. 3 do 200 kg/m2 šířky tř. W09 přes 0,9 do 1,2 m, výšky do 10 m</t>
  </si>
  <si>
    <t>2113594413</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</si>
  <si>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</si>
  <si>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504</t>
  </si>
  <si>
    <t>941111221</t>
  </si>
  <si>
    <t>Montáž lešení řadového trubkového lehkého pracovního s podlahami s provozním zatížením tř. 3 do 200 kg/m2 Příplatek za první a každý další den použití lešení k ceně -1121</t>
  </si>
  <si>
    <t>-79218268</t>
  </si>
  <si>
    <t>505</t>
  </si>
  <si>
    <t>941111821</t>
  </si>
  <si>
    <t>Demontáž lešení řadového trubkového lehkého pracovního s podlahami s provozním zatížením tř. 3 do 200 kg/m2 šířky tř. W09 přes 0,9 do 1,2 m, výšky do 10 m</t>
  </si>
  <si>
    <t>1060260136</t>
  </si>
  <si>
    <t xml:space="preserve">Poznámka k souboru cen:_x000d_
1. Demontáž lešení řadového trubkového lehkého výšky přes 25 m se oceňuje individuálně._x000d_
</t>
  </si>
  <si>
    <t>506</t>
  </si>
  <si>
    <t>943211111</t>
  </si>
  <si>
    <t>Montáž lešení prostorového rámového lehkého pracovního s podlahami s provozním zatížením tř. 3 do 200 kg/m2, výšky do 10 m</t>
  </si>
  <si>
    <t>-2108693403</t>
  </si>
  <si>
    <t xml:space="preserve">Poznámka k souboru cen:_x000d_
1. Montáž lešení prostorového rámového lehkého výšky přes 25 m se oceňuje individuálně._x000d_
</t>
  </si>
  <si>
    <t>507</t>
  </si>
  <si>
    <t>943211211</t>
  </si>
  <si>
    <t>Montáž lešení prostorového rámového lehkého pracovního s podlahami Příplatek za první a každý další den použití lešení k ceně -1111</t>
  </si>
  <si>
    <t>-1398223862</t>
  </si>
  <si>
    <t>508</t>
  </si>
  <si>
    <t>943211811</t>
  </si>
  <si>
    <t>Demontáž lešení prostorového rámového lehkého pracovního s podlahami s provozním zatížením tř. 3 do 200 kg/m2, výšky do 10 m</t>
  </si>
  <si>
    <t>-711743745</t>
  </si>
  <si>
    <t xml:space="preserve">Poznámka k souboru cen:_x000d_
1. Demontáž lešení prostorového rámového lehkého výšky přes 25 m se oceňuje individuálně._x000d_
</t>
  </si>
  <si>
    <t>509</t>
  </si>
  <si>
    <t>944611111</t>
  </si>
  <si>
    <t>Montáž ochranné plachty zavěšené na konstrukci lešení z textilie z umělých vláken</t>
  </si>
  <si>
    <t>-1557973190</t>
  </si>
  <si>
    <t xml:space="preserve">Poznámka k souboru cen:_x000d_
1. V cenách nejsou započteny náklady na lešení potřebné pro zavěšení plachty; toto lešení se oceňuje příslušnými cenami lešení._x000d_
</t>
  </si>
  <si>
    <t>Poznámka k položce:_x000d_
pro snížení prašnosti v obci</t>
  </si>
  <si>
    <t>510</t>
  </si>
  <si>
    <t>944611211</t>
  </si>
  <si>
    <t>Montáž ochranné plachty Příplatek za první a každý další den použití plachty k ceně -1111</t>
  </si>
  <si>
    <t>336240074</t>
  </si>
  <si>
    <t>Poznámka k položce:_x000d_
nájem za den plachty ochranné z plastové textilie</t>
  </si>
  <si>
    <t>511</t>
  </si>
  <si>
    <t>944611811</t>
  </si>
  <si>
    <t>Demontáž ochranné plachty zavěšené na konstrukci lešení z textilie z umělých vláken</t>
  </si>
  <si>
    <t>1397867070</t>
  </si>
  <si>
    <t>512</t>
  </si>
  <si>
    <t>945421110</t>
  </si>
  <si>
    <t>Hydraulická zvedací plošina včetně obsluhy instalovaná na automobilovém podvozku, výšky zdvihu do 18 m</t>
  </si>
  <si>
    <t>1333625963</t>
  </si>
  <si>
    <t xml:space="preserve">Poznámka k souboru cen:_x000d_
1. Množství měrných jednotek se určuje v hodinách skutečného použití plošiny, přičemž každá započatá hodina se zaokrouhlí:_x000d_
a) na půlhodinu, trvá-li práce méně než 30 minut,_x000d_
b) na celou hodinu, trvá-li práce 30 minut a více._x000d_
</t>
  </si>
  <si>
    <t>Poznámka k položce:_x000d_
odhad 5 použití po 2 dnech</t>
  </si>
  <si>
    <t>513</t>
  </si>
  <si>
    <t>946111113</t>
  </si>
  <si>
    <t>Montáž pojízdných věží trubkových nebo dílcových s maximálním zatížením podlahy do 200 kg/m2 šířky od 0,6 do 0,9 m, délky do 3,2 m, výšky přes 2,5 m do 3,5 m</t>
  </si>
  <si>
    <t>279510928</t>
  </si>
  <si>
    <t xml:space="preserve">Poznámka k souboru cen:_x000d_
1. Montáž lešení vyšších, než je uvedeno v souboru cen, se oceňuje individuálně, stejně tak jako konstrukce s vyšším požadovaným zatížením._x000d_
2. Pojízdná lešení do tunelů a pojízdná lešení s bočním vysunutím se oceňují individuálně._x000d_
</t>
  </si>
  <si>
    <t>514</t>
  </si>
  <si>
    <t>946111114</t>
  </si>
  <si>
    <t>Montáž pojízdných věží trubkových nebo dílcových s maximálním zatížením podlahy do 200 kg/m2 šířky od 0,6 do 0,9 m, délky do 3,2 m, výšky přes 3,5 m do 4,5 m</t>
  </si>
  <si>
    <t>1002909224</t>
  </si>
  <si>
    <t>515</t>
  </si>
  <si>
    <t>946111213</t>
  </si>
  <si>
    <t>Montáž pojízdných věží trubkových nebo dílcových s maximálním zatížením podlahy do 200 kg/m2 Příplatek za první a každý další den použití pojízdného lešení k ceně -1113</t>
  </si>
  <si>
    <t>-1624265219</t>
  </si>
  <si>
    <t xml:space="preserve">Poznámka k položce:_x000d_
předpoklad 5 dní_x000d_
_x000d_
</t>
  </si>
  <si>
    <t>516</t>
  </si>
  <si>
    <t>946111214</t>
  </si>
  <si>
    <t>Montáž pojízdných věží trubkových nebo dílcových s maximálním zatížením podlahy do 200 kg/m2 Příplatek za první a každý další den použití pojízdného lešení k ceně -1114</t>
  </si>
  <si>
    <t>698670409</t>
  </si>
  <si>
    <t>Poznámka k položce:_x000d_
předpoklad 5 dní</t>
  </si>
  <si>
    <t>517</t>
  </si>
  <si>
    <t>946112114</t>
  </si>
  <si>
    <t>Montáž pojízdných věží trubkových nebo dílcových s maximálním zatížením podlahy do 200 kg/m2 šířky přes 0,9 do 1,6 m, délky do 3,2 m, výšky přes 3,5 m do 4,5 m</t>
  </si>
  <si>
    <t>-1260011286</t>
  </si>
  <si>
    <t>518</t>
  </si>
  <si>
    <t>946112214</t>
  </si>
  <si>
    <t>Montáž pojízdných věží trubkových nebo dílcových s maximálním zatížením podlahy do 200 kg/m2 Příplatek za první a každý další den použití pojízdného lešení k ceně -2114</t>
  </si>
  <si>
    <t>785289184</t>
  </si>
  <si>
    <t>519</t>
  </si>
  <si>
    <t>946112813</t>
  </si>
  <si>
    <t>Demontáž pojízdných věží trubkových nebo dílcových s maximálním zatížením podlahy do 200 kg/m2 šířky přes 0,9 do 1,6 m, délky do 3,2 m, výšky přes 2,5 m do 3,5 m</t>
  </si>
  <si>
    <t>-1853747116</t>
  </si>
  <si>
    <t xml:space="preserve">Poznámka k souboru cen:_x000d_
1. Demontáž lešení vyšších, než je uvedeno v souboru cen, se oceňuje individuálně, stejně tak jako konstrukce s vyšším požadovaným zatížením._x000d_
</t>
  </si>
  <si>
    <t>520</t>
  </si>
  <si>
    <t>946112814</t>
  </si>
  <si>
    <t>Demontáž pojízdných věží trubkových nebo dílcových s maximálním zatížením podlahy do 200 kg/m2 šířky přes 0,9 do 1,6 m, délky do 3,2 m, výšky přes 3,5 m do 4,5 m</t>
  </si>
  <si>
    <t>510500731</t>
  </si>
  <si>
    <t>521</t>
  </si>
  <si>
    <t>946211131</t>
  </si>
  <si>
    <t>Montáž zavěšeného trubkového lešení na potrubních mostech nebo na mostní konstrukci s podlahami s provozním zatížením tř. 3 přes 150 do 200 kg/m2, umístěného ve výšce do 10 m</t>
  </si>
  <si>
    <t>-1138260694</t>
  </si>
  <si>
    <t xml:space="preserve">Poznámka k souboru cen:_x000d_
1. Ceny lze použít pro zavěšení na mostní konstrukci betonovou i ocelovou._x000d_
2. V ceně příplatku jsou započteny i náklady na závěsný systém._x000d_
3. Množství měrných jednotek se určuje v m2 zavěšené podlahy._x000d_
4. Montáž zavěšených trubkových lešení vyšších než 30 m se oceňuje individuálně, stejně tak jako konstrukce s vyšším zatížením než 200 kg/m2._x000d_
</t>
  </si>
  <si>
    <t>522</t>
  </si>
  <si>
    <t>946211231</t>
  </si>
  <si>
    <t>Montáž zavěšeného trubkového lešení na potrubních mostech nebo na mostní konstrukci Příplatek za první a každý další den použití lešení k ceně -1131</t>
  </si>
  <si>
    <t>989668462</t>
  </si>
  <si>
    <t>523</t>
  </si>
  <si>
    <t>946211831</t>
  </si>
  <si>
    <t>Demontáž zavěšeného trubkového lešení na potrubních mostech nebo na mostní konstrukci s podlahami s provozním zatížením tř. 3 přes 150 do 200 kg/m2, umístěného ve výšce do 10 m</t>
  </si>
  <si>
    <t>960331320</t>
  </si>
  <si>
    <t xml:space="preserve">Poznámka k souboru cen:_x000d_
1. Ceny lze použít pro zavěšení na mostní konstrukci betonovou i ocelovou._x000d_
2. Demontáž zavěšených trubkových lešení vyšších než 30 m se oceňuje individuálně, stejně tak jako konstrukce s vyšším zatížením než 200 kg/m2._x000d_
</t>
  </si>
  <si>
    <t>524</t>
  </si>
  <si>
    <t>948411121</t>
  </si>
  <si>
    <t>Podpěrné skruže a podpěry dočasné kovové zřízení podpěr výšky do 12 m Pižmo</t>
  </si>
  <si>
    <t>1573537214</t>
  </si>
  <si>
    <t xml:space="preserve">Poznámka k souboru cen:_x000d_
1. V cenách podpěných skruží jsou započteny náklady na sestavení a zavětrování věží, osazení a vyrovnání stavěcích hlav a dolních základových rámů._x000d_
2. V cenách podpěr jsou započteny náklady na rozměření, sestavení modulů s uložením na základech, kontrolu stability, zavětrování konstrukce, osazení dočasných pomocných pracovních lávek a doprava podpěr do vzdálenosti 100 m v rámci staveniště._x000d_
3. Ceny nájemného skruží z věží a podpěr Pižmo jsou pouze informativní, je nutné je posoudit s ohledem na konkrétní podmínky stavby._x000d_
4. Měsíční nájemné podpěr ŽP 16 a P35, které je uvedené s nulovou hodnotou, se stanoví induviduálně podle konkrétních podmínek stavby, obvykle v hodnotě 6 % z ceny pořízení._x000d_
5. Drobný spotřební materiál (např. hřebíky, svorníky, matice) je započten v režijních nákladech._x000d_
6. V cenách nejsou započteny náklady na:_x000d_
a) odskružovací zařízení, tyto se oceňují souborem cen 429 94-1 . Odskružení bednění na podpěrné konstrukci,_x000d_
b) zřízení pracovních podlah a bednění spodní desky nebo trámu nosné konstrukce, tyto se oceňují souborem cen 421 95- . . Dřevěné deskové mostní nosné konstrukce,_x000d_
c) betonový základ nebo základ ze silničních panelů pod skruží nebo roznášecími nosníky dílců._x000d_
d) mimostaveništní dopravu skruží a podpěr a jejich nakládku a vykládku; tyto náklady se oceňují individuálně._x000d_
</t>
  </si>
  <si>
    <t>Poznámka k položce:_x000d_
včetně zvedacího prostředku</t>
  </si>
  <si>
    <t>525</t>
  </si>
  <si>
    <t>60554243</t>
  </si>
  <si>
    <t>řezivo listnaté dub fošna neomítaná tl 50mm dl 4m</t>
  </si>
  <si>
    <t>1386515609</t>
  </si>
  <si>
    <t>Poznámka k položce:_x000d_
např. pro doklínování konstrukce PIŽMO, pro montáž a rektifikaci konstrukce PIŽMO</t>
  </si>
  <si>
    <t>526</t>
  </si>
  <si>
    <t>605111600</t>
  </si>
  <si>
    <t>řezivo jehličnaté hranol dl 3 - 3,5 m jakost I.</t>
  </si>
  <si>
    <t>CS ÚRS 2017 01</t>
  </si>
  <si>
    <t>1728322239</t>
  </si>
  <si>
    <t>Poznámka k položce:_x000d_
např. pro montáž a rektifikaci konstrukce PIŽMO</t>
  </si>
  <si>
    <t>527</t>
  </si>
  <si>
    <t>60511120</t>
  </si>
  <si>
    <t>prkna stavební prismovaná středová řezivo stavební tl 25(32)mm dl 2-5m</t>
  </si>
  <si>
    <t>-1090355355</t>
  </si>
  <si>
    <t>528</t>
  </si>
  <si>
    <t>948411221</t>
  </si>
  <si>
    <t>Podpěrné skruže a podpěry dočasné kovové odstranění podpěr výšky do 12 m Pižmo</t>
  </si>
  <si>
    <t>-769232656</t>
  </si>
  <si>
    <t>529</t>
  </si>
  <si>
    <t>949101111</t>
  </si>
  <si>
    <t>Lešení pomocné pracovní pro objekty pozemních staveb pro zatížení do 150 kg/m2, o výšce lešeňové podlahy do 1,9 m</t>
  </si>
  <si>
    <t>-198813184</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</si>
  <si>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</si>
  <si>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530</t>
  </si>
  <si>
    <t>949101112</t>
  </si>
  <si>
    <t>Lešení pomocné pracovní pro objekty pozemních staveb pro zatížení do 150 kg/m2, o výšce lešeňové podlahy přes 1,9 do 3,5 m</t>
  </si>
  <si>
    <t>656735336</t>
  </si>
  <si>
    <t>531</t>
  </si>
  <si>
    <t>949101R01</t>
  </si>
  <si>
    <t>Lešení pomocné pro objekty pozemních staveb s lešeňovou podlahou v do 1,9 m zatížení do 200 kg/m2</t>
  </si>
  <si>
    <t>-456687764</t>
  </si>
  <si>
    <t>Poznámka k položce:_x000d_
pomocná podlaha lešení v ocelové konstrukci mostu, včetně montáže, demontáže, opotřebení a pronájmu na 30 dní</t>
  </si>
  <si>
    <t>532</t>
  </si>
  <si>
    <t>952902121</t>
  </si>
  <si>
    <t>Čištění budov při provádění oprav a udržovacích prací podlah drsných nebo chodníků zametením</t>
  </si>
  <si>
    <t>-473070129</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</si>
  <si>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práce._x000d_
2. Čištění vnějších ploch tlakovou vodou a tryskáním:pískem se oceňuje cenami souboru cen 629 99 -51 tohoto katalogu._x000d_
3. Množství jednotek čištěných ploch:_x000d_
a) se určuje v m2 ploch místností a chodeb nebo jejich částí, kterými se dopravuje materiál nebo jsou používány pro stavební práce_x000d_
b) schodiště se určuje v m2 rozvinuté plochy schodišťových stupňů,_x000d_
c) podest se určuje v m2 půdorysné plochy,_x000d_
d) oken, dveří a vrat v m2 plochy,_x000d_
e) konstrukcí a prvků se určuje v m2 pohledové plochy._x000d_
4. Povrch hladký je rovný, nezdrsněný, nezvrásněný (např. linoleum, teraco, hladké dlažby, parkety apod. ). Povrch drsný je nerovný, zdrsněný, zvrásněný (např. betonový potěr, mozaiková dlažba, palubky apod.)._x000d_
5. V cenách očištění schodišť jsou započteny náklady na očištění schodišťových stupňů a schodišťového zábradlí. Plocha podest se započítává do plochy podlah._x000d_
6. V cenách čištění oken a balkonových dveří jsou započteny náklady na očištění rámu, parapetu, prahu a kování a očištění a vyleštění skleněné výplně._x000d_
7. V cenách čištění dveří a vrat jsou započteny náklady na očištění rámu, výplně, prahu a kování._x000d_
8. Čištění říms (odstraňování smetí, prachu, náletů apod.) se oceňuje individuálně._x000d_
9. Odvoz odpadu se ocení položkami odvozu suti ceníku 801-3, hmotnost se stanoví individuálně._x000d_
</t>
  </si>
  <si>
    <t>Poznámka k položce:_x000d_
např. úklid podchodu včetně schodiště a nástupiště</t>
  </si>
  <si>
    <t>533</t>
  </si>
  <si>
    <t>952904111</t>
  </si>
  <si>
    <t>Čištění mostních objektů odstranění nánosů z otvorů strojně</t>
  </si>
  <si>
    <t>-1943544294</t>
  </si>
  <si>
    <t xml:space="preserve">Poznámka k souboru cen:_x000d_
1. Množství měrných jednotek se určuje:_x000d_
a) u otvorů, vtoků a výtoků v m3 jejich objemu,_x000d_
b) u odvodňovačů v m jejich délky._x000d_
</t>
  </si>
  <si>
    <t>Poznámka k položce:_x000d_
V ceně je zahrnuto použití mechanizace vč. její dopravy a posádky.</t>
  </si>
  <si>
    <t>534</t>
  </si>
  <si>
    <t>952904121</t>
  </si>
  <si>
    <t>Čištění mostních objektů odstranění nánosů z otvorů ručně, světlé výšky otvoru do 1,5 m</t>
  </si>
  <si>
    <t>1202014593</t>
  </si>
  <si>
    <t>535</t>
  </si>
  <si>
    <t>952904122</t>
  </si>
  <si>
    <t>Čištění mostních objektů odstranění nánosů z otvorů ručně, světlé výšky otvoru přes 1,5 m</t>
  </si>
  <si>
    <t>-441032740</t>
  </si>
  <si>
    <t>536</t>
  </si>
  <si>
    <t>952904131</t>
  </si>
  <si>
    <t>Čištění mostních objektů propláchnutí odvodnění</t>
  </si>
  <si>
    <t>560313765</t>
  </si>
  <si>
    <t>537</t>
  </si>
  <si>
    <t>952904141</t>
  </si>
  <si>
    <t>Čištění mostních objektů pročištění odvodňovačů ve zdivu</t>
  </si>
  <si>
    <t>-319841711</t>
  </si>
  <si>
    <t>538</t>
  </si>
  <si>
    <t>952904151</t>
  </si>
  <si>
    <t>Čištění mostních objektů pročištění vtoků a výtoků strojně</t>
  </si>
  <si>
    <t>1184800626</t>
  </si>
  <si>
    <t xml:space="preserve">Poznámka k položce:_x000d_
V ceně je zahrnuto použití mechanizace vč. její dopravy a posádky._x000d_
</t>
  </si>
  <si>
    <t>539</t>
  </si>
  <si>
    <t>952904152</t>
  </si>
  <si>
    <t>Čištění mostních objektů pročištění vtoků a výtoků ručně</t>
  </si>
  <si>
    <t>-698619734</t>
  </si>
  <si>
    <t>540</t>
  </si>
  <si>
    <t>953332114</t>
  </si>
  <si>
    <t>Vložky svislé do dilatačních spár z pryže kladené volně, včetně dodání a osazení, v jakémkoliv zdivu, tl. 10 mm</t>
  </si>
  <si>
    <t>1161660158</t>
  </si>
  <si>
    <t>Poznámka k položce:_x000d_
připevnit ze zpodu svlaku vhodnými vruty ((127,95+(2*0,2+2*0,3))/0,5*2 = cca 516ks)</t>
  </si>
  <si>
    <t>541</t>
  </si>
  <si>
    <t>953961113</t>
  </si>
  <si>
    <t>Kotvy chemické s vyvrtáním otvoru do betonu, železobetonu nebo tvrdého kamene tmel, velikost M 12, hloubka 110 mm</t>
  </si>
  <si>
    <t>416748935</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</si>
  <si>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</si>
  <si>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542</t>
  </si>
  <si>
    <t>953961214</t>
  </si>
  <si>
    <t>Kotvy chemické s vyvrtáním otvoru do betonu, železobetonu nebo tvrdého kamene chemická patrona, velikost M 16, hloubka 125 mm</t>
  </si>
  <si>
    <t>862375642</t>
  </si>
  <si>
    <t>543</t>
  </si>
  <si>
    <t>953965122</t>
  </si>
  <si>
    <t>Kotvy chemické s vyvrtáním otvoru kotevní šrouby pro chemické kotvy, velikost M 12, délka 220 mm</t>
  </si>
  <si>
    <t>-2069860537</t>
  </si>
  <si>
    <t>544</t>
  </si>
  <si>
    <t>953965124</t>
  </si>
  <si>
    <t>Kotvy chemické s vyvrtáním otvoru kotevní šrouby pro chemické kotvy, velikost M 12, délka 300 mm</t>
  </si>
  <si>
    <t>1554073254</t>
  </si>
  <si>
    <t>Poznámka k položce:_x000d_
např. svislé vlepené kotvy pro slepení stávajících betonových patek zábradlí</t>
  </si>
  <si>
    <t>545</t>
  </si>
  <si>
    <t>953965131</t>
  </si>
  <si>
    <t>Kotvy chemické s vyvrtáním otvoru kotevní šrouby pro chemické kotvy, velikost M 16, délka 190 mm</t>
  </si>
  <si>
    <t>1710648845</t>
  </si>
  <si>
    <t>546</t>
  </si>
  <si>
    <t>953965132</t>
  </si>
  <si>
    <t>Kotvy chemické s vyvrtáním otvoru kotevní šrouby pro chemické kotvy, velikost M 16, délka 260 mm</t>
  </si>
  <si>
    <t>-1896032462</t>
  </si>
  <si>
    <t>Poznámka k položce:_x000d_
pro ukotvení patních desek zábradlí, pro ukotvení obvodového kruhového plastového kompozitního poklopu šachty</t>
  </si>
  <si>
    <t>547</t>
  </si>
  <si>
    <t>56230R01</t>
  </si>
  <si>
    <t>kruhový plastový kompozitní poklop šachtový s víkem D 600 mm</t>
  </si>
  <si>
    <t>57746705</t>
  </si>
  <si>
    <t>Poznámka k položce:_x000d_
Na šachty s vnitřním rozměrem Js 600 mm (např. Globex, KOMPOZIT), pro zatížení B125, uzamykatelný</t>
  </si>
  <si>
    <t>548</t>
  </si>
  <si>
    <t>55242R01</t>
  </si>
  <si>
    <t xml:space="preserve">Plastová mříž 500 x 470 mm pro uliční vpust, výška 60 mm  </t>
  </si>
  <si>
    <t>-494768564</t>
  </si>
  <si>
    <t xml:space="preserve">Poznámka k položce:_x000d_
Dodání a osazení plastové mříže pro uliční vpust (např. v podchodu (např. používaný POLYPLAST Rovasco M508D))_x000d_
</t>
  </si>
  <si>
    <t>549</t>
  </si>
  <si>
    <t>953965134</t>
  </si>
  <si>
    <t>Kotvy chemické s vyvrtáním otvoru kotevní šrouby pro chemické kotvy, velikost M 16, délka 350 mm</t>
  </si>
  <si>
    <t>163877495</t>
  </si>
  <si>
    <t>550</t>
  </si>
  <si>
    <t>953965135</t>
  </si>
  <si>
    <t>Kotvy chemické s vyvrtáním otvoru kotevní šrouby pro chemické kotvy, velikost M 16, délka 500 mm</t>
  </si>
  <si>
    <t>-1958521144</t>
  </si>
  <si>
    <t>551</t>
  </si>
  <si>
    <t>961021112</t>
  </si>
  <si>
    <t>Bourání mostních konstrukcí základů z kamene nebo cihel</t>
  </si>
  <si>
    <t>-1631667333</t>
  </si>
  <si>
    <t xml:space="preserve">Poznámka k souboru cen:_x000d_
1. Cena 05-1111 lze použít i pro bourání konstrukcí z předpjatého betonu._x000d_
2. Ceny 06-5413 a 06-5423 lze použít i pro rozebrání dřevěných truhlíků nebo žlabů uložených na dřevěné konstrukci mostu._x000d_
3. Ceny nelze použít:_x000d_
a) pro bourání základových konstrukcí prováděné ve spojitosti se zemními pracemi; toto bourání se oceňuje cenami 122 90-1 - Bourání konstrukcí, části A 01 katalogu 800-1 Zemní práce;_x000d_
b) ceny nelze použít pro bourání konstrukcí pod vodou; tyto práce se oceňují podle ustanovení úvodního katalogu._x000d_
4. Ceny 04-1211 až 05-1111 nelze použít pro ocenění demontáže (vyjmutí) prefabrikovaných dílců nebo nosných konstrukcí v celku; tyto práce se oceňují podle ustanovení úvodního katalogu._x000d_
5. Ceny 06-5111 a 06-5112, 06-5611 a 06-5612 nelze použít pro vytažení pilot, bárek na pilotách a ledolamů; vytažení pilot se oceňuje příslušnými cenami katalogu 800-2 - Zvláštní zakládání objektů._x000d_
6. Množství měrných jednotek se určuje:_x000d_
a) u cen 02-1112 až 05-1111 v m3 objemu konstrukce nebo její části před bouráním,_x000d_
b) u cen 06-5111 až 06-5612 v m3 objemu dřeva v konstrukci nebo její části před bouráním._x000d_
</t>
  </si>
  <si>
    <t>552</t>
  </si>
  <si>
    <t>961041211</t>
  </si>
  <si>
    <t>Bourání mostních konstrukcí základů z prostého betonu</t>
  </si>
  <si>
    <t>2065460489</t>
  </si>
  <si>
    <t>553</t>
  </si>
  <si>
    <t>961051111</t>
  </si>
  <si>
    <t>Bourání mostních konstrukcí základů ze železového betonu</t>
  </si>
  <si>
    <t>-306051103</t>
  </si>
  <si>
    <t>554</t>
  </si>
  <si>
    <t>961065511</t>
  </si>
  <si>
    <t>Bourání mostních konstrukcí základů dřevěných podlah z fošen nebo prken ze dřeva měkkého</t>
  </si>
  <si>
    <t>-1075448417</t>
  </si>
  <si>
    <t>Poznámka k položce:_x000d_
např. demontáž trámku chodníkové podlahy (narušený z nehody), např. demontáž pomocné zasouvací dráhy pro zásun FLOKu, a pod.</t>
  </si>
  <si>
    <t>555</t>
  </si>
  <si>
    <t>962021112</t>
  </si>
  <si>
    <t>Bourání mostních konstrukcí zdiva a pilířů z kamene nebo cihel</t>
  </si>
  <si>
    <t>-1953670126</t>
  </si>
  <si>
    <t>556</t>
  </si>
  <si>
    <t>962022490</t>
  </si>
  <si>
    <t>Bourání zdiva nadzákladového kamenného nebo smíšeného kamenného na maltu cementovou, objemu do 1 m3</t>
  </si>
  <si>
    <t>-1417184660</t>
  </si>
  <si>
    <t xml:space="preserve">Poznámka k souboru cen:_x000d_
1. Bourání pilířů o průřezu přes 0,36 m2 se oceňuje cenami -2390 a - 2391, popř. -2490 a - 2491 jako bourání zdiva kamenného nadzákladového._x000d_
</t>
  </si>
  <si>
    <t>557</t>
  </si>
  <si>
    <t>962041211</t>
  </si>
  <si>
    <t>Bourání mostních konstrukcí zdiva a pilířů z prostého betonu</t>
  </si>
  <si>
    <t>994142581</t>
  </si>
  <si>
    <t>558</t>
  </si>
  <si>
    <t>962051111</t>
  </si>
  <si>
    <t>Bourání mostních konstrukcí zdiva a pilířů ze železového betonu</t>
  </si>
  <si>
    <t>237622682</t>
  </si>
  <si>
    <t>559</t>
  </si>
  <si>
    <t>962052210</t>
  </si>
  <si>
    <t>Bourání zdiva železobetonového nadzákladového, objemu do 1 m3</t>
  </si>
  <si>
    <t>1848631540</t>
  </si>
  <si>
    <t xml:space="preserve">Poznámka k souboru cen:_x000d_
1. Bourání pilířů o průřezu přes 0,36 m2 se oceňuje cenami - 2210 a -2211 jako bourání zdiva nadzákladového železobetonového._x000d_
</t>
  </si>
  <si>
    <t>560</t>
  </si>
  <si>
    <t>962052211</t>
  </si>
  <si>
    <t>Bourání zdiva železobetonového nadzákladového, objemu přes 1 m3</t>
  </si>
  <si>
    <t>-1906959686</t>
  </si>
  <si>
    <t>561</t>
  </si>
  <si>
    <t>963021112</t>
  </si>
  <si>
    <t>Bourání mostních konstrukcí nosných konstrukcí z kamene nebo cihel</t>
  </si>
  <si>
    <t>1903188141</t>
  </si>
  <si>
    <t>562</t>
  </si>
  <si>
    <t>963041211</t>
  </si>
  <si>
    <t>Bourání mostních konstrukcí nosných konstrukcí z prostého betonu</t>
  </si>
  <si>
    <t>1267437760</t>
  </si>
  <si>
    <t>Poznámka k položce:_x000d_
např. vybourání stávající betonové trouby DN 500 mm</t>
  </si>
  <si>
    <t>563</t>
  </si>
  <si>
    <t>963051111</t>
  </si>
  <si>
    <t>Bourání mostních konstrukcí nosných konstrukcí ze železového betonu</t>
  </si>
  <si>
    <t>1873024713</t>
  </si>
  <si>
    <t>564</t>
  </si>
  <si>
    <t>965022131</t>
  </si>
  <si>
    <t>Bourání podlah kamenných bez podkladního lože, s jakoukoliv výplní spár z lomového kamene nebo kostek, plochy přes 1 m2</t>
  </si>
  <si>
    <t>-2057593118</t>
  </si>
  <si>
    <t>565</t>
  </si>
  <si>
    <t>965042241</t>
  </si>
  <si>
    <t>Bourání mazanin betonových nebo z litého asfaltu tl. přes 100 mm, plochy přes 4 m2</t>
  </si>
  <si>
    <t>550609036</t>
  </si>
  <si>
    <t>566</t>
  </si>
  <si>
    <t>965049112</t>
  </si>
  <si>
    <t>Bourání mazanin Příplatek k cenám za bourání mazanin betonových se svařovanou sítí, tl. přes 100 mm</t>
  </si>
  <si>
    <t>1710503754</t>
  </si>
  <si>
    <t>567</t>
  </si>
  <si>
    <t>966006211</t>
  </si>
  <si>
    <t>Odstranění (demontáž) svislých dopravních značek s odklizením materiálu na skládku na vzdálenost do 20 m nebo s naložením na dopravní prostředek ze sloupů, sloupků nebo konzol</t>
  </si>
  <si>
    <t>1247841547</t>
  </si>
  <si>
    <t xml:space="preserve">Poznámka k souboru cen:_x000d_
1. Přemístění demontovaných značek na vzdálenost přes 20 m se oceňuje cenami souborů cen 997 22-1 Vodorovná doprava vybouraných hmot._x000d_
</t>
  </si>
  <si>
    <t>Poznámka k položce:_x000d_
lze i ze římsy mostního objektu</t>
  </si>
  <si>
    <t>568</t>
  </si>
  <si>
    <t>966008112</t>
  </si>
  <si>
    <t>Bourání trubního propustku s odklizením a uložením vybouraného materiálu na skládku na vzdálenost do 3 m nebo s naložením na dopravní prostředek z trub DN přes 300 do 500 mm</t>
  </si>
  <si>
    <t>1047413198</t>
  </si>
  <si>
    <t xml:space="preserve">Poznámka k souboru cen:_x000d_
1. Ceny lze použít i pro bourání hospodářských přejezdů a propustků z trub obetonovaných._x000d_
2. V cenách jsou započteny i náklady na případné bourání betonového lože nebo prahů pod troubami propustku._x000d_
3. V cenách nejsou započteny náklady na:_x000d_
a) zemní práce nutné při rozebírání propustků, které se oceňují cenami části A 01 katalogu 800-1 Zemní práce,_x000d_
b) bourání čel, které se oceňuje cenami části B 01 katalogu 821-1 Mosty._x000d_
4. Množství měrných jednotek se určuje délkou mezi rubovými stěnami čel (v podélné ose propustku)._x000d_
5. Přemístění vybouraného materiálu na vzdálenost přes 3 m se oceňuje cenami souborů cen 997 22-1 Vodorovné přemístění vybouraných hmot._x000d_
</t>
  </si>
  <si>
    <t>569</t>
  </si>
  <si>
    <t>966008212</t>
  </si>
  <si>
    <t>Bourání odvodňovacího žlabu s odklizením a uložením vybouraného materiálu na skládku na vzdálenost do 10 m nebo s naložením na dopravní prostředek z betonových příkopových tvárnic nebo desek šířky přes 500 do 800 mm</t>
  </si>
  <si>
    <t>-1299935672</t>
  </si>
  <si>
    <t xml:space="preserve">Poznámka k souboru cen:_x000d_
1. V cenách jsou započteny i náklady na bouráním obetonování žlabu a případné bourání betonového lože._x000d_
2. V cenách nejsou započteny náklady na zemní práce nutné při rozebírání žlabů._x000d_
3. Přemístění vybouraného materiálu na vzdálenost přes 10 m se oceňuje cenami souborů cen 997 22-1 Vodorovné přemístění vybouraných hmot._x000d_
</t>
  </si>
  <si>
    <t>570</t>
  </si>
  <si>
    <t>966008221</t>
  </si>
  <si>
    <t>Bourání odvodňovacího žlabu s odklizením a uložením vybouraného materiálu na skládku na vzdálenost do 10 m nebo s naložením na dopravní prostředek betonového nebo polymerbetonového s krycím roštem šířky do 200 mm</t>
  </si>
  <si>
    <t>-1413131951</t>
  </si>
  <si>
    <t>571</t>
  </si>
  <si>
    <t>966023211</t>
  </si>
  <si>
    <t>Snesení kamenných římsových desek na průčelním zdivu a křídlech</t>
  </si>
  <si>
    <t>1404731353</t>
  </si>
  <si>
    <t>572</t>
  </si>
  <si>
    <t>966071131</t>
  </si>
  <si>
    <t>Demontáž ocelových konstrukcí profilů hmotnosti přes 30 kg/m, hmotnosti konstrukce do 5 t</t>
  </si>
  <si>
    <t>-1100514211</t>
  </si>
  <si>
    <t xml:space="preserve">Poznámka k souboru cen:_x000d_
1. Ceny nelze použít pro ocenění demontáží ocelových konstrukcí hmotnosti do 500 kg; tyto se oceňují cenami souboru cen 767 99-68 Demontáž ostatních zámečnických konstrukcí části B01 katalogu 800-767 Konstrukce zámečnické._x000d_
</t>
  </si>
  <si>
    <t>Poznámka k položce:_x000d_
např. u likvidace nevyhovující konstrukce mostu, váhy včetně rozřezu na vhodné díly k odvozu do kovošrotu (výzisk SMT)</t>
  </si>
  <si>
    <t>573</t>
  </si>
  <si>
    <t>966071132</t>
  </si>
  <si>
    <t>Demontáž ocelových konstrukcí profilů hmotnosti přes 30 kg/m, hmotnosti konstrukce přes 5 do 10 t</t>
  </si>
  <si>
    <t>1235246896</t>
  </si>
  <si>
    <t>574</t>
  </si>
  <si>
    <t>966071133</t>
  </si>
  <si>
    <t>Demontáž ocelových konstrukcí profilů hmotnosti přes 30 kg/m, hmotnosti konstrukce přes 10 do 50 t</t>
  </si>
  <si>
    <t>-1535956482</t>
  </si>
  <si>
    <t>575</t>
  </si>
  <si>
    <t>967041111</t>
  </si>
  <si>
    <t>Úprava úložné spáry pod úložný práh nebo závěrnou zídku odsekáním jakéhokoliv zdiva vrstvy tl.do 100 mm</t>
  </si>
  <si>
    <t>1824992817</t>
  </si>
  <si>
    <t xml:space="preserve">Poznámka k souboru cen:_x000d_
1. Cena je určena pro úpravu stávajících konstrukcí před zřízením podkladní nebo vyrovnávací vrstvy._x000d_
</t>
  </si>
  <si>
    <t>576</t>
  </si>
  <si>
    <t>973022241</t>
  </si>
  <si>
    <t>Vysekání výklenků nebo kapes ve zdivu z kamene kapes, plochy do 0,10 m2, hl. do 150 mm</t>
  </si>
  <si>
    <t>-853960732</t>
  </si>
  <si>
    <t xml:space="preserve">Poznámka k souboru cen:_x000d_
1. Ceny -1511 až -6191 lze použít i pro vysekání ve zdivu z cihel na maltu cementovou._x000d_
</t>
  </si>
  <si>
    <t>577</t>
  </si>
  <si>
    <t>973045141</t>
  </si>
  <si>
    <t>Vysekání výklenků nebo kapes ve zdivu betonovém kapes pro kotvení upevňovacích prvků, hl. přes 150 mm</t>
  </si>
  <si>
    <t>1153363193</t>
  </si>
  <si>
    <t>Poznámka k položce:_x000d_
např. odstranění původního narušeného zalití sloupků zábradlí</t>
  </si>
  <si>
    <t>578</t>
  </si>
  <si>
    <t>974042532</t>
  </si>
  <si>
    <t>Vysekání rýh v betonové nebo jiné monolitické dlažbě s betonovým podkladem do hl. 50 mm a šířky do 70 mm</t>
  </si>
  <si>
    <t>1962125125</t>
  </si>
  <si>
    <t>579</t>
  </si>
  <si>
    <t>974049164</t>
  </si>
  <si>
    <t>Vysekání rýh v betonových zdech do hl. 150 mm a šířky do 150 mm</t>
  </si>
  <si>
    <t>-1943574188</t>
  </si>
  <si>
    <t>Poznámka k položce:_x000d_
např. pro obnažení poškozeného svodného potrubí</t>
  </si>
  <si>
    <t>580</t>
  </si>
  <si>
    <t>975024121</t>
  </si>
  <si>
    <t>Zřízení podepření uvolněného zdiva dřevěnou výztuhou, při tloušťce zdiva přes 150 do 300 mm</t>
  </si>
  <si>
    <t>2067739891</t>
  </si>
  <si>
    <t xml:space="preserve">Poznámka k souboru cen:_x000d_
1. Ceny jsou určeny pro výšku zdiva do 3 m._x000d_
2. V cenách jsou započteny i náklady na:_x000d_
a) materiál,_x000d_
b) vybourání otvorů pro provlékání vynášecích trámů a kapes pro vzpěry,_x000d_
c) vynesení podchycené konstrukce._x000d_
</t>
  </si>
  <si>
    <t>581</t>
  </si>
  <si>
    <t>975024131</t>
  </si>
  <si>
    <t>Zřízení podepření uvolněného zdiva dřevěnou výztuhou, při tloušťce zdiva přes 300 do 450 mm</t>
  </si>
  <si>
    <t>1903335218</t>
  </si>
  <si>
    <t>582</t>
  </si>
  <si>
    <t>975024221</t>
  </si>
  <si>
    <t>Odstranění podepření uvolněného zdiva dřevenými výztuhami, při tloušťce zdiva přes 150 do 300 mm</t>
  </si>
  <si>
    <t>534003767</t>
  </si>
  <si>
    <t>583</t>
  </si>
  <si>
    <t>975024231</t>
  </si>
  <si>
    <t>Odstranění podepření uvolněného zdiva dřevenými výztuhami, při tloušťce zdiva přes 300 do 450 mm</t>
  </si>
  <si>
    <t>-1893158290</t>
  </si>
  <si>
    <t>584</t>
  </si>
  <si>
    <t>977131117</t>
  </si>
  <si>
    <t>Vrty příklepovými vrtáky do cihelného zdiva nebo prostého betonu průměru přes 20 do 25 mm</t>
  </si>
  <si>
    <t>-2146643171</t>
  </si>
  <si>
    <t xml:space="preserve">Poznámka k souboru cen:_x000d_
1. V cenách jsou započteny i náklady na rozměření, vrtání vrtacím kladivem a opotřebení příklepových vrtáků._x000d_
</t>
  </si>
  <si>
    <t>Poznámka k položce:_x000d_
lze i do kamenného zdiva</t>
  </si>
  <si>
    <t>585</t>
  </si>
  <si>
    <t>977151114</t>
  </si>
  <si>
    <t>Jádrové vrty diamantovými korunkami do stavebních materiálů (železobetonu, betonu, cihel, obkladů, dlažeb, kamene) průměru přes 50 do 60 mm</t>
  </si>
  <si>
    <t>-1617179400</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</si>
  <si>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</si>
  <si>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 xml:space="preserve">Poznámka k položce:_x000d_
Přikotvení či stažení zdiva klenby </t>
  </si>
  <si>
    <t>586</t>
  </si>
  <si>
    <t>977211111</t>
  </si>
  <si>
    <t>Řezání konstrukcí stěnovou pilou železobetonových průměru řezané výztuže do 16 mm hloubka řezu do 200 mm</t>
  </si>
  <si>
    <t>-1490110310</t>
  </si>
  <si>
    <t xml:space="preserve">Poznámka k souboru cen:_x000d_
1. Množství měrných jednotek se určuje:_x000d_
a) u řezů v m délky řezu v závislosti na jeho hloubce,_x000d_
b) u příplatku za řezy do výztuže průměru přes 16 mm v cm2 plochy řezané výztuže._x000d_
2. V cenách jsou započteny i náklady na spotřebu vody._x000d_
3. V cenách nejsou započteny náklady na vybourání konstrukce; tyto náklady se oceňují cenami katalogu 801-3 Budovy a haly - bourání konstrukcí._x000d_
</t>
  </si>
  <si>
    <t>587</t>
  </si>
  <si>
    <t>977211113</t>
  </si>
  <si>
    <t>Řezání konstrukcí stěnovou pilou železobetonových průměru řezané výztuže do 16 mm hloubka řezu přes 350 do 420 mm</t>
  </si>
  <si>
    <t>-1880739860</t>
  </si>
  <si>
    <t>Poznámka k položce:_x000d_
např. pro napojení nových ŽB. říms</t>
  </si>
  <si>
    <t>588</t>
  </si>
  <si>
    <t>978011141</t>
  </si>
  <si>
    <t>Otlučení vápenných nebo vápenocementových omítek vnitřních ploch stropů, v rozsahu přes 10 do 30 %</t>
  </si>
  <si>
    <t>482561730</t>
  </si>
  <si>
    <t xml:space="preserve">Poznámka k souboru cen:_x000d_
1. Položky lze použít i pro ocenění otlučení sádrových, hliněných apod. vnitřních omítek._x000d_
</t>
  </si>
  <si>
    <t>589</t>
  </si>
  <si>
    <t>978011161</t>
  </si>
  <si>
    <t>Otlučení vápenných nebo vápenocementových omítek vnitřních ploch stropů, v rozsahu přes 30 do 50 %</t>
  </si>
  <si>
    <t>-1160536411</t>
  </si>
  <si>
    <t>590</t>
  </si>
  <si>
    <t>978011191</t>
  </si>
  <si>
    <t>Otlučení vápenných nebo vápenocementových omítek vnitřních ploch stropů, v rozsahu přes 50 do 100 %</t>
  </si>
  <si>
    <t>1819867639</t>
  </si>
  <si>
    <t>591</t>
  </si>
  <si>
    <t>978059641</t>
  </si>
  <si>
    <t>Odsekání obkladů stěn včetně otlučení podkladní omítky až na zdivo z obkládaček vnějších, z jakýchkoliv materiálů, plochy přes 1 m2</t>
  </si>
  <si>
    <t>-889776527</t>
  </si>
  <si>
    <t xml:space="preserve">Poznámka k souboru cen:_x000d_
1. Odsekání soklíků se oceňuje cenami souboru cen 965 08._x000d_
</t>
  </si>
  <si>
    <t>592</t>
  </si>
  <si>
    <t>981511118</t>
  </si>
  <si>
    <t>Demolice konstrukcí objektů postupným rozebíráním konstrukcí drátokamenných (gabionů)</t>
  </si>
  <si>
    <t>816143621</t>
  </si>
  <si>
    <t xml:space="preserve">Poznámka k souboru cen:_x000d_
1. Ceny jsou stanoveny na měrnou jednotku m3 skutečného objemu konstrukcí._x000d_
2. Skutečný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podesty._x000d_
</t>
  </si>
  <si>
    <t>593</t>
  </si>
  <si>
    <t>985112111</t>
  </si>
  <si>
    <t>Odsekání degradovaného betonu stěn, tloušťky do 10 mm</t>
  </si>
  <si>
    <t>128067535</t>
  </si>
  <si>
    <t xml:space="preserve">Poznámka k souboru cen:_x000d_
1. V ceně -2111 až -2133 jsou započteny i náklady na odstranění degradovaného betonu ručním pneumatickým kladivem s dočištěním k obnažení betonářské výztuže a jejím ručním očištěním._x000d_
</t>
  </si>
  <si>
    <t>Poznámka k položce:_x000d_
odbourání i příp. sanační hmoty</t>
  </si>
  <si>
    <t>594</t>
  </si>
  <si>
    <t>985112112</t>
  </si>
  <si>
    <t>Odsekání degradovaného betonu stěn, tloušťky přes 10 do 30 mm</t>
  </si>
  <si>
    <t>38196377</t>
  </si>
  <si>
    <t>595</t>
  </si>
  <si>
    <t>985112113</t>
  </si>
  <si>
    <t>Odsekání degradovaného betonu stěn, tloušťky přes 30 do 50 mm</t>
  </si>
  <si>
    <t>172618259</t>
  </si>
  <si>
    <t>596</t>
  </si>
  <si>
    <t>985112121</t>
  </si>
  <si>
    <t>Odsekání degradovaného betonu líce kleneb a podhledů, tloušťky do 10 mm</t>
  </si>
  <si>
    <t>-102183043</t>
  </si>
  <si>
    <t>597</t>
  </si>
  <si>
    <t>985112122</t>
  </si>
  <si>
    <t>Odsekání degradovaného betonu líce kleneb a podhledů, tloušťky přes 10 do 30 mm</t>
  </si>
  <si>
    <t>1889392498</t>
  </si>
  <si>
    <t>598</t>
  </si>
  <si>
    <t>985112123</t>
  </si>
  <si>
    <t>Odsekání degradovaného betonu líce kleneb a podhledů, tloušťky přes 30 do 50 mm</t>
  </si>
  <si>
    <t>958894549</t>
  </si>
  <si>
    <t xml:space="preserve">Poznámka k položce:_x000d_
odbourání i příp. sanační hmoty_x000d_
</t>
  </si>
  <si>
    <t>599</t>
  </si>
  <si>
    <t>985112131</t>
  </si>
  <si>
    <t>Odsekání degradovaného betonu rubu kleneb a podlah, tloušťky do 10 mm</t>
  </si>
  <si>
    <t>-227378455</t>
  </si>
  <si>
    <t>600</t>
  </si>
  <si>
    <t>985112132</t>
  </si>
  <si>
    <t>Odsekání degradovaného betonu rubu kleneb a podlah, tloušťky přes 10 do 30 mm</t>
  </si>
  <si>
    <t>1467352973</t>
  </si>
  <si>
    <t>601</t>
  </si>
  <si>
    <t>985112133</t>
  </si>
  <si>
    <t>Odsekání degradovaného betonu rubu kleneb a podlah, tloušťky přes 30 do 50 mm</t>
  </si>
  <si>
    <t>-1669762990</t>
  </si>
  <si>
    <t>602</t>
  </si>
  <si>
    <t>985112192</t>
  </si>
  <si>
    <t>Odsekání degradovaného betonu Příplatek k cenám za práci ve stísněném prostoru</t>
  </si>
  <si>
    <t>-882942074</t>
  </si>
  <si>
    <t>Poznámka k položce:_x000d_
např. stísněný prostor u ocelové konstrukce mostu</t>
  </si>
  <si>
    <t>603</t>
  </si>
  <si>
    <t>985112193</t>
  </si>
  <si>
    <t>Odsekání degradovaného betonu Příplatek k cenám za plochu do 10 m2 jednotlivě</t>
  </si>
  <si>
    <t>-157917253</t>
  </si>
  <si>
    <t>604</t>
  </si>
  <si>
    <t>985131111</t>
  </si>
  <si>
    <t>Očištění ploch stěn, rubu kleneb a podlah tlakovou vodou</t>
  </si>
  <si>
    <t>1300004503</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</si>
  <si>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</si>
  <si>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605</t>
  </si>
  <si>
    <t>985131211</t>
  </si>
  <si>
    <t>Očištění ploch stěn, rubu kleneb a podlah tryskání pískem sušeným</t>
  </si>
  <si>
    <t>-7390774</t>
  </si>
  <si>
    <t>606</t>
  </si>
  <si>
    <t>985132111</t>
  </si>
  <si>
    <t>Očištění ploch líce kleneb a podhledů tlakovou vodou</t>
  </si>
  <si>
    <t>1448502880</t>
  </si>
  <si>
    <t>607</t>
  </si>
  <si>
    <t>985132211</t>
  </si>
  <si>
    <t>Očištění ploch líce kleneb a podhledů tryskání pískem sušeným</t>
  </si>
  <si>
    <t>-1651932570</t>
  </si>
  <si>
    <t>608</t>
  </si>
  <si>
    <t>985132311</t>
  </si>
  <si>
    <t>Očištění ploch líce kleneb a podhledů ruční dočištění ocelovými kartáči</t>
  </si>
  <si>
    <t>191580144</t>
  </si>
  <si>
    <t xml:space="preserve">Poznámka k položce:_x000d_
např. pro opravu hrany kamenných kvádrů klenby_x000d_
</t>
  </si>
  <si>
    <t>609</t>
  </si>
  <si>
    <t>985139111</t>
  </si>
  <si>
    <t>Očištění ploch Příplatek k cenám za práci ve stísněném prostoru</t>
  </si>
  <si>
    <t>-1831666231</t>
  </si>
  <si>
    <t>610</t>
  </si>
  <si>
    <t>985139112</t>
  </si>
  <si>
    <t>Očištění ploch Příplatek k cenám za plochu do 10 m2 jednotlivě</t>
  </si>
  <si>
    <t>-1537079459</t>
  </si>
  <si>
    <t>611</t>
  </si>
  <si>
    <t>985142211</t>
  </si>
  <si>
    <t>Vysekání spojovací hmoty ze spár zdiva včetně vyčištění hloubky spáry přes 40 mm délky spáry na 1 m2 upravované plochy do 6 m</t>
  </si>
  <si>
    <t>-674585194</t>
  </si>
  <si>
    <t xml:space="preserve">Poznámka k souboru cen:_x000d_
1. Ceny lze použít pro vysekání spojovací hmoty ze spár cihelného nebo kamenného zdiva._x000d_
2. Ceny se nepoužijí v případě, jestliže se provádí otlučení omítek oceňované cenami souboru cen 985 11-1 Otlučení a odsekání vrstev._x000d_
3. Délce spáry na 1 m2 upravované plochy odpovídají tyto počty kamenů:_x000d_
a) do 6 m - do 10 kusů na 1 m2,_x000d_
b) přes 6 do 12 m - přes 10 do 35 kusů na 1 m2,_x000d_
c) přes 12 m - přes 35 kusů na 1 m2._x000d_
</t>
  </si>
  <si>
    <t>612</t>
  </si>
  <si>
    <t>985142212</t>
  </si>
  <si>
    <t>Vysekání spojovací hmoty ze spár zdiva včetně vyčištění hloubky spáry přes 40 mm délky spáry na 1 m2 upravované plochy přes 6 do 12 m</t>
  </si>
  <si>
    <t>-1932036713</t>
  </si>
  <si>
    <t>613</t>
  </si>
  <si>
    <t>985142213</t>
  </si>
  <si>
    <t>Vysekání spojovací hmoty ze spár zdiva včetně vyčištění hloubky spáry přes 40 mm délky spáry na 1 m2 upravované plochy přes 12 m</t>
  </si>
  <si>
    <t>-1910679192</t>
  </si>
  <si>
    <t>614</t>
  </si>
  <si>
    <t>985142911</t>
  </si>
  <si>
    <t>Vysekání spojovací hmoty ze spár zdiva včetně vyčištění Příplatek k cenám za práce ve stísněném prostoru</t>
  </si>
  <si>
    <t>248208274</t>
  </si>
  <si>
    <t>Poznámka k položce:_x000d_
stísněný prostor u ocelové konstrukce mostu (např. u závěrných zdí a úložných prahů)</t>
  </si>
  <si>
    <t>615</t>
  </si>
  <si>
    <t>985142912</t>
  </si>
  <si>
    <t>Vysekání spojovací hmoty ze spár zdiva včetně vyčištění Příplatek k cenám za plochu do 10 m2 jednotlivě</t>
  </si>
  <si>
    <t>-199411672</t>
  </si>
  <si>
    <t>616</t>
  </si>
  <si>
    <t>985211111</t>
  </si>
  <si>
    <t>Vyklínování uvolněných kamenů zdiva úlomky kamene, popřípadě cihel délky spáry na 1 m2 upravované plochy do 6 m</t>
  </si>
  <si>
    <t>-1892838533</t>
  </si>
  <si>
    <t xml:space="preserve">Poznámka k souboru cen:_x000d_
1. Množství měrných jednotek se určuje v m2 pohledové plochy skutečně vyklínovaného zdiva._x000d_
2. V cenách nejsou započteny náklady vyčištění trhlin a dutin ve zdivu, které se oceňují cenami souboru cen 985 14-1._x000d_
3. Délce spáry na 1 m2 upravované plochy odpovídají tyto počty kamenů:_x000d_
a) do 6 m - do 10 kusů na 1 m2,_x000d_
b) přes 6 do 12 m - přes 10 do 35 kusů na 1 m2,_x000d_
c) do 12 m - přes 35 kusů na 1 m2._x000d_
</t>
  </si>
  <si>
    <t>617</t>
  </si>
  <si>
    <t>985211112</t>
  </si>
  <si>
    <t>Vyklínování uvolněných kamenů zdiva úlomky kamene, popřípadě cihel délky spáry na 1 m2 upravované plochy přes 6 do 12 m</t>
  </si>
  <si>
    <t>-1770845201</t>
  </si>
  <si>
    <t>618</t>
  </si>
  <si>
    <t>985211113</t>
  </si>
  <si>
    <t>Vyklínování uvolněných kamenů zdiva úlomky kamene, popřípadě cihel délky spáry na 1 m2 upravované plochy přes 12 m</t>
  </si>
  <si>
    <t>1736023155</t>
  </si>
  <si>
    <t>619</t>
  </si>
  <si>
    <t>985221011</t>
  </si>
  <si>
    <t>Postupné rozebírání zdiva pro další použití kamenného, objemu do 1 m3</t>
  </si>
  <si>
    <t>886245458</t>
  </si>
  <si>
    <t xml:space="preserve">Poznámka k souboru cen:_x000d_
1. V cenách jsou započteny i náklady na očištění cihel nebo kamene._x000d_
</t>
  </si>
  <si>
    <t>620</t>
  </si>
  <si>
    <t>985222111</t>
  </si>
  <si>
    <t>Sbírání a třídění kamene nebo cihel ručně ze suti s očištěním kamene</t>
  </si>
  <si>
    <t>692651440</t>
  </si>
  <si>
    <t xml:space="preserve">Poznámka k souboru cen:_x000d_
1. Množství měrných jednotek se určuje v m3 nasbíraného kamene nebo cihel._x000d_
2. V ceně jsou započteny i náklady na:_x000d_
a) očištění sebraného kamene nebo cihel od zeminy a jiných nečistot, včetně ostříkání tlakovou vodou,_x000d_
b) vodorovné přemístění sesbíraných kamenů nebo na vzdálenost do 20 m,_x000d_
c) uložení očištěného kamene nebo cihel do figur nebo jeho naložení na dopravní prostředek._x000d_
</t>
  </si>
  <si>
    <t>621</t>
  </si>
  <si>
    <t>985223110</t>
  </si>
  <si>
    <t>Přezdívání zdiva do aktivované malty cihelného, objemu do 1 m3</t>
  </si>
  <si>
    <t>-920483791</t>
  </si>
  <si>
    <t xml:space="preserve">Poznámka k souboru cen:_x000d_
1. V cenách jsou započteny náklady na odstranění narušených zdicích prvků a jejich postupnou náhradu prvky novými._x000d_
2. V cenách nejsou započteny náklady na:_x000d_
a) dodávku zdicích prvků; tato dodávka se oceňuje ve specifikaci,_x000d_
b) fixování okolního zdiva např. vyklínováním, rozepřením, apod.,_x000d_
c) spárování zdiva, které se oceňuje cenami souborů cen 985 23-11 Spárování zdiva hloubky do 40 mm nebo 985 23-21 Hloubkové spárování zdiva hloubky do 80 mm._x000d_
</t>
  </si>
  <si>
    <t xml:space="preserve">Poznámka k položce:_x000d_
včetně dodání materiálu bez cihel, bez spárování </t>
  </si>
  <si>
    <t>622</t>
  </si>
  <si>
    <t>59610001</t>
  </si>
  <si>
    <t>cihla pálená plná do P15 290x140x65mm</t>
  </si>
  <si>
    <t>-395295833</t>
  </si>
  <si>
    <t>623</t>
  </si>
  <si>
    <t>985223210</t>
  </si>
  <si>
    <t>Přezdívání zdiva do aktivované malty kamenného, objemu do 1 m3</t>
  </si>
  <si>
    <t>-149903465</t>
  </si>
  <si>
    <t xml:space="preserve">Poznámka k položce:_x000d_
včetně odstranění zdiva a jeho dozdění, včetně dodání materiálu bez kamene, bez spárování_x000d_
</t>
  </si>
  <si>
    <t>624</t>
  </si>
  <si>
    <t>985223211</t>
  </si>
  <si>
    <t>Přezdívání zdiva do aktivované malty kamenného, objemu přes 1 do 3 m3</t>
  </si>
  <si>
    <t>67803268</t>
  </si>
  <si>
    <t>Poznámka k položce:_x000d_
včetně odstranění zdiva a jeho dozdění, včetně dodání materiálu bez kamene, bez spárování</t>
  </si>
  <si>
    <t>625</t>
  </si>
  <si>
    <t>985223212</t>
  </si>
  <si>
    <t>Přezdívání zdiva do aktivované malty kamenného, objemu přes 3 m3</t>
  </si>
  <si>
    <t>-336265552</t>
  </si>
  <si>
    <t xml:space="preserve">Poznámka k položce:_x000d_
včetně odstranění zdiva a jeho dozdění, včetně dodání materiálu bez kamene, bez spárování_x000d_
_x000d_
</t>
  </si>
  <si>
    <t>626</t>
  </si>
  <si>
    <t>58380756</t>
  </si>
  <si>
    <t>kámen lomový soklový (1t=1,7m2)</t>
  </si>
  <si>
    <t>-1435946906</t>
  </si>
  <si>
    <t>Poznámka k položce:_x000d_
pro přezdívání zdiva a pro dlažby a odláždění svahů</t>
  </si>
  <si>
    <t>627</t>
  </si>
  <si>
    <t>985231111</t>
  </si>
  <si>
    <t>Spárování zdiva hloubky do 40 mm aktivovanou maltou délky spáry na 1 m2 upravované plochy do 6 m</t>
  </si>
  <si>
    <t>-1097651586</t>
  </si>
  <si>
    <t xml:space="preserve">Poznámka k souboru cen:_x000d_
1. Ceny jsou určeny pro spárování cihelného nebo kamenného zdiva._x000d_
2. V cenách jsou započteny i náklady na:_x000d_
a) dodání potřebných hmot,_x000d_
b) vypláchnutí spár vodou před spárováním a očištění okolního zdiva po spárování._x000d_
3. V cenách nejsou započteny náklady na:_x000d_
a) vysekání a vyčištění spár; tyto práce se oceňují cenami souboru cen 985 14-2 Vysekání spojovací hmoty za spár zdiva,_x000d_
b) úpravu spár po provedeném spárování; tyto práce se oceňují cenami souboru cen 985 23-3._x000d_
4. Délce spáry na 1 m2 upravované plochy odpovídají tyto počty kamenů:_x000d_
a) do 6 m - do 10 kusů na 1 m2,_x000d_
b) přes 6 do 12 m - přes 10 do 35 kusů na 1 m2,_x000d_
c) přes 12 m - přes 35 kusů na 1 m2._x000d_
</t>
  </si>
  <si>
    <t xml:space="preserve">Poznámka k položce:_x000d_
spárování u přezdívaného kamenného zdiva_x000d_
</t>
  </si>
  <si>
    <t>628</t>
  </si>
  <si>
    <t>985231112</t>
  </si>
  <si>
    <t>Spárování zdiva hloubky do 40 mm aktivovanou maltou délky spáry na 1 m2 upravované plochy přes 6 do 12 m</t>
  </si>
  <si>
    <t>904708164</t>
  </si>
  <si>
    <t>629</t>
  </si>
  <si>
    <t>985231113</t>
  </si>
  <si>
    <t>Spárování zdiva hloubky do 40 mm aktivovanou maltou délky spáry na 1 m2 upravované plochy přes 12 m</t>
  </si>
  <si>
    <t>1830542847</t>
  </si>
  <si>
    <t xml:space="preserve">Poznámka k položce:_x000d_
spárování u přezdívaného kamenného a cihelného zdiva_x000d_
</t>
  </si>
  <si>
    <t>630</t>
  </si>
  <si>
    <t>985231191</t>
  </si>
  <si>
    <t>Spárování zdiva hloubky do 40 mm aktivovanou maltou Příplatek k cenám za práci ve stísněném prostoru</t>
  </si>
  <si>
    <t>512969520</t>
  </si>
  <si>
    <t>631</t>
  </si>
  <si>
    <t>985231192</t>
  </si>
  <si>
    <t>Spárování zdiva hloubky do 40 mm aktivovanou maltou Příplatek k cenám za plochu do 10 m2 jednotlivě</t>
  </si>
  <si>
    <t>1947444479</t>
  </si>
  <si>
    <t>632</t>
  </si>
  <si>
    <t>985232111</t>
  </si>
  <si>
    <t>Hloubkové spárování zdiva hloubky přes 40 do 80 mm aktivovanou maltou délky spáry na 1 m2 upravované plochy do 6 m</t>
  </si>
  <si>
    <t>1087145993</t>
  </si>
  <si>
    <t xml:space="preserve">Poznámka k souboru cen:_x000d_
1. Ceny jsou určeny pro spárování cihelného nebo kamenného zdiva._x000d_
2. V cenách jsou započteny i náklady na:_x000d_
a) dodání potřebných hmot,_x000d_
b) vypáchnutí spár vodou před spárováním a očištění okolního zdiva po spárování._x000d_
3. V cenách nejsou započteny náklady na:_x000d_
a) vysekání a vyčištění spár; tyto práce se oceňují cenami souboru cen 985 14-2 Vysekání spojovací hmoty ze spár zdiva,_x000d_
b) úpravu spár po provedeném spárování; tyto práce se oceňují cenami souboru cen 985 23-3._x000d_
4. Délce spáry na 1 m2 upravované plochy odpovídají tyto počty kamenů:_x000d_
a) do 6 m - do 10 kusů na 1 m2,_x000d_
b) přes 6 do 12 m - přes 10 do 35 kusů na 1 m2,_x000d_
c) přes 12 m - přes 35 kusů na 1 m2._x000d_
</t>
  </si>
  <si>
    <t>633</t>
  </si>
  <si>
    <t>985232112</t>
  </si>
  <si>
    <t>Hloubkové spárování zdiva hloubky přes 40 do 80 mm aktivovanou maltou délky spáry na 1 m2 upravované plochy přes 6 do 12 m</t>
  </si>
  <si>
    <t>-1183089739</t>
  </si>
  <si>
    <t>634</t>
  </si>
  <si>
    <t>985232113</t>
  </si>
  <si>
    <t>Hloubkové spárování zdiva hloubky přes 40 do 80 mm aktivovanou maltou délky spáry na 1 m2 upravované plochy přes 12 m</t>
  </si>
  <si>
    <t>-231424570</t>
  </si>
  <si>
    <t>635</t>
  </si>
  <si>
    <t>985232191</t>
  </si>
  <si>
    <t>Hloubkové spárování zdiva hloubky přes 40 do 80 mm aktivovanou maltou Příplatek k cenám za práci ve stísněném prostoru</t>
  </si>
  <si>
    <t>224671510</t>
  </si>
  <si>
    <t xml:space="preserve">Poznámka k položce:_x000d_
stísněný prostor u ocelové konstrukce mostu (např. u závěrných zdí a úložných prahů)_x000d_
</t>
  </si>
  <si>
    <t>636</t>
  </si>
  <si>
    <t>985232192</t>
  </si>
  <si>
    <t>Hloubkové spárování zdiva hloubky přes 40 do 80 mm aktivovanou maltou Příplatek k cenám za plochu do 10 m2 jednotlivě</t>
  </si>
  <si>
    <t>592144961</t>
  </si>
  <si>
    <t>637</t>
  </si>
  <si>
    <t>985233111</t>
  </si>
  <si>
    <t>Úprava spár po spárování zdiva kamenného nebo cihelného délky spáry na 1 m2 upravované plochy do 6 m uhlazením</t>
  </si>
  <si>
    <t>398635935</t>
  </si>
  <si>
    <t xml:space="preserve">Poznámka k souboru cen:_x000d_
1. Délce spáry na 1 m2 upravované plochy odpovídají tyto počty kamenů:_x000d_
a) do 6 m - do10 kusů na 1 m2,_x000d_
b) přes 6 do 12 m - přes 10 do 35 kusů na 1 m2,_x000d_
c) přes 12 m - přes 35 kusů na 1 m2._x000d_
</t>
  </si>
  <si>
    <t>638</t>
  </si>
  <si>
    <t>985233121</t>
  </si>
  <si>
    <t>Úprava spár po spárování zdiva kamenného nebo cihelného délky spáry na 1 m2 upravované plochy přes 6 do 12 m uhlazením</t>
  </si>
  <si>
    <t>-24313523</t>
  </si>
  <si>
    <t>639</t>
  </si>
  <si>
    <t>985233131</t>
  </si>
  <si>
    <t>Úprava spár po spárování zdiva kamenného nebo cihelného délky spáry na 1 m2 upravované plochy přes 12 m uhlazením</t>
  </si>
  <si>
    <t>102759376</t>
  </si>
  <si>
    <t>640</t>
  </si>
  <si>
    <t>985233911</t>
  </si>
  <si>
    <t>Úprava spár po spárování zdiva kamenného nebo cihelného Příplatek k cenám za práci ve stísněném prostoru</t>
  </si>
  <si>
    <t>-1736164298</t>
  </si>
  <si>
    <t>641</t>
  </si>
  <si>
    <t>985233912</t>
  </si>
  <si>
    <t>Úprava spár po spárování zdiva kamenného nebo cihelného Příplatek k cenám za plochu do 10 m2 jednotlivě</t>
  </si>
  <si>
    <t>-120530011</t>
  </si>
  <si>
    <t>642</t>
  </si>
  <si>
    <t>985241110</t>
  </si>
  <si>
    <t>Plombování zdiva včetně vybourání narušeného zdiva betonem s upěchováním, objemu do 1 m3</t>
  </si>
  <si>
    <t>-2073684997</t>
  </si>
  <si>
    <t xml:space="preserve">Poznámka k souboru cen:_x000d_
1. V cenách jsou započteny i náklady na odstranění narušených zdicích prvků, vyčištění a provlhčení vzniklého otvoru a zřízení i odstranění bednění._x000d_
2. V cenách -1110 a -1111 jsou započteny i náklady na pěchování uloženého betonu a jeho dodání._x000d_
3. V cenách 1210 a -1211 jsou započteny i náklady na zalití otvoru plastickou betonovou směsí včetně jejího dodání._x000d_
4. V cenách nejsou započteny náklady na trny z betonářské oceli pro zajištění spolupůsobení plomby s okolním zdivem, lze oceňovat cenami souboru cen 985 33-1 Dodatečné vlepování betonářské výztuže._x000d_
</t>
  </si>
  <si>
    <t>643</t>
  </si>
  <si>
    <t>985311111</t>
  </si>
  <si>
    <t>Reprofilace betonu sanačními maltami na cementové bázi ručně stěn, tloušťky do 10 mm</t>
  </si>
  <si>
    <t>-2053242669</t>
  </si>
  <si>
    <t xml:space="preserve">Poznámka k souboru cen:_x000d_
1. Ceny pro danou tloušťku jsou určeny pro nanášení sanačních malt v jakémkoliv počtu vrstev._x000d_
2. V cenách nejsou započteny náklady na:_x000d_
a) odstranění degradovaného betonu, které se oceňují cenami souborů cen 985 11-21 Odsekání degradovaného betonu a 985 12-1 Tryskání degradovaného betonu,_x000d_
b) očištění povrchu betonu, které se oceňují cenami souboru cen 985 13 Očištění ploch,_x000d_
c) ochranný nátěr povrchu reprofilovaného betonu, které se oceňují cenami souboru cen 985 32-4 Ochranný nátěr betonu,_x000d_
d) uzavírací stěrku; tyto náklady se oceňují cenami souboru cen 985 31-21 Stěrka k vyrovnání ploch reprofilovaného betonu,_x000d_
e) případné vyztužení reprofilovaných vrstev svařovanými sítěmi, které se oceňují cenami souboru cen 985 56-2 Výztuž stříkaného betonu ze svařovaných sítí._x000d_
</t>
  </si>
  <si>
    <t>644</t>
  </si>
  <si>
    <t>985311112</t>
  </si>
  <si>
    <t>Reprofilace betonu sanačními maltami na cementové bázi ručně stěn, tloušťky přes 10 do 20 mm</t>
  </si>
  <si>
    <t>1609729539</t>
  </si>
  <si>
    <t>645</t>
  </si>
  <si>
    <t>985311113</t>
  </si>
  <si>
    <t>Reprofilace betonu sanačními maltami na cementové bázi ručně stěn, tloušťky přes 20 do 30 mm</t>
  </si>
  <si>
    <t>762498415</t>
  </si>
  <si>
    <t>646</t>
  </si>
  <si>
    <t>985311114</t>
  </si>
  <si>
    <t>Reprofilace betonu sanačními maltami na cementové bázi ručně stěn, tloušťky přes 30 do 40 mm</t>
  </si>
  <si>
    <t>2095278423</t>
  </si>
  <si>
    <t>Poznámka k položce:_x000d_
včetně příp. přikotvení</t>
  </si>
  <si>
    <t>647</t>
  </si>
  <si>
    <t>985311115</t>
  </si>
  <si>
    <t>Reprofilace betonu sanačními maltami na cementové bázi ručně stěn, tloušťky přes 40 do 50 mm</t>
  </si>
  <si>
    <t>-542682775</t>
  </si>
  <si>
    <t>648</t>
  </si>
  <si>
    <t>985311117</t>
  </si>
  <si>
    <t>Reprofilace betonu sanačními maltami na cementové bázi ručně stěn, tloušťky přes 60 do 70 mm</t>
  </si>
  <si>
    <t>-1798513804</t>
  </si>
  <si>
    <t>649</t>
  </si>
  <si>
    <t>985311211</t>
  </si>
  <si>
    <t>Reprofilace betonu sanačními maltami na cementové bázi ručně líce kleneb a podhledů, tloušťky do 10 mm</t>
  </si>
  <si>
    <t>-559753546</t>
  </si>
  <si>
    <t>650</t>
  </si>
  <si>
    <t>985311212</t>
  </si>
  <si>
    <t>Reprofilace betonu sanačními maltami na cementové bázi ručně líce kleneb a podhledů, tloušťky přes 10 do 20 mm</t>
  </si>
  <si>
    <t>-1852532298</t>
  </si>
  <si>
    <t>651</t>
  </si>
  <si>
    <t>985311213</t>
  </si>
  <si>
    <t>Reprofilace betonu sanačními maltami na cementové bázi ručně líce kleneb a podhledů, tloušťky přes 20 do 30 mm</t>
  </si>
  <si>
    <t>330630285</t>
  </si>
  <si>
    <t>652</t>
  </si>
  <si>
    <t>985311214</t>
  </si>
  <si>
    <t>Reprofilace betonu sanačními maltami na cementové bázi ručně líce kleneb a podhledů, tloušťky přes 30 do 40 mm</t>
  </si>
  <si>
    <t>1237395032</t>
  </si>
  <si>
    <t xml:space="preserve">Poznámka k položce:_x000d_
včetně příp. přikotvení_x000d_
</t>
  </si>
  <si>
    <t>653</t>
  </si>
  <si>
    <t>985311215</t>
  </si>
  <si>
    <t>Reprofilace betonu sanačními maltami na cementové bázi ručně líce kleneb a podhledů, tloušťky přes 40 do 50 mm</t>
  </si>
  <si>
    <t>1289406388</t>
  </si>
  <si>
    <t>654</t>
  </si>
  <si>
    <t>985311220</t>
  </si>
  <si>
    <t>Reprofilace betonu sanačními maltami na cementové bázi ručně líce kleneb a podhledů, tloušťky přes 90 do 100 mm</t>
  </si>
  <si>
    <t>1493707747</t>
  </si>
  <si>
    <t>655</t>
  </si>
  <si>
    <t>985311311</t>
  </si>
  <si>
    <t>Reprofilace betonu sanačními maltami na cementové bázi ručně rubu kleneb a podlah, tloušťky do 10 mm</t>
  </si>
  <si>
    <t>-345588413</t>
  </si>
  <si>
    <t>656</t>
  </si>
  <si>
    <t>985311312</t>
  </si>
  <si>
    <t>Reprofilace betonu sanačními maltami na cementové bázi ručně rubu kleneb a podlah, tloušťky přes 10 do 20 mm</t>
  </si>
  <si>
    <t>2014038350</t>
  </si>
  <si>
    <t>657</t>
  </si>
  <si>
    <t>985311313</t>
  </si>
  <si>
    <t>Reprofilace betonu sanačními maltami na cementové bázi ručně rubu kleneb a podlah, tloušťky přes 20 do 30 mm</t>
  </si>
  <si>
    <t>1398234810</t>
  </si>
  <si>
    <t>658</t>
  </si>
  <si>
    <t>985311314</t>
  </si>
  <si>
    <t>Reprofilace betonu sanačními maltami na cementové bázi ručně rubu kleneb a podlah, tloušťky přes 30 do 40 mm</t>
  </si>
  <si>
    <t>450632765</t>
  </si>
  <si>
    <t>659</t>
  </si>
  <si>
    <t>985311315</t>
  </si>
  <si>
    <t>Reprofilace betonu sanačními maltami na cementové bázi ručně rubu kleneb a podlah, tloušťky přes 40 do 50 mm</t>
  </si>
  <si>
    <t>1935735677</t>
  </si>
  <si>
    <t>660</t>
  </si>
  <si>
    <t>985311911</t>
  </si>
  <si>
    <t>Reprofilace betonu sanačními maltami na cementové bázi ručně Příplatek k cenám za práci ve stísněném prostoru</t>
  </si>
  <si>
    <t>-172957562</t>
  </si>
  <si>
    <t>661</t>
  </si>
  <si>
    <t>985311912</t>
  </si>
  <si>
    <t>Reprofilace betonu sanačními maltami na cementové bázi ručně Příplatek k cenám za plochu do 10 m2 jednotlivě</t>
  </si>
  <si>
    <t>-1208225640</t>
  </si>
  <si>
    <t>662</t>
  </si>
  <si>
    <t>985311913</t>
  </si>
  <si>
    <t>Reprofilace betonu sanačními maltami na cementové bázi ručně Příplatek k cenám za větší členitost povrchu (sloupy, výklenky)</t>
  </si>
  <si>
    <t>-920714445</t>
  </si>
  <si>
    <t>663</t>
  </si>
  <si>
    <t>985312111</t>
  </si>
  <si>
    <t>Stěrka k vyrovnání ploch reprofilovaného betonu stěn, tloušťky do 2 mm</t>
  </si>
  <si>
    <t>379258207</t>
  </si>
  <si>
    <t xml:space="preserve">Poznámka k souboru cen:_x000d_
1. V cenách nejsou započteny náklady na ochranný nátěr, které se oceňují souborem cen 985 32-4 Ochranný nátěr betonu._x000d_
</t>
  </si>
  <si>
    <t>664</t>
  </si>
  <si>
    <t>985312121</t>
  </si>
  <si>
    <t>Stěrka k vyrovnání ploch reprofilovaného betonu líce kleneb a podhledů, tloušťky do 2 mm</t>
  </si>
  <si>
    <t>-1204428865</t>
  </si>
  <si>
    <t>665</t>
  </si>
  <si>
    <t>985312192</t>
  </si>
  <si>
    <t>Stěrka k vyrovnání ploch reprofilovaného betonu Příplatek k cenám za plochu do 10 m2 jednotlivě</t>
  </si>
  <si>
    <t>905019824</t>
  </si>
  <si>
    <t>666</t>
  </si>
  <si>
    <t>985321111</t>
  </si>
  <si>
    <t>Ochranný nátěr betonářské výztuže 1 vrstva tloušťky 1 mm na cementové bázi stěn, líce kleneb a podhledů</t>
  </si>
  <si>
    <t>-1451611158</t>
  </si>
  <si>
    <t xml:space="preserve">Poznámka k souboru cen:_x000d_
1. Množství měrných jednotek se určuje v m2 rozvinuté betonové plochy, na které se výztuž ošetřuje. Je uvažováno 10 bm výztuže na 1 m2 plochy._x000d_
</t>
  </si>
  <si>
    <t>667</t>
  </si>
  <si>
    <t>985321911</t>
  </si>
  <si>
    <t>Ochranný nátěr betonářské výztuže Příplatek k cenám za práci ve stísněném prostoru</t>
  </si>
  <si>
    <t>-1077941040</t>
  </si>
  <si>
    <t>668</t>
  </si>
  <si>
    <t>985321912</t>
  </si>
  <si>
    <t>Ochranný nátěr betonářské výztuže Příplatek k cenám za plochu do 10 m2 jednotlivě</t>
  </si>
  <si>
    <t>-1034242293</t>
  </si>
  <si>
    <t>669</t>
  </si>
  <si>
    <t>985323111</t>
  </si>
  <si>
    <t>Spojovací můstek reprofilovaného betonu na cementové bázi, tloušťky 1 mm</t>
  </si>
  <si>
    <t>1373972075</t>
  </si>
  <si>
    <t>670</t>
  </si>
  <si>
    <t>985323911</t>
  </si>
  <si>
    <t>Spojovací můstek reprofilovaného betonu Příplatek k cenám za práci ve stísněném prostoru</t>
  </si>
  <si>
    <t>1979842119</t>
  </si>
  <si>
    <t>671</t>
  </si>
  <si>
    <t>985323912</t>
  </si>
  <si>
    <t>Spojovací můstek reprofilovaného betonu Příplatek k cenám za plochu do 10 m2 jednotlivě</t>
  </si>
  <si>
    <t>617202536</t>
  </si>
  <si>
    <t>672</t>
  </si>
  <si>
    <t>985324111</t>
  </si>
  <si>
    <t>Ochranný nátěr betonu na bázi silanu impregnační dvojnásobný (OS-A)</t>
  </si>
  <si>
    <t>1923543518</t>
  </si>
  <si>
    <t>673</t>
  </si>
  <si>
    <t>985331111</t>
  </si>
  <si>
    <t>Dodatečné vlepování betonářské výztuže včetně vyvrtání a vyčištění otvoru cementovou aktivovanou maltou průměr výztuže 8 mm</t>
  </si>
  <si>
    <t>-823795158</t>
  </si>
  <si>
    <t xml:space="preserve">Poznámka k souboru cen:_x000d_
1. Množství měrných jednotek se určuje v m délky vyvrtaného otvoru pro zasunutí výztuže._x000d_
2. V cenách jsou započteny i náklady na:_x000d_
a) rozměření, vrtání a spotřebu vrtáků,_x000d_
b) vyčištění otvoru, vyplnění otvorů maltou včetně dodání materiálu,_x000d_
c) zasunutí betonářské výztuže do otvoru vyplněného maltou._x000d_
3. V cenách nejsou započteny náklady na dodání betonářské výztuže._x000d_
</t>
  </si>
  <si>
    <t xml:space="preserve">Poznámka k položce:_x000d_
např. spřahovací trny (bez dodání výztuže) </t>
  </si>
  <si>
    <t>674</t>
  </si>
  <si>
    <t>13021011</t>
  </si>
  <si>
    <t>tyč ocelová žebírková jakost BSt 500S výztuž do betonu D 8mm</t>
  </si>
  <si>
    <t>1326724535</t>
  </si>
  <si>
    <t>Poznámka k položce:_x000d_
0,617 kg/m</t>
  </si>
  <si>
    <t>675</t>
  </si>
  <si>
    <t>985331113</t>
  </si>
  <si>
    <t>Dodatečné vlepování betonářské výztuže včetně vyvrtání a vyčištění otvoru cementovou aktivovanou maltou průměr výztuže 12 mm</t>
  </si>
  <si>
    <t>905172108</t>
  </si>
  <si>
    <t xml:space="preserve">Poznámka k položce:_x000d_
např. spřahovací trny (bez dodání výztuže) _x000d_
_x000d_
</t>
  </si>
  <si>
    <t>676</t>
  </si>
  <si>
    <t>13021013</t>
  </si>
  <si>
    <t>tyč ocelová žebírková jakost BSt 500S výztuž do betonu D 12mm</t>
  </si>
  <si>
    <t>1310539071</t>
  </si>
  <si>
    <t xml:space="preserve">Poznámka k položce:_x000d_
0,888 kg/m_x000d_
</t>
  </si>
  <si>
    <t>677</t>
  </si>
  <si>
    <t>985331115</t>
  </si>
  <si>
    <t>Dodatečné vlepování betonářské výztuže včetně vyvrtání a vyčištění otvoru cementovou aktivovanou maltou průměr výztuže 16 mm</t>
  </si>
  <si>
    <t>-198402067</t>
  </si>
  <si>
    <t>678</t>
  </si>
  <si>
    <t>13021015</t>
  </si>
  <si>
    <t>tyč ocelová žebírková jakost BSt 500S výztuž do betonu D 16mm</t>
  </si>
  <si>
    <t>-2054491090</t>
  </si>
  <si>
    <t>Poznámka k položce:_x000d_
1,578 kg/m</t>
  </si>
  <si>
    <t>679</t>
  </si>
  <si>
    <t>985331216</t>
  </si>
  <si>
    <t>Dodatečné vlepování betonářské výztuže včetně vyvrtání a vyčištění otvoru chemickou maltou průměr výztuže 18 mm</t>
  </si>
  <si>
    <t>868427595</t>
  </si>
  <si>
    <t>680</t>
  </si>
  <si>
    <t>13021016</t>
  </si>
  <si>
    <t>tyč ocelová žebírková jakost BSt 500S výztuž do betonu D 18mm</t>
  </si>
  <si>
    <t>-729909190</t>
  </si>
  <si>
    <t>Poznámka k položce:_x000d_
1,998 kg/m</t>
  </si>
  <si>
    <t>681</t>
  </si>
  <si>
    <t>985331217</t>
  </si>
  <si>
    <t>Dodatečné vlepování betonářské výztuže včetně vyvrtání a vyčištění otvoru chemickou maltou průměr výztuže 20 mm</t>
  </si>
  <si>
    <t>978656443</t>
  </si>
  <si>
    <t>682</t>
  </si>
  <si>
    <t>13021017</t>
  </si>
  <si>
    <t>tyč ocelová žebírková jakost BSt 500S výztuž do betonu D 20mm</t>
  </si>
  <si>
    <t>411872264</t>
  </si>
  <si>
    <t>Poznámka k položce:_x000d_
2,466 kg/m</t>
  </si>
  <si>
    <t>683</t>
  </si>
  <si>
    <t>985421131</t>
  </si>
  <si>
    <t>Injektáž trhlin v cihelném, kamenném nebo smíšeném zdivu nízkotlaká do 0,6 MP, včetně provedení vrtů aktivovanou cementovou maltou šířka trhlin přes 5 do 10 mm tloušťka zdiva do 300 mm</t>
  </si>
  <si>
    <t>-1321557287</t>
  </si>
  <si>
    <t xml:space="preserve">Poznámka k souboru cen:_x000d_
1. Šířka trhlin je určena šířkou trhliny na povrchu konstrukce._x000d_
2. Množství měrných jednotek se určuje v m délky trhliny._x000d_
3. V cenách jsou započteny i náklady na:_x000d_
a) vyčištění trhlin,_x000d_
b) vyvrtání otvorů pro injektážní jehly a jejich vyčištění - jsou uvažovány 4 vrty na 1 m trhliny. U zdiva tloušťky do 450 mm je uvažováno provedení vrtů z jedné strany zdiva, u tloušťky přes 450 mm z obou stran zdiva,_x000d_
c) úpravu trhlin před injektáží (temování),_x000d_
d) hrubé zapravení otvorů po injektážních jehlách._x000d_
4. V cenách nejsou započteny náklady na zednické zapravení trhlin a opravu omítek, které se oceňují cenami katalogu 801-4 Budovy a haly - opravy a údržba._x000d_
</t>
  </si>
  <si>
    <t>684</t>
  </si>
  <si>
    <t>985422123</t>
  </si>
  <si>
    <t>Injektáž trhlin v betonových nebo železobetonových konstrukcích nízkotlaká do 0,6 MP s injektážními jehlami vloženými do vrtů včetně jejich vyvrtání epoxidovou injektážní hmotou šířka trhlin přes 0,5 do 1 mm tloušťka konstrukce přes 200 do 300 mm</t>
  </si>
  <si>
    <t>-2000864481</t>
  </si>
  <si>
    <t xml:space="preserve">Poznámka k souboru cen:_x000d_
1. Šířka trhlin je určena šířkou trhliny na povrchu konstrukce._x000d_
2. Množství měrných jednotek se určuje v m délky trhliny._x000d_
3. Cenami lze oceňovat injektáž suchých trhlin. Injektáž mokrých trhlin a trhlin s tlakovou vodou se oceňuje individuálně._x000d_
4. V cenách jsou započteny i náklady na:_x000d_
a) vyčištění trhlin,_x000d_
b) úpravu trhlin před injektáží epoxidem (temování)._x000d_
5. V cenách -2111 až -2323 jsou započteny i náklady na:_x000d_
a) vyvrtání otvorů pro injektážní jehly včetně vyčištění vrtu - je uvažováno 6 vrtů na 1 m trhliny,_x000d_
b) hrubé zapravení otvorů po injektážních jehlách._x000d_
6. V cenách nejsou započteny náklady na zednické zapravení trhlin a opravu omítek, které se oceňují cenami katalogu 801-4 Budovy a haly - oprava a údržba._x000d_
</t>
  </si>
  <si>
    <t>685</t>
  </si>
  <si>
    <t>985441113</t>
  </si>
  <si>
    <t>Přídavná šroubovitá nerezová výztuž pro sanaci trhlin v drážce včetně vyfrézování a zalití kotevní maltou v cihelném nebo kamenném zdivu hloubky do 70 mm 1 táhlo průměru 8 mm</t>
  </si>
  <si>
    <t>209776771</t>
  </si>
  <si>
    <t xml:space="preserve">Poznámka k souboru cen:_x000d_
1. V cenách jsou započteny i náklady na vytvoření drážky nebo vrtu, jejich vyčištění, vložení táhla do drážky nebo kotvy do vrtu včetně dodávky materiálu, zalití drážky nebo vrtu zálivkovou maltou včetně dodávky materiálu a úpravy povrchu pod omítku (bez úpravy omítky)._x000d_
2. V cenách nejsou započteny náklady na zatmelení vertikálních trhlin._x000d_
</t>
  </si>
  <si>
    <t>Poznámka k položce:_x000d_
stažení zdiva</t>
  </si>
  <si>
    <t>686</t>
  </si>
  <si>
    <t>985521111</t>
  </si>
  <si>
    <t>Stříkaný beton z mokré směsi pevnosti v tlaku do 45 MPa stěn, jedné vrstvy tloušťky do 30 mm</t>
  </si>
  <si>
    <t>1840173631</t>
  </si>
  <si>
    <t xml:space="preserve">Poznámka k souboru cen:_x000d_
1. Množství měrných jednotek se určuje v m2 rozvinuté lícní plochy stříkaného betonu._x000d_
2. V cenách jsou započteny i náklady na hrubé urovnání povrchu stříkaného betonu a na smetení spadu na hromady nebo naložení na dopravní prostředek._x000d_
3. V cenách nejsou započteny náklady na:_x000d_
a) očištění popř. nutnou úpravu plochy před zhotovením nástřiku z betonu,_x000d_
b) ocelovou výztuž; tato výztuž se oceňuje cenami souborů cen:_x000d_
- 985 36-1 Výztuž stříkaného betonu z betonářské oceli,_x000d_
- 985 36-2 Výztuž stříkaného betonu ze svařovaných sítí,_x000d_
- 985 36-4 Kotvičky pro výztuž stříkaného betonu._x000d_
c) odklizení spadu ze stříkaného betonu, které se oceňuje příslušnými cenami odvozu suti pro objekt, na kterém se stříkání provádí._x000d_
</t>
  </si>
  <si>
    <t>687</t>
  </si>
  <si>
    <t>985521119</t>
  </si>
  <si>
    <t>Stříkaný beton z mokré směsi pevnosti v tlaku do 45 MPa stěn, jedné vrstvy tloušťky Příplatek k ceně za každých dalších i započatých 10 mm tloušťky</t>
  </si>
  <si>
    <t>1597897256</t>
  </si>
  <si>
    <t>688</t>
  </si>
  <si>
    <t>985521911</t>
  </si>
  <si>
    <t>Stříkaný beton z mokré směsi pevnosti v tlaku do 45 MPa Příplatek k cenám za práci ve stísněném prostoru</t>
  </si>
  <si>
    <t>1661649068</t>
  </si>
  <si>
    <t>689</t>
  </si>
  <si>
    <t>985562322</t>
  </si>
  <si>
    <t>Výztuž stříkaného betonu ze svařovaných sítí velikosti ok přes 100 mm jednovrstvých líce kleneb a podhledů, průměru drátu 6 mm</t>
  </si>
  <si>
    <t>1350560264</t>
  </si>
  <si>
    <t xml:space="preserve">Poznámka k souboru cen:_x000d_
1. V cenách jsou započteny i náklady na výztuž a její provázání._x000d_
2. V cenách nejsou započteny náklady na:_x000d_
a) kotvičky; tyto náklady se oceňují cenami souboru cen 985 56-4 Kotvičky pro výztuž stříkaného betonu,_x000d_
b) příčnou a podélnou výztuž, tyto náklady se oceňují cenami souboru cen 985 56-1 Výztuž stříkaného betonu z betonářské oceli._x000d_
3. Ceny výztuže průměru drátu 2 mm jsou určeny i pro opravu povrchů reprofilačními maltami._x000d_
</t>
  </si>
  <si>
    <t>690</t>
  </si>
  <si>
    <t>985564112</t>
  </si>
  <si>
    <t>Kotvičky pro výztuž stříkaného betonu z betonářské oceli do cementové malty, hloubky kotvení do 200 mm, průměru přes 6 do 8 mm</t>
  </si>
  <si>
    <t>1475348837</t>
  </si>
  <si>
    <t xml:space="preserve">Poznámka k souboru cen:_x000d_
1. V cenách jsou započteny i náklady na:_x000d_
a) rozměření, vyvrtání otvoru a opotřebení vrtného materiálu,_x000d_
b) vyčištění otvoru,_x000d_
c) vyplnění otvorů maltou a osazení kotviček včetně jejich dodávky._x000d_
</t>
  </si>
  <si>
    <t>Poznámka k položce:_x000d_
V místě odštíplé hrany betonu_x000d_
(tl. sanace 70mm)</t>
  </si>
  <si>
    <t>691</t>
  </si>
  <si>
    <t>985564223</t>
  </si>
  <si>
    <t>Kotvičky pro výztuž stříkaného betonu z betonářské oceli do chemické malty, hloubky kotvení přes 200 do 400 mm, průměru do 10 mm</t>
  </si>
  <si>
    <t>-642878598</t>
  </si>
  <si>
    <t>692</t>
  </si>
  <si>
    <t>985622222</t>
  </si>
  <si>
    <t>Spínání objektů táhly vložení a dodání táhla z betonářské oceli spojované napínacími maticemi, průměru přes 20 do 28 mm</t>
  </si>
  <si>
    <t>642923315</t>
  </si>
  <si>
    <t xml:space="preserve">Poznámka k souboru cen:_x000d_
1. Množství měrných jednotek drážky se určuje v m délky drážky._x000d_
2. Množství měrných jednotek táhla se určuje v m délky táhla (délka drážky a tlouštka zdí, kterými táhlo prostupuje)._x000d_
3. V cenách nejsou započteny náklady rozebrání a následnou montáž nášlapné vrstvy podlah v případech, kdy se táhlo vede v podlaze._x000d_
4. Prostup táhla přes zeď se oceňuje cenou 985 62-1211 Prostup lana přes zeď souboru cen 985 62-1 Spínání objektů lany._x000d_
</t>
  </si>
  <si>
    <t>Poznámka k položce:_x000d_
včetně dodání materiálu, kotevních desek a matic, bez vyvrtání otvoru</t>
  </si>
  <si>
    <t>997</t>
  </si>
  <si>
    <t>Přesun sutě</t>
  </si>
  <si>
    <t>693</t>
  </si>
  <si>
    <t>997013603</t>
  </si>
  <si>
    <t>Poplatek za uložení stavebního odpadu na skládce (skládkovné) cihelného zatříděného do Katalogu odpadů pod kódem 17 01 02</t>
  </si>
  <si>
    <t>-1648831304</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</si>
  <si>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</si>
  <si>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694</t>
  </si>
  <si>
    <t>997013631</t>
  </si>
  <si>
    <t>Poplatek za uložení stavebního odpadu na skládce (skládkovné) směsného stavebního a demoličního zatříděného do Katalogu odpadů pod kódem 17 09 04</t>
  </si>
  <si>
    <t>1116192748</t>
  </si>
  <si>
    <t>Poznámka k položce:_x000d_
odhad 0,3 t/m3, komunální odpad</t>
  </si>
  <si>
    <t>695</t>
  </si>
  <si>
    <t>997013811</t>
  </si>
  <si>
    <t>Poplatek za uložení stavebního odpadu na skládce (skládkovné) dřevěného zatříděného do Katalogu odpadů pod kódem 17 02 01</t>
  </si>
  <si>
    <t>-1012733043</t>
  </si>
  <si>
    <t>Poznámka k položce:_x000d_
např. z odstraněných dřev. podlah, z dřev. podepření zdiva</t>
  </si>
  <si>
    <t>696</t>
  </si>
  <si>
    <t>997013841</t>
  </si>
  <si>
    <t>Poplatek za uložení stavebního odpadu na skládce (skládkovné) odpadního materiálu po otryskávání bez obsahu nebezpečných látek zatříděného do Katalogu odpadů pod kódem 12 01 17</t>
  </si>
  <si>
    <t>-460789470</t>
  </si>
  <si>
    <t>697</t>
  </si>
  <si>
    <t>997013843</t>
  </si>
  <si>
    <t>Poplatek za uložení stavebního odpadu na skládce (skládkovné) odpadního materiálu po otryskávání s obsahem nebezpečných látek zatříděného do katalogu odpadů pod kódem 12 01 16</t>
  </si>
  <si>
    <t>-1756360290</t>
  </si>
  <si>
    <t>698</t>
  </si>
  <si>
    <t>997013873</t>
  </si>
  <si>
    <t>141556280</t>
  </si>
  <si>
    <t xml:space="preserve">Poznámka k souboru cen:_x000d_
1. Ceny uvedené v souboru cen je doporučeno upravit podle aktuálních cen místně příslušné skládky odpadů._x000d_
2. Uložení odpadů neuvedených v souboru cen se oceňuje individuálně._x000d_
</t>
  </si>
  <si>
    <t>699</t>
  </si>
  <si>
    <t>997013875</t>
  </si>
  <si>
    <t>Poplatek za uložení stavebního odpadu na recyklační skládce (skládkovné) asfaltového bez obsahu dehtu zatříděného do Katalogu odpadů pod kódem 17 03 02</t>
  </si>
  <si>
    <t>-1775870233</t>
  </si>
  <si>
    <t xml:space="preserve">Poznámka k položce:_x000d_
např. z odstraněné hydroizolace </t>
  </si>
  <si>
    <t>700</t>
  </si>
  <si>
    <t>997211111</t>
  </si>
  <si>
    <t>Svislá doprava suti nebo vybouraných hmot s naložením do dopravního zařízení a s vyprázdněním dopravního zařízení na hromadu nebo do dopravního prostředku suti na výšku do 3,5 m</t>
  </si>
  <si>
    <t>561552726</t>
  </si>
  <si>
    <t xml:space="preserve">Poznámka k souboru cen:_x000d_
1. Shazuje-li se suť z jakékoliv výšky na místo, kde zůstane ležet, aniž se s ní dále manipuluje, oceňuje se její svislá doprava pouze cenou 1111._x000d_
2. Výška svislé dopravy je svislá vzdálenost mezi místem nakládání do zařízení pro svislou dopravu a místem, kde se toto zařízení vyprazdňuje._x000d_
</t>
  </si>
  <si>
    <t>Poznámka k položce:_x000d_
z důvodu špatného přístupu k objektu (např. pouze po kolejích), jde např. o svislou dopravu suti u vysokého (i přesypaného) mostního objektu k niveletě koleje</t>
  </si>
  <si>
    <t>701</t>
  </si>
  <si>
    <t>997211119</t>
  </si>
  <si>
    <t>Svislá doprava suti nebo vybouraných hmot s naložením do dopravního zařízení a s vyprázdněním dopravního zařízení na hromadu nebo do dopravního prostředku suti na výšku Příplatek k ceně za každých dalších i započatých 3,5 m výšky přes 3,5 m</t>
  </si>
  <si>
    <t>-66856198</t>
  </si>
  <si>
    <t>702</t>
  </si>
  <si>
    <t>997211211</t>
  </si>
  <si>
    <t>Svislá doprava suti nebo vybouraných hmot s naložením do dopravního zařízení a s vyprázdněním dopravního zařízení na hromadu nebo do dopravního prostředku vybouraných hmot na výšku do 3,5 m</t>
  </si>
  <si>
    <t>-1549701743</t>
  </si>
  <si>
    <t>Poznámka k položce:_x000d_
z důvodu špatného přístupu k objektu (např. pouze po kolejích), jde např. o svislou dopravu vybouraných hmot u vysokého (i přesypaného) mostního objektu k niveletě koleje</t>
  </si>
  <si>
    <t>703</t>
  </si>
  <si>
    <t>997211219</t>
  </si>
  <si>
    <t>Svislá doprava suti nebo vybouraných hmot s naložením do dopravního zařízení a s vyprázdněním dopravního zařízení na hromadu nebo do dopravního prostředku vybouraných hmot na výšku Příplatek k ceně za každých dalších i započatých 3,5 m výšky přes 3,5 m</t>
  </si>
  <si>
    <t>1047803803</t>
  </si>
  <si>
    <t>704</t>
  </si>
  <si>
    <t>997211511</t>
  </si>
  <si>
    <t>Vodorovná doprava suti nebo vybouraných hmot suti se složením a hrubým urovnáním, na vzdálenost do 1 km</t>
  </si>
  <si>
    <t>1760546861</t>
  </si>
  <si>
    <t xml:space="preserve">Poznámka k souboru cen:_x000d_
1. Ceny nelze použít pro vodorovnou dopravu po železnici, po vodě nebo neobvyklými dopravními prostředky._x000d_
2. Je-li na dopravní dráze pro vodorovnou dopravu překážka, pro kterou je nutné překládat suť nebo vybourané hmoty z jednoho obvyklého dopravního prostředku na jiný, oceňuje se tato lomená doprava v každém úseku samostatně._x000d_
</t>
  </si>
  <si>
    <t>705</t>
  </si>
  <si>
    <t>997211519</t>
  </si>
  <si>
    <t>Vodorovná doprava suti nebo vybouraných hmot suti se složením a hrubým urovnáním, na vzdálenost Příplatek k ceně za každý další i započatý 1 km přes 1 km</t>
  </si>
  <si>
    <t>-1069551490</t>
  </si>
  <si>
    <t>706</t>
  </si>
  <si>
    <t>997211611</t>
  </si>
  <si>
    <t>Nakládání suti nebo vybouraných hmot na dopravní prostředky pro vodorovnou dopravu suti</t>
  </si>
  <si>
    <t>235331749</t>
  </si>
  <si>
    <t>Poznámka k položce:_x000d_
případně 2x (naložení také na mezideponii z důvodu špatného přístupu k objektu)</t>
  </si>
  <si>
    <t>707</t>
  </si>
  <si>
    <t>997211521</t>
  </si>
  <si>
    <t>Vodorovná doprava suti nebo vybouraných hmot vybouraných hmot se složením a hrubým urovnáním nebo s přeložením na jiný dopravní prostředek kromě lodi, na vzdálenost do 1 km</t>
  </si>
  <si>
    <t>-1038693995</t>
  </si>
  <si>
    <t>708</t>
  </si>
  <si>
    <t>997211529</t>
  </si>
  <si>
    <t>Vodorovná doprava suti nebo vybouraných hmot vybouraných hmot se složením a hrubým urovnáním nebo s přeložením na jiný dopravní prostředek kromě lodi, na vzdálenost Příplatek k ceně za každý další i započatý 1 km přes 1 km</t>
  </si>
  <si>
    <t>2078319661</t>
  </si>
  <si>
    <t>709</t>
  </si>
  <si>
    <t>997211612</t>
  </si>
  <si>
    <t>Nakládání suti nebo vybouraných hmot na dopravní prostředky pro vodorovnou dopravu vybouraných hmot</t>
  </si>
  <si>
    <t>-826509147</t>
  </si>
  <si>
    <t>Poznámka k položce:_x000d_
např. demontované zábradlí. případně 2x (naložení také na mezideponii z důvodu špatného přístupu k objektu)</t>
  </si>
  <si>
    <t>710</t>
  </si>
  <si>
    <t>997221861</t>
  </si>
  <si>
    <t>Poplatek za uložení stavebního odpadu na recyklační skládce (skládkovné) z prostého betonu zatříděného do Katalogu odpadů pod kódem 17 01 01</t>
  </si>
  <si>
    <t>529533205</t>
  </si>
  <si>
    <t>711</t>
  </si>
  <si>
    <t>997221862</t>
  </si>
  <si>
    <t>Poplatek za uložení stavebního odpadu na recyklační skládce (skládkovné) z armovaného betonu zatříděného do Katalogu odpadů pod kódem 17 01 01</t>
  </si>
  <si>
    <t>-1330711352</t>
  </si>
  <si>
    <t>998</t>
  </si>
  <si>
    <t>Přesun hmot</t>
  </si>
  <si>
    <t>712</t>
  </si>
  <si>
    <t>992114151</t>
  </si>
  <si>
    <t>Vodorovné přemístění mostních dílců vzdálenosti přesunu do 5 000 m do 5 t</t>
  </si>
  <si>
    <t>-1531225539</t>
  </si>
  <si>
    <t xml:space="preserve">Poznámka k souboru cen:_x000d_
1. Ceny jsou určeny pro každé samostatné vodorovné přemístění na staveništi podle POV._x000d_
2. Ceny -4111 až -4156 obsahují náklady na naložení mostních dílců v místě staveništní skládky a náklady na jejich vodorovné přemístění k místu montáže nebo k místu meziskládky při lomeném přemístění._x000d_
3. Ceny -4111 až -4156 neobsahují náklady na složení mostních prefabrikovaných dílců. Jestliže se jejich osazování neprovádí přímo z dopravního prostředku, oceňují se náklady na složení cenami -4291 až -4296. Těmito cenami se oceňují také náklady na složení mostních dílců při lomeném přemístění._x000d_
4. Ceny nelze použít pro příčné zasouvání železničních mostních prefabrikátů; tyto stavební práce se oceňují podle ustanovení úvodního katalogu._x000d_
5. Pro volbu ceny je rozhodující hmotnost přemísťovaného mostního dílce._x000d_
</t>
  </si>
  <si>
    <t>Poznámka k položce:_x000d_
např. dovoz prefabrikátů z místa uložení u objednatele</t>
  </si>
  <si>
    <t>713</t>
  </si>
  <si>
    <t>992114191</t>
  </si>
  <si>
    <t>Vodorovné přemístění mostních dílců Příplatek k ceně za každých dalších i započatých 5 000 m přes 5 000 m do 5 t</t>
  </si>
  <si>
    <t>-1767194135</t>
  </si>
  <si>
    <t>Poznámka k položce:_x000d_
např. u dovozu prefabrikátů z místa uložení u objednatele</t>
  </si>
  <si>
    <t>714</t>
  </si>
  <si>
    <t>998212111</t>
  </si>
  <si>
    <t>Přesun hmot pro mosty zděné, betonové monolitické, spřažené ocelobetonové nebo kovové vodorovná dopravní vzdálenost do 100 m výška mostu do 20 m</t>
  </si>
  <si>
    <t>221907244</t>
  </si>
  <si>
    <t xml:space="preserve">Poznámka k souboru cen:_x000d_
1. Ceny nelze použít pro oceňování přesunu hmot ocelových mostních konstrukcí oceňovaných cenami katalogů montážních prací; tento přesun se oceňuje individuálně._x000d_
2. Přesun betonu do mostní konstrukce je zahrnut v cenách betonáže, které obsahují i ukládku betonu do konstrukce (čerpadlem betonu nebo jeřábem s kontejnerem). U betonů je proto uvedena nulová hmotnost, tzn. že hmotnost betonů nevstupuje do výpočtu přesunu hmot._x000d_
</t>
  </si>
  <si>
    <t>715</t>
  </si>
  <si>
    <t>998212112</t>
  </si>
  <si>
    <t>Přesun hmot pro mosty zděné, betonové monolitické, spřažené ocelobetonové nebo kovové vodorovná dopravní vzdálenost do 100 m výška mostu přes 20 do 45 m</t>
  </si>
  <si>
    <t>-131446066</t>
  </si>
  <si>
    <t>716</t>
  </si>
  <si>
    <t>998212191</t>
  </si>
  <si>
    <t>Přesun hmot pro mosty zděné, betonové monolitické, spřažené ocelobetonové nebo kovové Příplatek k cenám za zvětšený přesun přes přes vymezenou největší dopravní vzdálenost do 1000 m</t>
  </si>
  <si>
    <t>-815439456</t>
  </si>
  <si>
    <t>Poznámka k položce:_x000d_
Pol. se použije pouze v případě špatného příjezdu ke konkrétnímu objektu (pouze kolejově z přejezdu, ze stanice).</t>
  </si>
  <si>
    <t>717</t>
  </si>
  <si>
    <t>998212192</t>
  </si>
  <si>
    <t>Přesun hmot pro mosty zděné, betonové monolitické, spřažené ocelobetonové nebo kovové Příplatek k cenám za zvětšený přesun přes přes vymezenou největší dopravní vzdálenost do 2000 m</t>
  </si>
  <si>
    <t>-433192397</t>
  </si>
  <si>
    <t>Poznámka k položce:_x000d_
Pol. se použije pouze v případě špatného příjezdu ke konkrétnímu objektu (pouze kolejově z přejezdu, ze stanice). Nyní zde odhad 25% z celkového přesunu.</t>
  </si>
  <si>
    <t>718</t>
  </si>
  <si>
    <t>998212193</t>
  </si>
  <si>
    <t>Přesun hmot pro mosty zděné, betonové monolitické, spřažené ocelobetonové nebo kovové Příplatek k cenám za zvětšený přesun přes přes vymezenou největší dopravní vzdálenost do 3000 m</t>
  </si>
  <si>
    <t>1013390309</t>
  </si>
  <si>
    <t>719</t>
  </si>
  <si>
    <t>998212195</t>
  </si>
  <si>
    <t>Přesun hmot pro mosty zděné, betonové monolitické, spřažené ocelobetonové nebo kovové Příplatek k cenám za zvětšený přesun přes přes vymezenou největší dopravní vzdálenost do 5000 m</t>
  </si>
  <si>
    <t>-1525636610</t>
  </si>
  <si>
    <t>720</t>
  </si>
  <si>
    <t>998214111</t>
  </si>
  <si>
    <t>Přesun hmot pro mosty montované z dílců železobetonových nebo předpjatých vodorovná dopravní vzdálenost do 100 m výška mostu do 20 m</t>
  </si>
  <si>
    <t>-887739524</t>
  </si>
  <si>
    <t xml:space="preserve">Poznámka k souboru cen:_x000d_
1. Počet měrných jednotek se stanoví jako součet všech hmotností na objektu, včetně hmotnosti prefabrikátů oceňovaných ve specifikaci, přestože se jejich vodorovné přemístění oceňuje samostatně cenami souboru cen 922 11-4 . Vodorovné přemístění mostních dílců._x000d_
</t>
  </si>
  <si>
    <t>Poznámka k položce:_x000d_
v případě opravy na trubní či rámový beton. propustkek</t>
  </si>
  <si>
    <t>721</t>
  </si>
  <si>
    <t>998214191</t>
  </si>
  <si>
    <t>Přesun hmot pro mosty montované z dílců železobetonových nebo předpjatých Příplatek k ceně za zvětšený přesun přes vymezenou největší dopravní vzdálenost do 1000 m</t>
  </si>
  <si>
    <t>787799608</t>
  </si>
  <si>
    <t>722</t>
  </si>
  <si>
    <t>998214192</t>
  </si>
  <si>
    <t>Přesun hmot pro mosty montované z dílců železobetonových nebo předpjatých Příplatek k ceně za zvětšený přesun přes vymezenou největší dopravní vzdálenost do 2000 m</t>
  </si>
  <si>
    <t>-1904241459</t>
  </si>
  <si>
    <t>723</t>
  </si>
  <si>
    <t>998214193</t>
  </si>
  <si>
    <t>Přesun hmot pro mosty montované z dílců železobetonových nebo předpjatých Příplatek k ceně za zvětšený přesun přes vymezenou největší dopravní vzdálenost do 3000 m</t>
  </si>
  <si>
    <t>-257246559</t>
  </si>
  <si>
    <t xml:space="preserve">Poznámka k položce:_x000d_
Pol. se použije pouze v případě špatného příjezdu ke konkrétnímu objektu (pouze kolejově z přejezdu, ze stanice). Nyní zde odhad 25% z celkového přesunu._x000d_
</t>
  </si>
  <si>
    <t>724</t>
  </si>
  <si>
    <t>998214195</t>
  </si>
  <si>
    <t>Přesun hmot pro mosty montované z dílců železobetonových nebo předpjatých Příplatek k ceně za zvětšený přesun přes vymezenou největší dopravní vzdálenost do 5000 m</t>
  </si>
  <si>
    <t>-486125804</t>
  </si>
  <si>
    <t>725</t>
  </si>
  <si>
    <t>998259011</t>
  </si>
  <si>
    <t>Přesun hmot pro rekonstrukce a sanace železničních tunelů dopravní vzdálenost do 300 m o stoupání do 15 promile pro jakýkoliv rozsah</t>
  </si>
  <si>
    <t>2082308764</t>
  </si>
  <si>
    <t xml:space="preserve">Poznámka k souboru cen:_x000d_
1. Cenu lze použít, je-li tunel přístupný ze skládky dopravními prostředky pro vodorovnou dopravu._x000d_
2. V ceně nejsou započteny náklady na svislý přesun, tyto náklady jsou započteny v cenách této části katalogu._x000d_
3. V ceně nejsou započteny náklady na lokotraktor, motorový vozík a přívěsné vozy; práce těchto strojů se oceňují cenami souboru cen 939 90-21 Práce pojízdnými prostředky._x000d_
4. V ceně -9099 za zvětšený přesun nejsou započteny náklady na pneumatickou dopravu betonové směsi. Tyto náklady se oceňují individuálně, podle dané technologie přesunu._x000d_
</t>
  </si>
  <si>
    <t>726</t>
  </si>
  <si>
    <t>998259099</t>
  </si>
  <si>
    <t>Přesun hmot pro rekonstrukce a sanace železničních tunelů Příplatek k ceně za zvětšený přesun přes vymezenou největší dopravní vzdálenost za každých dalších 100 m</t>
  </si>
  <si>
    <t>-1692196050</t>
  </si>
  <si>
    <t>N00</t>
  </si>
  <si>
    <t>Nepojmenované práce</t>
  </si>
  <si>
    <t>N01</t>
  </si>
  <si>
    <t>Nepojmenovaný díl</t>
  </si>
  <si>
    <t>727</t>
  </si>
  <si>
    <t>HZS1451</t>
  </si>
  <si>
    <t>Hodinové zúčtovací sazby profesí HSV provádění konstrukcí inženýrských a dopravních staveb dělník údržby mostů</t>
  </si>
  <si>
    <t>1243637910</t>
  </si>
  <si>
    <t>Poznámka k položce:_x000d_
údržbové práce a činnosti, které nejsou popsány v tomto položkovém rozpočtu (např. úklid sněhu a ledu, odvrtání trhlin při údržbě ocel. konstrukcí, práce při vkládání mostních provizorií a konstrukce PIŽMO, doklínování a dotažení konstrukce PIŽMO, zabezpečení místa při MU, a pod.) a nejsou součástí VRN.</t>
  </si>
  <si>
    <t>728</t>
  </si>
  <si>
    <t>HZS1452</t>
  </si>
  <si>
    <t>Hodinové zúčtovací sazby profesí HSV provádění konstrukcí inženýrských a dopravních staveb dělník údržby mostů kvalifikovaný</t>
  </si>
  <si>
    <t>-1053998277</t>
  </si>
  <si>
    <t>Poznámka k položce:_x000d_
např. pro zpracování dokumentace zhotovitele dle TKP, zaměření, dokumentace skutečného provedení stavby</t>
  </si>
  <si>
    <t>729</t>
  </si>
  <si>
    <t>HZS3122</t>
  </si>
  <si>
    <t>Hodinové zúčtovací sazby montáží technologických zařízení při externích montážích montér ocelových konstrukcí odborný</t>
  </si>
  <si>
    <t>958145448</t>
  </si>
  <si>
    <t>Poznámka k položce:_x000d_
údržbové práce a činnosti, které nejsou popsány ve výše uvedených položkách katalogu a nejsou součástí VRN</t>
  </si>
  <si>
    <t>PSV</t>
  </si>
  <si>
    <t>Práce a dodávky PSV</t>
  </si>
  <si>
    <t>Izolace proti vodě, vlhkosti a plynům</t>
  </si>
  <si>
    <t>730</t>
  </si>
  <si>
    <t>711112001</t>
  </si>
  <si>
    <t>Provedení izolace proti zemní vlhkosti natěradly a tmely za studena na ploše svislé S nátěrem penetračním</t>
  </si>
  <si>
    <t>2121069853</t>
  </si>
  <si>
    <t xml:space="preserve">Poznámka k souboru cen:_x000d_
1. Izolace plochy jednotlivě do 10 m2 se oceňují skladebně cenou příslušné izolace a cenou 711 19-9095 Příplatek za plochu do 10 m2._x000d_
</t>
  </si>
  <si>
    <t>Poznámka k položce:_x000d_
provedení Np</t>
  </si>
  <si>
    <t>731</t>
  </si>
  <si>
    <t>11163150</t>
  </si>
  <si>
    <t>lak penetrační asfaltový</t>
  </si>
  <si>
    <t>-1556893265</t>
  </si>
  <si>
    <t>Poznámka k položce:_x000d_
Spotřeba 0,3-0,4kg/m2 dle povrchu, ředidlo technický benzín - pro provedení Np</t>
  </si>
  <si>
    <t>732</t>
  </si>
  <si>
    <t>711112002</t>
  </si>
  <si>
    <t>Provedení izolace proti zemní vlhkosti natěradly a tmely za studena na ploše svislé S nátěrem lakem asfaltovým</t>
  </si>
  <si>
    <t>-1277612977</t>
  </si>
  <si>
    <t>Poznámka k položce:_x000d_
provedení 2x Na</t>
  </si>
  <si>
    <t>733</t>
  </si>
  <si>
    <t>11163152</t>
  </si>
  <si>
    <t>lak hydroizolační asfaltový</t>
  </si>
  <si>
    <t>2056615243</t>
  </si>
  <si>
    <t>Poznámka k položce:_x000d_
Spotřeba: 0,3-0,5 kg/m2 pro 1 vrstvu - pro provedení 2x Na</t>
  </si>
  <si>
    <t>734</t>
  </si>
  <si>
    <t>711112011</t>
  </si>
  <si>
    <t>Provedení izolace proti zemní vlhkosti natěradly a tmely za studena na ploše svislé S nátěrem suspensí asfaltovou</t>
  </si>
  <si>
    <t>-661401459</t>
  </si>
  <si>
    <t>735</t>
  </si>
  <si>
    <t>711131811</t>
  </si>
  <si>
    <t>Odstranění izolace proti zemní vlhkosti na ploše vodorovné V</t>
  </si>
  <si>
    <t>1361493045</t>
  </si>
  <si>
    <t xml:space="preserve">Poznámka k souboru cen:_x000d_
1. Ceny se používají pro odstranění hydroizolačních pásů a folií bez rozlišení tloušťky a počtu vrstev._x000d_
</t>
  </si>
  <si>
    <t>736</t>
  </si>
  <si>
    <t>711131821</t>
  </si>
  <si>
    <t>Odstranění izolace proti zemní vlhkosti na ploše svislé S</t>
  </si>
  <si>
    <t>-165291561</t>
  </si>
  <si>
    <t>737</t>
  </si>
  <si>
    <t>711141559</t>
  </si>
  <si>
    <t>Provedení izolace proti zemní vlhkosti pásy přitavením NAIP na ploše vodorovné V</t>
  </si>
  <si>
    <t>-1787667917</t>
  </si>
  <si>
    <t xml:space="preserve">Poznámka k souboru cen:_x000d_
1. Izolace plochy jednotlivě do 10 m2 se oceňují skladebně cenou příslušné izolace a cenou 711 19-9097 Příplatek za plochu do 10 m2._x000d_
</t>
  </si>
  <si>
    <t>Poznámka k položce:_x000d_
montáž vodotěsné izolace schváleného typu natavením při lokální opravě izolace</t>
  </si>
  <si>
    <t>738</t>
  </si>
  <si>
    <t>711142559</t>
  </si>
  <si>
    <t>Provedení izolace proti zemní vlhkosti pásy přitavením NAIP na ploše svislé S</t>
  </si>
  <si>
    <t>-2030231178</t>
  </si>
  <si>
    <t>739</t>
  </si>
  <si>
    <t>628520R01</t>
  </si>
  <si>
    <t>pás asfaltovaný modifikovaný, schváleného typu pro vodotěsnou vrstvu SVI</t>
  </si>
  <si>
    <t>66235094</t>
  </si>
  <si>
    <t xml:space="preserve">Poznámka k položce:_x000d_
pro opravu NAIP_x000d_
</t>
  </si>
  <si>
    <t>740</t>
  </si>
  <si>
    <t>711471053</t>
  </si>
  <si>
    <t>Provedení izolace proti povrchové a podpovrchové tlakové vodě termoplasty na ploše vodorovné V folií z nízkolehčeného PE položenou volně</t>
  </si>
  <si>
    <t>-2029581893</t>
  </si>
  <si>
    <t xml:space="preserve">Poznámka k souboru cen:_x000d_
1. Izolace plochy jednotlivě do 10 m2 lze oceňovat cenami příslušných izolací a cenou 711 49-9097 Příplatek za plochy do 10 m2._x000d_
2. Cenami lze oceňovat i montáž proti zemní vlhkosti._x000d_
</t>
  </si>
  <si>
    <t>741</t>
  </si>
  <si>
    <t>283230200</t>
  </si>
  <si>
    <t>fólie separační PE 2 x 50 m</t>
  </si>
  <si>
    <t>1717441494</t>
  </si>
  <si>
    <t>742</t>
  </si>
  <si>
    <t>711491173</t>
  </si>
  <si>
    <t>Provedení izolace proti povrchové a podpovrchové tlakové vodě ostatní na ploše vodorovné V z nopové fólie</t>
  </si>
  <si>
    <t>-415607460</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</si>
  <si>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</si>
  <si>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743</t>
  </si>
  <si>
    <t>28323100</t>
  </si>
  <si>
    <t>fólie LDPE (750 kg/m3) proti zemní vlhkosti nad úrovní terénu tl 0,8mm</t>
  </si>
  <si>
    <t>-417571847</t>
  </si>
  <si>
    <t>744</t>
  </si>
  <si>
    <t>711491877</t>
  </si>
  <si>
    <t>Demontáž lišty pro přichycení izolace nerezové</t>
  </si>
  <si>
    <t>-1089588498</t>
  </si>
  <si>
    <t>745</t>
  </si>
  <si>
    <t>711-R00</t>
  </si>
  <si>
    <t>Dodávka + montáž vodotěsné izolace schváleného typu - SVI (přípravná, vodotěsná asfaltová a ochranná vrstva)</t>
  </si>
  <si>
    <t>1925119110</t>
  </si>
  <si>
    <t>Poznámka k položce:_x000d_
včetně přesunu hmot</t>
  </si>
  <si>
    <t>746</t>
  </si>
  <si>
    <t>711-R01</t>
  </si>
  <si>
    <t>Dodávka + montáž přichycení SVI nerezovou lištou včetně navrtání, osazení hmoždinek a zatmelení</t>
  </si>
  <si>
    <t>1974692880</t>
  </si>
  <si>
    <t>Poznámka k položce:_x000d_
Přichycení izolace na římse, včetně přesunu hmot</t>
  </si>
  <si>
    <t>747</t>
  </si>
  <si>
    <t>998711101</t>
  </si>
  <si>
    <t>Přesun hmot pro izolace proti vodě, vlhkosti a plynům stanovený z hmotnosti přesunovaného materiálu vodorovná dopravní vzdálenost do 50 m v objektech výšky do 6 m</t>
  </si>
  <si>
    <t>-790730965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</si>
  <si>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</si>
  <si>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748</t>
  </si>
  <si>
    <t>711-R02</t>
  </si>
  <si>
    <t>Dodávka + montáž vodotěsné izolace bezešvé schváleného typu - SVI (přípravná, vodotěsná a ochranná vrstva)</t>
  </si>
  <si>
    <t>-2044753970</t>
  </si>
  <si>
    <t>749</t>
  </si>
  <si>
    <t>998711102</t>
  </si>
  <si>
    <t>Přesun hmot pro izolace proti vodě, vlhkosti a plynům stanovený z hmotnosti přesunovaného materiálu vodorovná dopravní vzdálenost do 50 m v objektech výšky přes 6 do 12 m</t>
  </si>
  <si>
    <t>1320570463</t>
  </si>
  <si>
    <t>750</t>
  </si>
  <si>
    <t>998711193</t>
  </si>
  <si>
    <t>Přesun hmot pro izolace proti vodě, vlhkosti a plynům stanovený z hmotnosti přesunovaného materiálu Příplatek k cenám za zvětšený přesun přes vymezenou největší dopravní vzdálenost do 500 m</t>
  </si>
  <si>
    <t>2035344170</t>
  </si>
  <si>
    <t>Poznámka k položce:_x000d_
z důvodu špatného přístupu k objektu (asi po kolejích k přejezdu P1987 v km 49,972, 428 m)</t>
  </si>
  <si>
    <t>751</t>
  </si>
  <si>
    <t>998711194</t>
  </si>
  <si>
    <t>Přesun hmot pro izolace proti vodě, vlhkosti a plynům stanovený z hmotnosti přesunovaného materiálu Příplatek k cenám za zvětšený přesun přes vymezenou největší dopravní vzdálenost do 1000 m</t>
  </si>
  <si>
    <t>-1509324202</t>
  </si>
  <si>
    <t>Poznámka k položce:_x000d_
vhodné u Np+2xNa. Pol. se použije pouze v případě špatného příjezdu ke konkrétnímu objektu (pouze kolejově z přejezdu, ze stanice).</t>
  </si>
  <si>
    <t>767</t>
  </si>
  <si>
    <t>Konstrukce zámečnické</t>
  </si>
  <si>
    <t>752</t>
  </si>
  <si>
    <t>421941211</t>
  </si>
  <si>
    <t>Oprava podlah z plechů výroba s výztuhami</t>
  </si>
  <si>
    <t>833992886</t>
  </si>
  <si>
    <t xml:space="preserve">Poznámka k souboru cen:_x000d_
1. V cenách výroby 421 94-12 jsou započteny i náklady na spojovací materiál._x000d_
2. V cenách výroby 421 94-12 nejsou započteny náklady na dodávku materiálu pro výrobu podlahových plechů; které se oceňují jako specifikace u cen montáže._x000d_
3. V cenách montáže 421 94-13 jsou započteny i náklady na zvedací mechanizmy a kotevní materiál._x000d_
4. V cenách montáže 421 94-13 nejsou započteny náklady na dodávku materiálů, které se oceňují ve specifikaci:_x000d_
a) u vyráběných podlah jako dodávka plechů; ztratné lze dohodnout ve výši 2 %,_x000d_
b) u nakupovaných podlah jako dodávka hotového nakupovaného výrobku._x000d_
5. Demontáž podlah se oceňuje cenami souboru cen 421 94-15 části B01 tohoto katalogu._x000d_
</t>
  </si>
  <si>
    <t>753</t>
  </si>
  <si>
    <t>421941221</t>
  </si>
  <si>
    <t>Oprava podlah z plechů výroba bez výztuh</t>
  </si>
  <si>
    <t>187231137</t>
  </si>
  <si>
    <t>754</t>
  </si>
  <si>
    <t>421941311</t>
  </si>
  <si>
    <t>Oprava podlah z plechů montáž s výztuhami</t>
  </si>
  <si>
    <t>606254387</t>
  </si>
  <si>
    <t>755</t>
  </si>
  <si>
    <t>421941321</t>
  </si>
  <si>
    <t>Oprava podlah z plechů montáž bez výztuh</t>
  </si>
  <si>
    <t>1233206383</t>
  </si>
  <si>
    <t>756</t>
  </si>
  <si>
    <t>13611309</t>
  </si>
  <si>
    <t>plech ocelový černý žebrovaný S235JR slza tl 6mm tabule</t>
  </si>
  <si>
    <t>-1367950323</t>
  </si>
  <si>
    <t>Poznámka k položce:_x000d_
plech tl. 6 mm s oválnými výstupky pro výrobu ocelových podlah na mostech</t>
  </si>
  <si>
    <t>757</t>
  </si>
  <si>
    <t>421941512</t>
  </si>
  <si>
    <t>Demontáž podlahových plechů s výztuhami</t>
  </si>
  <si>
    <t>-1097827202</t>
  </si>
  <si>
    <t>758</t>
  </si>
  <si>
    <t>421941521</t>
  </si>
  <si>
    <t>Demontáž podlahových plechů bez výztuh</t>
  </si>
  <si>
    <t>-697479357</t>
  </si>
  <si>
    <t>759</t>
  </si>
  <si>
    <t>429172111</t>
  </si>
  <si>
    <t>Oprava ocelových prvků mostních konstrukcí ztužidel, sedel pro centrické uložení mostnic, stoliček, diagonál, svislic, styčníkových plechů, chodníkových konzol, podlahových nosníků, kabelových žlabů a ostatních drobných prvků výroba šroubovaných nebo svařovaných, hmotnosti do 100 kg</t>
  </si>
  <si>
    <t>1404531628</t>
  </si>
  <si>
    <t xml:space="preserve">Poznámka k souboru cen:_x000d_
1. V cenách výroby prvků 429 17-21 jsou započteny i náklady na rozměření, nařezání, příp. spojení dílů a vyvrtání otvorů._x000d_
2. V cenách výroby prvků 429 17-21 nejsou započteny náklady na dodávku materiálu prvků a spojovacího materiálu; tyto náklady se oceňují jako specifikace u cen montáže._x000d_
3. V cenách montáže prvků 429 17-22 jsou započteny i náklady na zdvihací zařízení při osazení prvku do mostní konstrukce._x000d_
4. V cenách montáže prvků 429 17-22 nejsou započteny náklady na:_x000d_
a) dodávku kotevního materiálu; tyto náklady se oceňují ve specifikaci,_x000d_
b) u vyráběných prvků na dodávku materiálu prvků a spojovacího materiálu; tyto náklady se oceňují ve specifikaci,_x000d_
c) u nakupovaných prvků na dodávku hotových nakupovaných výrobků; tyto náklady se oceňují ve specifikaci._x000d_
5. Demontáž prvků se oceňuje cenami souboru cen 963 07-11 části B01 tohoto katalogu._x000d_
</t>
  </si>
  <si>
    <t>760</t>
  </si>
  <si>
    <t>15484141</t>
  </si>
  <si>
    <t>plech trapézový 60/235 AlZn tl 0,88mm</t>
  </si>
  <si>
    <t>1386486614</t>
  </si>
  <si>
    <t>761</t>
  </si>
  <si>
    <t>13010402</t>
  </si>
  <si>
    <t>úhelník ocelový rovnostranný jakost 11 375 25x25x3mm</t>
  </si>
  <si>
    <t>1650691222</t>
  </si>
  <si>
    <t>Poznámka k položce:_x000d_
např. pro výrobu rámu poklopu revizního vstupu</t>
  </si>
  <si>
    <t>762</t>
  </si>
  <si>
    <t>30925293</t>
  </si>
  <si>
    <t>šroub metrický celozávit DIN 933 8.8 BZ M20x90mm</t>
  </si>
  <si>
    <t>1227485260</t>
  </si>
  <si>
    <t>Poznámka k položce:_x000d_
např. pro připojení příložek válců pohyblivých ložisek</t>
  </si>
  <si>
    <t>0,490384615384615*1,04 'Přepočtené koeficientem množství</t>
  </si>
  <si>
    <t>763</t>
  </si>
  <si>
    <t>1286581426</t>
  </si>
  <si>
    <t>764</t>
  </si>
  <si>
    <t>30925272</t>
  </si>
  <si>
    <t>šroub metrický celozávit DIN 933 8.8 BZ M12x50mm</t>
  </si>
  <si>
    <t>-1222537049</t>
  </si>
  <si>
    <t>765</t>
  </si>
  <si>
    <t>31111006</t>
  </si>
  <si>
    <t>matice přesná šestihranná Pz DIN 934-8 M12</t>
  </si>
  <si>
    <t>-130975902</t>
  </si>
  <si>
    <t>766</t>
  </si>
  <si>
    <t>31120006</t>
  </si>
  <si>
    <t>podložka DIN 125-A ZB D 12mm</t>
  </si>
  <si>
    <t>1914145255</t>
  </si>
  <si>
    <t>429172112</t>
  </si>
  <si>
    <t>Oprava ocelových prvků mostních konstrukcí ztužidel, sedel pro centrické uložení mostnic, stoliček, diagonál, svislic, styčníkových plechů, chodníkových konzol, podlahových nosníků, kabelových žlabů a ostatních drobných prvků výroba šroubovaných nebo svařovaných, hmotnosti přes 100 kg</t>
  </si>
  <si>
    <t>765854898</t>
  </si>
  <si>
    <t>768</t>
  </si>
  <si>
    <t>429172121</t>
  </si>
  <si>
    <t>Oprava ocelových prvků mostních konstrukcí ztužidel, sedel pro centrické uložení mostnic, stoliček, diagonál, svislic, styčníkových plechů, chodníkových konzol, podlahových nosníků, kabelových žlabů a ostatních drobných prvků výroba nýtovaných, hmotnosti do 100 kg</t>
  </si>
  <si>
    <t>899201095</t>
  </si>
  <si>
    <t>769</t>
  </si>
  <si>
    <t>429172122</t>
  </si>
  <si>
    <t>Oprava ocelových prvků mostních konstrukcí ztužidel, sedel pro centrické uložení mostnic, stoliček, diagonál, svislic, styčníkových plechů, chodníkových konzol, podlahových nosníků, kabelových žlabů a ostatních drobných prvků výroba nýtovaných, hmotnosti přes 100 kg</t>
  </si>
  <si>
    <t>887504469</t>
  </si>
  <si>
    <t>770</t>
  </si>
  <si>
    <t>429172211</t>
  </si>
  <si>
    <t>Oprava ocelových prvků mostních konstrukcí ztužidel, sedel pro centrické uložení mostnic, stoliček, diagonál, svislic, styčníkových plechů, chodníkových konzol, podlahových nosníků, kabelových žlabů a ostatních drobných prvků montáž šroubovaných nebo svařovaných, hmotnosti do 100 kg</t>
  </si>
  <si>
    <t>-530526026</t>
  </si>
  <si>
    <t>771</t>
  </si>
  <si>
    <t>429172212</t>
  </si>
  <si>
    <t>Oprava ocelových prvků mostních konstrukcí ztužidel, sedel pro centrické uložení mostnic, stoliček, diagonál, svislic, styčníkových plechů, chodníkových konzol, podlahových nosníků, kabelových žlabů a ostatních drobných prvků montáž šroubovaných nebo svařovaných, hmotnosti přes 100 kg</t>
  </si>
  <si>
    <t>-1021864772</t>
  </si>
  <si>
    <t>772</t>
  </si>
  <si>
    <t>429172221</t>
  </si>
  <si>
    <t>Oprava ocelových prvků mostních konstrukcí ztužidel, sedel pro centrické uložení mostnic, stoliček, diagonál, svislic, styčníkových plechů, chodníkových konzol, podlahových nosníků, kabelových žlabů a ostatních drobných prvků montáž nýtovaných, hmotnosti do 100 kg</t>
  </si>
  <si>
    <t>-1872055908</t>
  </si>
  <si>
    <t>773</t>
  </si>
  <si>
    <t>429172222</t>
  </si>
  <si>
    <t>Oprava ocelových prvků mostních konstrukcí ztužidel, sedel pro centrické uložení mostnic, stoliček, diagonál, svislic, styčníkových plechů, chodníkových konzol, podlahových nosníků, kabelových žlabů a ostatních drobných prvků montáž nýtovaných, hmotnosti přes 100 kg</t>
  </si>
  <si>
    <t>1070938207</t>
  </si>
  <si>
    <t>774</t>
  </si>
  <si>
    <t>767991911</t>
  </si>
  <si>
    <t>Ostatní opravy svařováním</t>
  </si>
  <si>
    <t>2070314661</t>
  </si>
  <si>
    <t xml:space="preserve">Poznámka k souboru cen:_x000d_
1. Cenou -1911 lze oceňovat sváry koutové, lemové do průřezu svaru 5 mm._x000d_
2. Cenou -1912 lze oceňovat řezání materiálů tloušťky do 10 mm._x000d_
3. Délky svarů do 100 mm jednotlivě se zaokrouhlují na 100 mm._x000d_
</t>
  </si>
  <si>
    <t xml:space="preserve">Poznámka k položce:_x000d_
Údržba OK - svařování (oprava svárů - vybroušení, zavaření)_x000d_
</t>
  </si>
  <si>
    <t>775</t>
  </si>
  <si>
    <t>767991912</t>
  </si>
  <si>
    <t>Ostatní opravy řezání plamenem</t>
  </si>
  <si>
    <t>789417013</t>
  </si>
  <si>
    <t>Poznámka k položce:_x000d_
např. odřezání horního madla u styku na opěře</t>
  </si>
  <si>
    <t>776</t>
  </si>
  <si>
    <t>911122111</t>
  </si>
  <si>
    <t>Oprava částí ocelového zábradlí mostů svařovaného nebo šroubovaného výroba dílů hmotnosti do 50 kg</t>
  </si>
  <si>
    <t>335382796</t>
  </si>
  <si>
    <t xml:space="preserve">Poznámka k souboru cen:_x000d_
1. V cenách výroby 911 12-21 nejsou započteny náklady na dodávku materiálu pro výrobu dílů zábradlí; tyto náklady se oceňují jako specifikace u cen montáže._x000d_
2. V cenách montáže 911 12-22 jsou započteny i náklady na spojení dílů, jejich vyrovnání a upevnění k nosné konstrukci včetně spojovacího a kotevního materiálu._x000d_
3. V cenách montáže 911 12-22 nejsou započteny náklady na dodávku materiálu, které se oceňují ve specifikaci:_x000d_
a) u vyráběných dílu jako dodávka materiálu pro výrobu dílů,_x000d_
b) u nakupovaných dílů jako dodávka hotového nakupovaného výrobku._x000d_
4. Demontáž částí ocelového zábradlí se oceňuje cenami souboru cen 966 07-52 části B01 tohoto katalogu._x000d_
</t>
  </si>
  <si>
    <t>777</t>
  </si>
  <si>
    <t>13010018</t>
  </si>
  <si>
    <t>tyč ocelová kruhová jakost 11 375 D 25mm</t>
  </si>
  <si>
    <t>-289330381</t>
  </si>
  <si>
    <t>Poznámka k položce:_x000d_
Hmotnost: 3,85 kg/m</t>
  </si>
  <si>
    <t>778</t>
  </si>
  <si>
    <t>911122112</t>
  </si>
  <si>
    <t>Oprava částí ocelového zábradlí mostů svařovaného nebo šroubovaného výroba dílů hmotnosti přes 50 kg</t>
  </si>
  <si>
    <t>-953848106</t>
  </si>
  <si>
    <t>779</t>
  </si>
  <si>
    <t>911122211</t>
  </si>
  <si>
    <t>Oprava částí ocelového zábradlí mostů svařovaného nebo šroubovaného montáž dílů hmotnosti do 50 kg</t>
  </si>
  <si>
    <t>709913889</t>
  </si>
  <si>
    <t>780</t>
  </si>
  <si>
    <t>30925279</t>
  </si>
  <si>
    <t>šroub metrický celozávit DIN 933 8.8 BZ M16x45mm</t>
  </si>
  <si>
    <t>1297180868</t>
  </si>
  <si>
    <t>Poznámka k položce:_x000d_
např. pro opravu dilatačních spojů madel zábradlí včetně matic a podložek</t>
  </si>
  <si>
    <t>781</t>
  </si>
  <si>
    <t>911122212</t>
  </si>
  <si>
    <t>Oprava částí ocelového zábradlí mostů svařovaného nebo šroubovaného montáž dílů hmotnosti přes 50 kg</t>
  </si>
  <si>
    <t>-50979469</t>
  </si>
  <si>
    <t>782</t>
  </si>
  <si>
    <t>925942315</t>
  </si>
  <si>
    <t>Ochranné konstrukce mostů výroba sítí v kovovém rámu upevněných k zábradlí</t>
  </si>
  <si>
    <t>-1238574354</t>
  </si>
  <si>
    <t xml:space="preserve">Poznámka k souboru cen:_x000d_
1. V cenách výroby 925 94-231 jsou započteny i náklady na spojovací materiál._x000d_
2. V cenách výroby 925 94-231 nejsou započteny náklady na dodání materiálu pro výrobu štítu nebo sítě; jejich dodání se oceňuje jako specifikace u cen montáže._x000d_
3. V cenách montáže 925 94-232 jsou započteny i náklady na kotevní materiál._x000d_
4. V cenách montáže 925 94-232 nejsou započteny náklady na dodávku materiálu, které se oceňují ve specifikaci:_x000d_
a) u vyráběných štítů nebo sítí jako dodávka materiálu pro jejich výrobu; ztratné lze stanovit ve výši 1 %,_x000d_
b) u nakupovaných štítů a mostnic jako dodávka nakupovaného hotového výrobku._x000d_
5. Demontáž ochranných konstrukcí se oceňuje cenami souboru cen 966 07-53 části B01 tohoto katalogu._x000d_
</t>
  </si>
  <si>
    <t>783</t>
  </si>
  <si>
    <t>925942325</t>
  </si>
  <si>
    <t>Ochranné konstrukce mostů montáž sítí v kovovém rámu upevněných k zábradlí</t>
  </si>
  <si>
    <t>-160092689</t>
  </si>
  <si>
    <t>784</t>
  </si>
  <si>
    <t>925942316</t>
  </si>
  <si>
    <t>Ochranné konstrukce mostů výroba sítí v kovovém rámu upevněných pod nosnou konstrukcí</t>
  </si>
  <si>
    <t>1528386298</t>
  </si>
  <si>
    <t>785</t>
  </si>
  <si>
    <t>925942326</t>
  </si>
  <si>
    <t>Ochranné konstrukce mostů montáž sítí v kovovém rámu upevněných pod nosnou konstrukcí</t>
  </si>
  <si>
    <t>1213347166</t>
  </si>
  <si>
    <t>786</t>
  </si>
  <si>
    <t>159452400</t>
  </si>
  <si>
    <t>plech děrovaný tahokov Pz oko 10/7,62/1,4 tl 0,7mm tabule</t>
  </si>
  <si>
    <t>-947595024</t>
  </si>
  <si>
    <t>Poznámka k položce:_x000d_
hmotnost: 4,41 kg/m2</t>
  </si>
  <si>
    <t>787</t>
  </si>
  <si>
    <t>938905111</t>
  </si>
  <si>
    <t>Údržba ocelových konstrukcí výměna nýtu za nýt, počtu přes 100 kusů</t>
  </si>
  <si>
    <t>1453290459</t>
  </si>
  <si>
    <t>788</t>
  </si>
  <si>
    <t>963071111</t>
  </si>
  <si>
    <t>Demontáž ocelových prvků mostních konstrukcí ztužidel, sedel pro centrické uložení mostnic, stoliček, diagonál, svislic, styčníkových plechů, chodníkových konzol, podlahových nosníků, kabelových žlabů a ostatních drobných prvků šroubovaných nebo svařovaných, hmotnosti do 100 kg</t>
  </si>
  <si>
    <t>-536366830</t>
  </si>
  <si>
    <t>789</t>
  </si>
  <si>
    <t>963071112</t>
  </si>
  <si>
    <t>Demontáž ocelových prvků mostních konstrukcí ztužidel, sedel pro centrické uložení mostnic, stoliček, diagonál, svislic, styčníkových plechů, chodníkových konzol, podlahových nosníků, kabelových žlabů a ostatních drobných prvků šroubovaných nebo svařovaných, hmotnosti přes 100 kg</t>
  </si>
  <si>
    <t>358259934</t>
  </si>
  <si>
    <t>790</t>
  </si>
  <si>
    <t>963071121</t>
  </si>
  <si>
    <t>Demontáž ocelových prvků mostních konstrukcí ztužidel, sedel pro centrické uložení mostnic, stoliček, diagonál, svislic, styčníkových plechů, chodníkových konzol, podlahových nosníků, kabelových žlabů a ostatních drobných prvků nýtovaných, hmotnosti do 100 kg</t>
  </si>
  <si>
    <t>-1233774167</t>
  </si>
  <si>
    <t>791</t>
  </si>
  <si>
    <t>963071122</t>
  </si>
  <si>
    <t>Demontáž ocelových prvků mostních konstrukcí ztužidel, sedel pro centrické uložení mostnic, stoliček, diagonál, svislic, styčníkových plechů, chodníkových konzol, podlahových nosníků, kabelových žlabů a ostatních drobných prvků nýtovaných, hmotnosti přes 100 kg</t>
  </si>
  <si>
    <t>-618513501</t>
  </si>
  <si>
    <t>792</t>
  </si>
  <si>
    <t>966075141</t>
  </si>
  <si>
    <t>Odstranění různých konstrukcí na mostech kovového zábradlí vcelku</t>
  </si>
  <si>
    <t>-1186312956</t>
  </si>
  <si>
    <t>Poznámka k položce:_x000d_
včetně příp. odřezání u podkladu.</t>
  </si>
  <si>
    <t>793</t>
  </si>
  <si>
    <t>966075211</t>
  </si>
  <si>
    <t>Demontáž částí ocelového zábradlí mostů svařovaného nebo šroubovaného, hmotnosti do 50 kg</t>
  </si>
  <si>
    <t>926766306</t>
  </si>
  <si>
    <t>Poznámka k položce:_x000d_
např. část deformovaného madla zabradlí po pádu stromu</t>
  </si>
  <si>
    <t>794</t>
  </si>
  <si>
    <t>966075212</t>
  </si>
  <si>
    <t>Demontáž částí ocelového zábradlí mostů svařovaného nebo šroubovaného, hmotnosti přes 50 kg</t>
  </si>
  <si>
    <t>2022139326</t>
  </si>
  <si>
    <t>795</t>
  </si>
  <si>
    <t>966075321</t>
  </si>
  <si>
    <t>Demontáž ochranných konstrukcí mostů sítí v kovovém rámu upevněných k zábradlí</t>
  </si>
  <si>
    <t>1003751072</t>
  </si>
  <si>
    <t xml:space="preserve">Poznámka k souboru cen:_x000d_
1. Ceny nelze použít pro demontáž ochranných konstrukcí rozebráním; tyto náklady se oceňují samostatně._x000d_
2. V cenách nejsou započteny náklady na vybourání zabudovaných držáků ochranných konstrukcí._x000d_
</t>
  </si>
  <si>
    <t>Dokončovací práce - obklady keramické</t>
  </si>
  <si>
    <t>796</t>
  </si>
  <si>
    <t>781463911</t>
  </si>
  <si>
    <t>Opravy obkladů z dlaždic z taveného čediče lepených 200 x 200 mm</t>
  </si>
  <si>
    <t>-835262286</t>
  </si>
  <si>
    <t xml:space="preserve">Poznámka k položce:_x000d_
např. oprava kamenného obkladu (očištění, přilepení včetně spárování), bez dodání obkladu_x000d_
</t>
  </si>
  <si>
    <t>797</t>
  </si>
  <si>
    <t>58384631</t>
  </si>
  <si>
    <t>deska dlažební broušená mramor š 400mm tl 30mm</t>
  </si>
  <si>
    <t>-2139234363</t>
  </si>
  <si>
    <t>798</t>
  </si>
  <si>
    <t>781473810</t>
  </si>
  <si>
    <t>Demontáž obkladů z dlaždic keramických lepených</t>
  </si>
  <si>
    <t>-2062056714</t>
  </si>
  <si>
    <t>799</t>
  </si>
  <si>
    <t>781473921</t>
  </si>
  <si>
    <t>Opravy obkladů z obkladaček keramických lepených, při velikosti obkladaček přes 12 do 19 ks/m2</t>
  </si>
  <si>
    <t>1828090222</t>
  </si>
  <si>
    <t xml:space="preserve">Poznámka k položce:_x000d_
např. oprava keramického obkladu (očištění, přilepení včetně spárování), bez dodání obkladaček_x000d_
</t>
  </si>
  <si>
    <t>800</t>
  </si>
  <si>
    <t>59761063</t>
  </si>
  <si>
    <t>dekor keramický pro interiér i exteriér přes 12 do 19ks/m2</t>
  </si>
  <si>
    <t>-1426984478</t>
  </si>
  <si>
    <t>Poznámka k položce:_x000d_
pro opravu keramického obkladu</t>
  </si>
  <si>
    <t>801</t>
  </si>
  <si>
    <t>781474112</t>
  </si>
  <si>
    <t>Montáž obkladů vnitřních stěn z dlaždic keramických lepených flexibilním lepidlem maloformátových hladkých přes 9 do 12 ks/m2</t>
  </si>
  <si>
    <t>-1080232225</t>
  </si>
  <si>
    <t xml:space="preserve">Poznámka k souboru cen:_x000d_
1. Položky jsou určeny pro všechny druhy povrchových úprav._x000d_
</t>
  </si>
  <si>
    <t>802</t>
  </si>
  <si>
    <t>59761026</t>
  </si>
  <si>
    <t>obklad keramický hladký do 12ks/m2</t>
  </si>
  <si>
    <t>514190220</t>
  </si>
  <si>
    <t>803</t>
  </si>
  <si>
    <t>781495111</t>
  </si>
  <si>
    <t>Příprava podkladu před provedením obkladu nátěr penetrační na stěnu</t>
  </si>
  <si>
    <t>391748660</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</si>
  <si>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</si>
  <si>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Dokončovací práce - nátěry</t>
  </si>
  <si>
    <t>804</t>
  </si>
  <si>
    <t>783000103</t>
  </si>
  <si>
    <t>Zakrývání konstrukcí včetně pozdějšího odkrytí podlah nebo vodorovných ploch položením fólie</t>
  </si>
  <si>
    <t>-323245101</t>
  </si>
  <si>
    <t xml:space="preserve">Poznámka k souboru cen:_x000d_
1. V cenách nejsou započteny náklady na dodávku materiálu, tyto se ocení ve specifikaci._x000d_
</t>
  </si>
  <si>
    <t>805</t>
  </si>
  <si>
    <t>58124844</t>
  </si>
  <si>
    <t>fólie pro malířské potřeby zakrývací tl 25µ 4x5m</t>
  </si>
  <si>
    <t>-960814617</t>
  </si>
  <si>
    <t>909*1,05 'Přepočtené koeficientem množství</t>
  </si>
  <si>
    <t>806</t>
  </si>
  <si>
    <t>783000125</t>
  </si>
  <si>
    <t>Zakrývání konstrukcí včetně pozdějšího odkrytí konstrukcí nebo prvků obalením fólií</t>
  </si>
  <si>
    <t>-190824975</t>
  </si>
  <si>
    <t>807</t>
  </si>
  <si>
    <t>783009401</t>
  </si>
  <si>
    <t>Bezpečnostní šrafování stěn nebo svislých ploch rovných</t>
  </si>
  <si>
    <t>362512804</t>
  </si>
  <si>
    <t xml:space="preserve">Poznámka k souboru cen:_x000d_
1. Cenu -9421 lze použít pro nátěr schodišťových apod. hran, kdy celková šířka natírané plochy nepřesáhne 100 mm._x000d_
</t>
  </si>
  <si>
    <t>808</t>
  </si>
  <si>
    <t>2048531793</t>
  </si>
  <si>
    <t>809</t>
  </si>
  <si>
    <t>783009411</t>
  </si>
  <si>
    <t>Bezpečnostní šrafování podlah nebo vodorovných ploch rovných</t>
  </si>
  <si>
    <t>356480491</t>
  </si>
  <si>
    <t>810</t>
  </si>
  <si>
    <t>783009421</t>
  </si>
  <si>
    <t>Bezpečnostní šrafování rohových hran stěnových nebo podlahových</t>
  </si>
  <si>
    <t>1200256433</t>
  </si>
  <si>
    <t xml:space="preserve">Poznámka k položce:_x000d_
např. krajní sloupky zábradlí z důvodu úzkého průřezu_x000d_
</t>
  </si>
  <si>
    <t>811</t>
  </si>
  <si>
    <t>783213021</t>
  </si>
  <si>
    <t>Napouštěcí nátěr tesařských prvků proti dřevokazným houbám, hmyzu a plísním nezabudovaných do konstrukce dvojnásobný syntetický</t>
  </si>
  <si>
    <t>1845879137</t>
  </si>
  <si>
    <t xml:space="preserve">Poznámka k souboru cen:_x000d_
1. Položky souboru cen jsou určeny pro preventivní nátěr tesařských prvků natíraných před zabudováním do konstrukce._x000d_
2. Položky jednonásobného nátěru jsou určeny pro ochranu dřeva pod lazurovací nebo krycí nátěry do interiéru._x000d_
3. Položky dvojnásobného nátěru jsou určeny pro ochranu dřeva jako samostatného impregnačního nátěru prvků do interéru nebo pro ochranu dřeva pod lazurovací nebo krycí nátěry v exteriéru._x000d_
</t>
  </si>
  <si>
    <t>Poznámka k položce:_x000d_
napouštěcí nátěr 2x (dřev. podlahy na mostech)</t>
  </si>
  <si>
    <t>812</t>
  </si>
  <si>
    <t>783217101</t>
  </si>
  <si>
    <t>Krycí nátěr tesařských konstrukcí jednonásobný syntetický</t>
  </si>
  <si>
    <t>1605203591</t>
  </si>
  <si>
    <t>Poznámka k položce:_x000d_
krycí nátěr (dřev. podlahy na mostech)</t>
  </si>
  <si>
    <t>813</t>
  </si>
  <si>
    <t>783301311</t>
  </si>
  <si>
    <t>Příprava podkladu zámečnických konstrukcí před provedením nátěru odmaštění odmašťovačem vodou ředitelným</t>
  </si>
  <si>
    <t>-846829379</t>
  </si>
  <si>
    <t>814</t>
  </si>
  <si>
    <t>783301401</t>
  </si>
  <si>
    <t>Příprava podkladu zámečnických konstrukcí před provedením nátěru ometení</t>
  </si>
  <si>
    <t>82480573</t>
  </si>
  <si>
    <t>815</t>
  </si>
  <si>
    <t>783306801</t>
  </si>
  <si>
    <t>Odstranění nátěrů ze zámečnických konstrukcí obroušením</t>
  </si>
  <si>
    <t>-391546787</t>
  </si>
  <si>
    <t>816</t>
  </si>
  <si>
    <t>783314101</t>
  </si>
  <si>
    <t>Základní nátěr zámečnických konstrukcí jednonásobný syntetický</t>
  </si>
  <si>
    <t>-137895942</t>
  </si>
  <si>
    <t>Poznámka k položce:_x000d_
styčné plochy připojovaných prvků nýtovaných či šroubovaných</t>
  </si>
  <si>
    <t>817</t>
  </si>
  <si>
    <t>783344201</t>
  </si>
  <si>
    <t>Základní antikorozní nátěr zámečnických konstrukcí jednonásobný polyuretanový</t>
  </si>
  <si>
    <t>-1631981424</t>
  </si>
  <si>
    <t>818</t>
  </si>
  <si>
    <t>783347101</t>
  </si>
  <si>
    <t>Krycí nátěr (email) zámečnických konstrukcí jednonásobný polyuretanový</t>
  </si>
  <si>
    <t>-156977857</t>
  </si>
  <si>
    <t>819</t>
  </si>
  <si>
    <t>783801601</t>
  </si>
  <si>
    <t>Očištění omítek odstraňovačem graffiti ošetřených ochrannými nátěry, povrchů hladkých betonových povrchů nebo povrchů z desek na bázi dřeva</t>
  </si>
  <si>
    <t>-1278557778</t>
  </si>
  <si>
    <t>820</t>
  </si>
  <si>
    <t>783801621</t>
  </si>
  <si>
    <t>Očištění omítek odstraňovačem graffiti ošetřených ochrannými nátěry, povrchů hladkých zdiva lícového</t>
  </si>
  <si>
    <t>1292853138</t>
  </si>
  <si>
    <t>821</t>
  </si>
  <si>
    <t>783801651</t>
  </si>
  <si>
    <t>Očištění omítek odstraňovačem graffiti neošetřených ochrannými nátěry, povrchů hladkých betonových povrchů nebo povrchů z desek na bázi dřeva</t>
  </si>
  <si>
    <t>-1340869776</t>
  </si>
  <si>
    <t>822</t>
  </si>
  <si>
    <t>783801671</t>
  </si>
  <si>
    <t>Očištění omítek odstraňovačem graffiti neošetřených ochrannými nátěry, povrchů hladkých omítek hladkých, zrnitých tenkovrstvých nebo štukových stupně členitosti 1 a 2</t>
  </si>
  <si>
    <t>-1948346240</t>
  </si>
  <si>
    <t>823</t>
  </si>
  <si>
    <t>783801681</t>
  </si>
  <si>
    <t>Očištění omítek odstraňovačem graffiti neošetřených ochrannými nátěry, povrchů zdiva lícového</t>
  </si>
  <si>
    <t>-21759547</t>
  </si>
  <si>
    <t>824</t>
  </si>
  <si>
    <t>783826401</t>
  </si>
  <si>
    <t>Ochranný protikarbonatační nátěr omítek akrylátový</t>
  </si>
  <si>
    <t>-1587890059</t>
  </si>
  <si>
    <t>825</t>
  </si>
  <si>
    <t>783826655</t>
  </si>
  <si>
    <t>Hydrofobizační nátěr omítek silikonový, transparentní, povrchů hladkých lícového zdiva</t>
  </si>
  <si>
    <t>-287356169</t>
  </si>
  <si>
    <t>Poznámka k položce:_x000d_
např. u kamenného zdiva</t>
  </si>
  <si>
    <t>826</t>
  </si>
  <si>
    <t>783846503</t>
  </si>
  <si>
    <t>Antigraffiti preventivní nátěr omítek hladkých betonových povrchů trvalý pro opakované odstraňování graffiti v počtu do 100 cyklů</t>
  </si>
  <si>
    <t>915517320</t>
  </si>
  <si>
    <t>827</t>
  </si>
  <si>
    <t>783846523</t>
  </si>
  <si>
    <t>Antigraffiti preventivní nátěr omítek hladkých omítek hladkých, zrnitých tenkovrstvých nebo štukových trvalý pro opakované odstraňování graffiti v počtu do 100 cyklů</t>
  </si>
  <si>
    <t>-2027216910</t>
  </si>
  <si>
    <t>828</t>
  </si>
  <si>
    <t>783846533</t>
  </si>
  <si>
    <t>Antigraffiti preventivní nátěr omítek hladkých zdiva lícového trvalý pro opakované odstraňování graffiti v počtu do 100 cyklů</t>
  </si>
  <si>
    <t>1989712079</t>
  </si>
  <si>
    <t>829</t>
  </si>
  <si>
    <t>783846543</t>
  </si>
  <si>
    <t>Antigraffiti preventivní nátěr omítek hrubých betonových povrchů nebo omítek hrubých, rýhovaných tenkovrstvých nebo škrábaných (břízolitových) trvalý pro opakované odstraňování graffiti v počtu do 100 cyklů</t>
  </si>
  <si>
    <t>570297476</t>
  </si>
  <si>
    <t>830</t>
  </si>
  <si>
    <t>783913101</t>
  </si>
  <si>
    <t>Napouštěcí nátěr dřevěných podlah jednonásobný včetně broušení syntetický</t>
  </si>
  <si>
    <t>-1716366481</t>
  </si>
  <si>
    <t>Poznámka k položce:_x000d_
1 nátěr dřeva, včetně dodání impregnačního prostředku</t>
  </si>
  <si>
    <t>831</t>
  </si>
  <si>
    <t>783923101</t>
  </si>
  <si>
    <t>Napouštěcí nátěr dřevěných podlah jednonásobný včetně broušení akrylátový</t>
  </si>
  <si>
    <t>1511456342</t>
  </si>
  <si>
    <t>832</t>
  </si>
  <si>
    <t>997211621</t>
  </si>
  <si>
    <t>Ekologická likvidace mostnic s drcením s odvozem drtě do 20 km</t>
  </si>
  <si>
    <t>-1544947009</t>
  </si>
  <si>
    <t xml:space="preserve">Poznámka k souboru cen:_x000d_
1. V cenách jsou započteny i náklady na naložení na dopravní prostředek, na odvoz dřevní drtě do 20 km a na složení._x000d_
2. V cenách nejsou započteny náklady na uložení drtě na skládku._x000d_
</t>
  </si>
  <si>
    <t xml:space="preserve">Poznámka k položce:_x000d_
Ekologická likvidace mostnic, pozednic, podélných dřev a klínů_x000d_
</t>
  </si>
  <si>
    <t>Dokončovací práce - malby a tapety</t>
  </si>
  <si>
    <t>833</t>
  </si>
  <si>
    <t>784111001</t>
  </si>
  <si>
    <t>Oprášení (ometení) podkladu v místnostech výšky do 3,80 m</t>
  </si>
  <si>
    <t>-1673455300</t>
  </si>
  <si>
    <t>Poznámka k položce:_x000d_
např. před malováním (podchody)</t>
  </si>
  <si>
    <t>834</t>
  </si>
  <si>
    <t>784111031</t>
  </si>
  <si>
    <t>Omytí podkladu omytí v místnostech výšky do 3,80 m</t>
  </si>
  <si>
    <t>1971127792</t>
  </si>
  <si>
    <t>835</t>
  </si>
  <si>
    <t>784121001</t>
  </si>
  <si>
    <t>Oškrabání malby v místnostech výšky do 3,80 m</t>
  </si>
  <si>
    <t>-1236414362</t>
  </si>
  <si>
    <t xml:space="preserve">Poznámka k souboru cen:_x000d_
1. Cenami souboru cen se oceňuje jakýkoli počet současně škrabaných vrstev barvy._x000d_
</t>
  </si>
  <si>
    <t>Poznámka k položce:_x000d_
např. uvnitř podchodu</t>
  </si>
  <si>
    <t>836</t>
  </si>
  <si>
    <t>784121011</t>
  </si>
  <si>
    <t>Rozmývání podkladu po oškrabání malby v místnostech výšky do 3,80 m</t>
  </si>
  <si>
    <t>-1987220883</t>
  </si>
  <si>
    <t>837</t>
  </si>
  <si>
    <t>784181121</t>
  </si>
  <si>
    <t>Penetrace podkladu jednonásobná hloubková v místnostech výšky do 3,80 m</t>
  </si>
  <si>
    <t>1182545257</t>
  </si>
  <si>
    <t>838</t>
  </si>
  <si>
    <t>784191007</t>
  </si>
  <si>
    <t>Čištění vnitřních ploch hrubý úklid po provedení malířských prací omytím podlah</t>
  </si>
  <si>
    <t>-1757265648</t>
  </si>
  <si>
    <t>Poznámka k položce:_x000d_
např. podlaha v podchodu</t>
  </si>
  <si>
    <t>839</t>
  </si>
  <si>
    <t>784211101</t>
  </si>
  <si>
    <t>Malby z malířských směsí otěruvzdorných za mokra dvojnásobné, bílé za mokra otěruvzdorné výborně v místnostech výšky do 3,80 m</t>
  </si>
  <si>
    <t>1762382352</t>
  </si>
  <si>
    <t>840</t>
  </si>
  <si>
    <t>784211151</t>
  </si>
  <si>
    <t>Malby z malířských směsí otěruvzdorných za mokra Příplatek k cenám dvojnásobných maleb za provádění barevné malby tónované tónovacími přípravky</t>
  </si>
  <si>
    <t>-1218020477</t>
  </si>
  <si>
    <t>Povrchové úpravy ocelových konstrukcí a technologických zařízení</t>
  </si>
  <si>
    <t>841</t>
  </si>
  <si>
    <t>789123151</t>
  </si>
  <si>
    <t>Úpravy povrchů pod nátěry ocelových konstrukcí třídy III odstranění rzi a nečistot pomocí ručního nářadí stupeň přípravy St 2, stupeň zrezivění B</t>
  </si>
  <si>
    <t>-792750964</t>
  </si>
  <si>
    <t>842</t>
  </si>
  <si>
    <t>789123210</t>
  </si>
  <si>
    <t>Úpravy povrchů pod nátěry ocelových konstrukcí třídy III očištění omytím</t>
  </si>
  <si>
    <t>-1137582639</t>
  </si>
  <si>
    <t>Poznámka k položce:_x000d_
pro provedení opravy PKO schváleného typu bez otryskání či pro očištění od nánosů a omytí</t>
  </si>
  <si>
    <t>Zdravotechnika - vnitřní kanalizace</t>
  </si>
  <si>
    <t>843</t>
  </si>
  <si>
    <t>721173315</t>
  </si>
  <si>
    <t>Potrubí z trub PVC SN4 dešťové DN 110</t>
  </si>
  <si>
    <t>617403462</t>
  </si>
  <si>
    <t xml:space="preserve">Poznámka k souboru cen:_x000d_
1. Cenami -3315 až -3317 se oceňuje svislé potrubí od střešního vtoku po čisticí kus._x000d_
</t>
  </si>
  <si>
    <t>844</t>
  </si>
  <si>
    <t>721173403</t>
  </si>
  <si>
    <t>Potrubí z trub PVC SN4 svodné (ležaté) DN 160</t>
  </si>
  <si>
    <t>-181591498</t>
  </si>
  <si>
    <t>Podlahy lité</t>
  </si>
  <si>
    <t>845</t>
  </si>
  <si>
    <t>777313R001</t>
  </si>
  <si>
    <t>Podlahy na schodišťové stupně z epoxidové pryskyřice a oblázků (kamenný koberec) ostatní práce nátěr pro vytvoření protiskluzového povrchu schodišť stupnice, šířky do 300 mm</t>
  </si>
  <si>
    <t>-718042250</t>
  </si>
  <si>
    <t>Konstrukce tesařské</t>
  </si>
  <si>
    <t>846</t>
  </si>
  <si>
    <t>7620R0000</t>
  </si>
  <si>
    <t>Práce společné pro tesařské konstrukce TLAKOVÁ IMREGNACE řeziva proti dřevokaznému hmyzu, houbám a plísním, třída ohrožení 3 a 4 (dřevo v exteriéru)</t>
  </si>
  <si>
    <t>419360383</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</si>
  <si>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</si>
  <si>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Poznámka k položce:_x000d_
např. část řeziva použitého na podlahy</t>
  </si>
  <si>
    <t>847</t>
  </si>
  <si>
    <t>762431210</t>
  </si>
  <si>
    <t>Obložení stěn montáž deskami z dřevovláknitých hmot včetně tvarování a úpravy pro olištování spár tvrdými</t>
  </si>
  <si>
    <t>210623443</t>
  </si>
  <si>
    <t xml:space="preserve">Poznámka k souboru cen:_x000d_
1. V cenách -0011 až -1036 obložení stěn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41-2.01 Olištování spár stěn._x000d_
5. Tento soubor cen neobsahuje položky pro ocenění typových sádrokartonových, sádrovláknitých a cementovláknitých konstrukcí; tyto konstrukce se oceňují cenami části A 01 katalogu 800-763 Konstrukce suché výstavby._x000d_
</t>
  </si>
  <si>
    <t>Poznámka k položce:_x000d_
např. zakrytí svislého odpadního potrubí na opěře mostu, včetně dodání spojovacího materiálu</t>
  </si>
  <si>
    <t>848</t>
  </si>
  <si>
    <t>607115R01</t>
  </si>
  <si>
    <t xml:space="preserve">plastová zákrytová deska tl. 10 mm </t>
  </si>
  <si>
    <t>1242812716</t>
  </si>
  <si>
    <t>Poznámka k položce:_x000d_
vhodná deska k zakrytí např. svislého odpadního potrubí (PVC, PET, PUR recyklát) - místo sololitu.</t>
  </si>
  <si>
    <t>4,3275*1,04 'Přepočtené koeficientem množství</t>
  </si>
  <si>
    <t>Konstrukce klempířské</t>
  </si>
  <si>
    <t>849</t>
  </si>
  <si>
    <t>764004801</t>
  </si>
  <si>
    <t>Demontáž klempířských konstrukcí žlabu podokapního do suti</t>
  </si>
  <si>
    <t>-117917636</t>
  </si>
  <si>
    <t>Poznámka k položce:_x000d_
např. pro opravu odvodňovacího žlabu mezi nosníky</t>
  </si>
  <si>
    <t>850</t>
  </si>
  <si>
    <t>764004861</t>
  </si>
  <si>
    <t>Demontáž klempířských konstrukcí svodu do suti</t>
  </si>
  <si>
    <t>292401415</t>
  </si>
  <si>
    <t>Poznámka k položce:_x000d_
např. pro opravu odvodňovacího svodu podél pilíře či opěry</t>
  </si>
  <si>
    <t>851</t>
  </si>
  <si>
    <t>764541302</t>
  </si>
  <si>
    <t>Žlab podokapní z titanzinkového lesklého válcovaného plechu včetně háků a čel půlkruhový rš 200 mm</t>
  </si>
  <si>
    <t>346856245</t>
  </si>
  <si>
    <t>Poznámka k položce:_x000d_
např. oprava odvodňovacího žlabu mezi nosníky</t>
  </si>
  <si>
    <t>852</t>
  </si>
  <si>
    <t>764541346</t>
  </si>
  <si>
    <t>Žlab podokapní z titanzinkového lesklého válcovaného plechu včetně háků a čel kotlík oválný (trychtýřový), rš žlabu/průměr svodu 330/100 mm</t>
  </si>
  <si>
    <t>-393084433</t>
  </si>
  <si>
    <t>853</t>
  </si>
  <si>
    <t>764548325</t>
  </si>
  <si>
    <t>Svod z titanzinkového lesklého válcovaného plechu včetně objímek, kolen a odskoků kruhový, průměru 150 mm</t>
  </si>
  <si>
    <t>383506509</t>
  </si>
  <si>
    <t>854</t>
  </si>
  <si>
    <t>998764101</t>
  </si>
  <si>
    <t>Přesun hmot pro konstrukce klempířské stanovený z hmotnosti přesunovaného materiálu vodorovná dopravní vzdálenost do 50 m v objektech výšky do 6 m</t>
  </si>
  <si>
    <t>-1750821114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</si>
  <si>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</si>
  <si>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Podlahy z dlaždic</t>
  </si>
  <si>
    <t>855</t>
  </si>
  <si>
    <t>771121011</t>
  </si>
  <si>
    <t>Příprava podkladu před provedením dlažby nátěr penetrační na podlahu</t>
  </si>
  <si>
    <t>241108316</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</si>
  <si>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</si>
  <si>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856</t>
  </si>
  <si>
    <t>771151022</t>
  </si>
  <si>
    <t>Příprava podkladu před provedením dlažby samonivelační stěrka min.pevnosti 30 MPa, tloušťky přes 3 do 5 mm</t>
  </si>
  <si>
    <t>-1759781012</t>
  </si>
  <si>
    <t>857</t>
  </si>
  <si>
    <t>771571810</t>
  </si>
  <si>
    <t>Demontáž podlah z dlaždic keramických kladených do malty</t>
  </si>
  <si>
    <t>1203603867</t>
  </si>
  <si>
    <t>858</t>
  </si>
  <si>
    <t>771574360</t>
  </si>
  <si>
    <t>Montáž podlah z dlaždic keramických lepených flexibilním rychletuhnoucím lepidlem maloformátových pro vysoké mechanické zatížení hladkých přes 22 do 25 ks/m2</t>
  </si>
  <si>
    <t>773292509</t>
  </si>
  <si>
    <t>859</t>
  </si>
  <si>
    <t>59761432</t>
  </si>
  <si>
    <t>dlažba keramická slinutá hladká do interiéru i exteriéru pro vysoké mechanické namáhání přes 22 do 25ks/m2</t>
  </si>
  <si>
    <t>920886674</t>
  </si>
  <si>
    <t>409,090909090909*1,1 'Přepočtené koeficientem množství</t>
  </si>
  <si>
    <t>Dokončovací práce - obklady z kamene</t>
  </si>
  <si>
    <t>860</t>
  </si>
  <si>
    <t>782991431</t>
  </si>
  <si>
    <t>Obklady z kamene - ostatní práce voskování a leštění ručně</t>
  </si>
  <si>
    <t>-794849172</t>
  </si>
  <si>
    <t xml:space="preserve">Poznámka k souboru cen:_x000d_
1. V ceně -1411 jsou započteny náklady na vysátí obkladů a setření vlhkým hadrem._x000d_
2. V ceně -1431 jsou započteny i náklady na dodání vosku._x000d_
</t>
  </si>
  <si>
    <t>OST</t>
  </si>
  <si>
    <t>Ostatní</t>
  </si>
  <si>
    <t>Mechanizace</t>
  </si>
  <si>
    <t>21-M</t>
  </si>
  <si>
    <t>Elektromontáže</t>
  </si>
  <si>
    <t>861</t>
  </si>
  <si>
    <t>73534511</t>
  </si>
  <si>
    <t>tabulka bezpečnostní s tiskem 2 barvy A4 210x297mm samolepící</t>
  </si>
  <si>
    <t>693562235</t>
  </si>
  <si>
    <t xml:space="preserve">Poznámka k položce:_x000d_
Dodání tabulek POZOR ÚZKÝ PRŮŘEZ k nalepení na pozink. držák ke sloupku zábradlí._x000d_
</t>
  </si>
  <si>
    <t>862</t>
  </si>
  <si>
    <t>73534510</t>
  </si>
  <si>
    <t>tabulka bezpečnostní s tiskem 2 barvy A4 210x297mm</t>
  </si>
  <si>
    <t>-1379630278</t>
  </si>
  <si>
    <t>Poznámka k položce:_x000d_
nap. plastová tabulka POZOR ÚZKÝ PRŮŘEZ k osazení na pozink. držák ke sloupku zábradlí.</t>
  </si>
  <si>
    <t>43-M</t>
  </si>
  <si>
    <t>Montáž ocelových konstrukcí</t>
  </si>
  <si>
    <t>863</t>
  </si>
  <si>
    <t>430153R001</t>
  </si>
  <si>
    <t xml:space="preserve">Výkon kolejového jeřábu (vyjmutí mostní konstrukce včetně přepravy, složení, naložení a osazení) </t>
  </si>
  <si>
    <t>-1399233935</t>
  </si>
  <si>
    <t xml:space="preserve">Poznámka k položce:_x000d_
1 denní výkon včetně dopravy a včetně všech potřebných nákladů na provoz kolejového jeřábu s posádkou, vč. případné úpravy převýšení koleje pro ukotvení jeřábu_x000d_
</t>
  </si>
  <si>
    <t>46-M</t>
  </si>
  <si>
    <t>Zemní práce při extr.mont.pracích</t>
  </si>
  <si>
    <t>864</t>
  </si>
  <si>
    <t>460030181</t>
  </si>
  <si>
    <t>Přípravné terénní práce řezání spár v podkladu nebo krytu betonovém, hloubky do 10 cm</t>
  </si>
  <si>
    <t>377544801</t>
  </si>
  <si>
    <t xml:space="preserve">Poznámka k souboru cen:_x000d_
1. V cenách -0001 až -0007 nejsou zahrnuty náklady na odstranění kamenů, kořenů a ostatních nevhodných přimísenin, tyto práce se oceňují individuálně._x000d_
2. U cen -0021 až -0025 se u středně hustého porostu uvažuje hustota do 3 ks/m2, u hustého porostu přes 3 ks/m2._x000d_
3. U ceny -0092 se počítá první vytržený obrubník trojnásobnou délkou._x000d_
</t>
  </si>
  <si>
    <t>Poznámka k položce:_x000d_
prořezání dilatačních spar_x000d__x000d_
(pro následné přetmelení těchto spar)</t>
  </si>
  <si>
    <t>865</t>
  </si>
  <si>
    <t>460030183</t>
  </si>
  <si>
    <t>Přípravné terénní práce řezání spár v podkladu nebo krytu betonovém, hloubky přes 15 do 20 cm</t>
  </si>
  <si>
    <t>1431379232</t>
  </si>
  <si>
    <t>866</t>
  </si>
  <si>
    <t>460270151</t>
  </si>
  <si>
    <t>Pilíře a skříně pro rozvod nn zazdění a začištění skříně včetně vysekání otvoru pro skříň a kabelový svod ve zdivu, a obnovy okolní povrchové úpravy bez koncovkového dílu hloubky do 15 cm výšky 30 cm a šířky do 30 cm</t>
  </si>
  <si>
    <t>-531183959</t>
  </si>
  <si>
    <t xml:space="preserve">Poznámka k souboru cen:_x000d_
1. V cenách -0111 až -0146 a -0151 až -0206 nejsou obsaženy náklady na osazení skříně, tyto se oceňují cenami části A 19 Rozvaděče, rozvodné skříně, desky, svorkovnice – montáž katalogu 21 M._x000d_
</t>
  </si>
  <si>
    <t>Poznámka k položce:_x000d_
např. zazdění otvorů po původních elektroskříních, včetně dodání materiálu</t>
  </si>
  <si>
    <t>002 - Traťové hospodářství</t>
  </si>
  <si>
    <t>7590190040</t>
  </si>
  <si>
    <t xml:space="preserve">Ostatní Uzávěr šroubový  (CV721039001)</t>
  </si>
  <si>
    <t>Sborník UOŽI 01 2020</t>
  </si>
  <si>
    <t>777796198</t>
  </si>
  <si>
    <t>Poznámka k položce:_x000d_
Zámek na poklop (např. poklop k vtokové jímce propustku, poklop k šachtám), k revizním vstupům, a pod.</t>
  </si>
  <si>
    <t>5905015010</t>
  </si>
  <si>
    <t>Oprava stezky ručně s odstraněním drnu a nánosu do 10 cm. Poznámka: 1. V cenách jsou započteny náklady na ruční odstranění drnu a nánosu a rozprostření výzisku na terén nebo naložení na dopravní prostředek a urovnání povrchu stezky. 2. V cenách nejsou obsaženy náklady na doplnění a úpravu štěrkodrtě.</t>
  </si>
  <si>
    <t>1401246715</t>
  </si>
  <si>
    <t>Poznámka k souboru cen:_x000d_
1. V cenách jsou započteny náklady na ruční odstranění drnu a nánosu a rozprostření výzisku na terén nebo naložení na dopravní prostředek a urovnání povrchu stezky._x000d_
2. V cenách nejsou obsaženy náklady na doplnění a úpravu štěrkodrtě.</t>
  </si>
  <si>
    <t>5905025010</t>
  </si>
  <si>
    <t>Doplnění stezky štěrkodrtí ojediněle ručně. Poznámka: 1. V cenách jsou započteny náklady na doplnění kameniva včetně rozprostření ojediněle ručně z vozíku nebo souvisle mechanizací z vozíků nebo železničních vozů. 2. V cenách nejsou obsaženy náklady na dodávku kameniva.</t>
  </si>
  <si>
    <t>1531854186</t>
  </si>
  <si>
    <t>Poznámka k souboru cen:_x000d_
1. V cenách jsou započteny náklady na doplnění kameniva včetně rozprostření ojediněle ručně z vozíku nebo souvisle mechanizací z vozíků nebo železničních vozů._x000d_
2. V cenách nejsou obsaženy náklady na dodávku kameniva.</t>
  </si>
  <si>
    <t>5955101025</t>
  </si>
  <si>
    <t>Kamenivo drcené drť frakce 4/8</t>
  </si>
  <si>
    <t>-2105202723</t>
  </si>
  <si>
    <t>5905055010</t>
  </si>
  <si>
    <t>Odstranění stávajícího kolejového lože odtěžením v koleji. Poznámka: 1. V cenách jsou započteny náklady na odstranění KL, úpravu pláně a rozprostření výzisku na terén nebo jeho naložení na dopravní prostředek. 2. Položka se použije v případech, kdy se nové KL nezřizuje.</t>
  </si>
  <si>
    <t>478533424</t>
  </si>
  <si>
    <t>Poznámka k souboru cen:_x000d_
1. V cenách jsou započteny náklady na odstranění KL, úpravu pláně a rozprostření výzisku na terén nebo jeho naložení na dopravní prostředek._x000d_
2. Položka se použije v případech, kdy se nové KL nezřizuje.</t>
  </si>
  <si>
    <t>5905060010</t>
  </si>
  <si>
    <t>Zřízení nového kolejového lože v koleji. Poznámka: 1. V cenách jsou započteny náklady na zřízení KL nově zřizované koleje, vložení geosyntetika, rozprostření vrstvy kameniva, zřízení homogenizované vrstvy kameniva a úprava KL do profilu. 2. V cenách nejsou obsaženy náklady na položení KR, úpravu směrového a výškového uspořádání, doplnění a dodávku kameniva a snížení KL pod patou kolejnice. 3. Položka se použije v případech nově zřizované koleje nebo výhybky.</t>
  </si>
  <si>
    <t>-1552415761</t>
  </si>
  <si>
    <t>Poznámka k souboru cen:_x000d_
1. V cenách jsou započteny náklady na zřízení KL nově zřizované koleje, vložení geosyntetika, rozprostření vrstvy kameniva, zřízení homogenizované vrstvy kameniva a úprava KL do profilu._x000d_
2. V cenách nejsou obsaženy náklady na položení KR, úpravu směrového a výškového uspořádání, doplnění a dodávku kameniva a snížení KL pod patou kolejnice._x000d_
3. Položka se použije v případech nově zřizované koleje nebo výhybky.</t>
  </si>
  <si>
    <t>Poznámka k položce:_x000d_
Včetně hutnění kolejového lože po vrstvách.</t>
  </si>
  <si>
    <t>5905095010</t>
  </si>
  <si>
    <t>Úprava kolejového lože ojediněle ručně v koleji lože otevřené. Poznámka: 1. V cenách jsou započteny náklady na úpravu KL koleje a výhybek ojediněle vidlemi. 2. V cenách nejsou obsaženy náklady na doplnění a dodávku kameniva.</t>
  </si>
  <si>
    <t>499204814</t>
  </si>
  <si>
    <t>Poznámka k souboru cen:_x000d_
1. V cenách jsou započteny náklady na úpravu KL koleje a výhybek ojediněle vidlemi._x000d_
2. V cenách nejsou obsaženy náklady na doplnění a dodávku kameniva.</t>
  </si>
  <si>
    <t>5905095020</t>
  </si>
  <si>
    <t>Úprava kolejového lože ojediněle ručně v koleji lože zapuštěné. Poznámka: 1. V cenách jsou započteny náklady na úpravu KL koleje a výhybek ojediněle vidlemi. 2. V cenách nejsou obsaženy náklady na doplnění a dodávku kameniva.</t>
  </si>
  <si>
    <t>-748298905</t>
  </si>
  <si>
    <t>5905105010</t>
  </si>
  <si>
    <t>Doplnění KL kamenivem ojediněle ručně v koleji. Poznámka: 1. V cenách jsou započteny náklady na doplnění kameniva ojediněle ručně vidlemi a/nebo souvisle strojně z výsypných vozů případně nakladačem. 2. V cenách nejsou obsaženy náklady na dodávku kameniva.</t>
  </si>
  <si>
    <t>-1432247738</t>
  </si>
  <si>
    <t>Poznámka k souboru cen:_x000d_
1. V cenách jsou započteny náklady na doplnění kameniva ojediněle ručně vidlemi a/nebo souvisle strojně z výsypných vozů případně nakladačem._x000d_
2. V cenách nejsou obsaženy náklady na dodávku kameniva.</t>
  </si>
  <si>
    <t>5905105030</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</si>
  <si>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</si>
  <si>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-319268383</t>
  </si>
  <si>
    <t>5955101000</t>
  </si>
  <si>
    <t>Kamenivo drcené štěrk frakce 31,5/63 třídy BI</t>
  </si>
  <si>
    <t>1601773978</t>
  </si>
  <si>
    <t>5955101005</t>
  </si>
  <si>
    <t>Kamenivo drcené štěrk frakce 31,5/63 třídy min. BII</t>
  </si>
  <si>
    <t>2050538976</t>
  </si>
  <si>
    <t>5906130390</t>
  </si>
  <si>
    <t>Montáž kolejového roštu v ose koleje pražce betonové vystrojené tv. S49 rozdělení "d". Poznámka: 1. V cenách jsou započteny náklady na manipulaci a montáž KR, u pražců dřevěných nevystrojených i na vrtání pražců. 2. V cenách nejsou obsaženy náklady na dodávku materiálu.</t>
  </si>
  <si>
    <t>km</t>
  </si>
  <si>
    <t>3938835</t>
  </si>
  <si>
    <t>Poznámka k souboru cen:_x000d_
1. V cenách jsou započteny náklady na manipulaci a montáž KR, u pražců dřevěných nevystrojených i na vrtání pražců._x000d_
2. V cenách nejsou obsaženy náklady na dodávku materiálu.</t>
  </si>
  <si>
    <t>Poznámka k položce:_x000d_
lze použít i při rozdělení "c", "u"</t>
  </si>
  <si>
    <t>5906140200</t>
  </si>
  <si>
    <t>Demontáž kolejového roštu koleje v ose koleje pražce betonové tv. S49 rozdělení "d". Poznámka: 1. V cenách jsou započteny náklady na případné odstranění kameniva, rozebrání roštu do součástí, manipulaci, naložení výzisku na dopravní prostředek a uložení na úložišti. 2. V cenách nejsou obsaženy náklady na dopravu a vytřídění.</t>
  </si>
  <si>
    <t>-1736665356</t>
  </si>
  <si>
    <t>Poznámka k souboru cen:_x000d_
1. V cenách jsou započteny náklady na případné odstranění kameniva, rozebrání roštu do součástí, manipulaci, naložení výzisku na dopravní prostředek a uložení na úložišti._x000d_
2. V cenách nejsou obsaženy náklady na dopravu a vytřídění.</t>
  </si>
  <si>
    <t>5907015040</t>
  </si>
  <si>
    <t>Ojedinělá výměna kolejnic stávající upevnění tv. S49 rozdělení "d".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</si>
  <si>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101582434</t>
  </si>
  <si>
    <t>Poznámka k souboru cen:_x000d_
1. V cenách jsou započteny náklady na demontáž upevňovadel, výměnu kolejnic, dílů a součástí, úpravu dilatačních spár, pryžových podložek, montáž upevňovadel, zřízení nebo demontáž prozatímních styků a ošetření součástí mazivem._x000d_
2. V cenách nejsou započteny náklady na dělení kolejnic, zřízení svaru, demontáž nebo montáž styků.</t>
  </si>
  <si>
    <t>Poznámka k položce:_x000d_
Metr kolejnice=m</t>
  </si>
  <si>
    <t>5907050020</t>
  </si>
  <si>
    <t>Dělení kolejnic řezáním nebo rozbroušením tv. S49. Poznámka: 1. V cenách jsou započteny náklady na manipulaci, podložení, označení a provedení řezu kolejnice.</t>
  </si>
  <si>
    <t>638140189</t>
  </si>
  <si>
    <t>Poznámka k souboru cen:_x000d_
1. V cenách jsou započteny náklady na manipulaci, podložení, označení a provedení řezu kolejnice.</t>
  </si>
  <si>
    <t>Poznámka k položce:_x000d_
Řez=kus</t>
  </si>
  <si>
    <t>5908005130</t>
  </si>
  <si>
    <t>Oprava kolejnicového styku demontáž spojky tv. S49. Poznámka: 1. V cenách jsou započteny náklady na výměnu, demontáž nebo montáž vnitřní spojky a/nebo celého styku a ošetření součástí mazivem. U přechodových spojek se použije položka s větším tvarem. 2. V cenách nejsou obsaženy náklady na dodávku materiálu.</t>
  </si>
  <si>
    <t>-62756553</t>
  </si>
  <si>
    <t>Poznámka k souboru cen:_x000d_
1. V cenách jsou započteny náklady na výměnu, demontáž nebo montáž vnitřní spojky a/nebo celého styku a ošetření součástí mazivem. U přechodových spojek se použije položka s větším tvarem._x000d_
2. V cenách nejsou obsaženy náklady na dodávku materiálu.</t>
  </si>
  <si>
    <t>Poznámka k položce:_x000d_
Spojka=kus</t>
  </si>
  <si>
    <t>5908005230</t>
  </si>
  <si>
    <t>Oprava kolejnicového styku montáž spojky tv. S49. Poznámka: 1. V cenách jsou započteny náklady na výměnu, demontáž nebo montáž vnitřní spojky a/nebo celého styku a ošetření součástí mazivem. U přechodových spojek se použije položka s větším tvarem. 2. V cenách nejsou obsaženy náklady na dodávku materiálu.</t>
  </si>
  <si>
    <t>-1969237059</t>
  </si>
  <si>
    <t>5908045025</t>
  </si>
  <si>
    <t>Výměna podkladnice čtyři vrtule pražce dřevěné. Poznámka: 1. V cenách jsou započteny náklady na demontáž, teslování, kolíčkování, převrtání a impregnaci, výměnu a montáž u pražců dřevěných a demontáž, výměnu a montáž u pražců betonových, naložení výzisku na dopravní prostředek a ošetření součástí mazivem.</t>
  </si>
  <si>
    <t>2071543275</t>
  </si>
  <si>
    <t>Poznámka k souboru cen:_x000d_
1. V cenách jsou započteny náklady na demontáž, teslování, kolíčkování, převrtání a impregnaci, výměnu a montáž u pražců dřevěných a demontáž, výměnu a montáž u pražců betonových, naložení výzisku na dopravní prostředek a ošetření součástí mazivem.</t>
  </si>
  <si>
    <t>Poznámka k položce:_x000d_
Podkladnice=kus</t>
  </si>
  <si>
    <t>5908045030</t>
  </si>
  <si>
    <t>Výměna podkladnice čtyři vrtule pražce betonové. Poznámka: 1. V cenách jsou započteny náklady na demontáž, teslování, kolíčkování, převrtání a impregnaci, výměnu a montáž u pražců dřevěných a demontáž, výměnu a montáž u pražců betonových, naložení výzisku na dopravní prostředek a ošetření součástí mazivem.</t>
  </si>
  <si>
    <t>1709083795</t>
  </si>
  <si>
    <t>5909010020</t>
  </si>
  <si>
    <t>Ojedinělé ruční podbití pražců příčných dřevěných. Poznámka: 1. V cenách jsou započteny náklady na podbití pražce oboustranně v otevřeném i zapuštěném KL, odstranění kameniva, zdvih, ruční podbití, úprava profilu KL a případná úprava snížení pod patou kolejnice.</t>
  </si>
  <si>
    <t>-1619469379</t>
  </si>
  <si>
    <t>Poznámka k souboru cen:_x000d_
1. V cenách jsou započteny náklady na podbití pražce oboustranně v otevřeném i zapuštěném KL, odstranění kameniva, zdvih, ruční podbití, úprava profilu KL a případná úprava snížení pod patou kolejnice.</t>
  </si>
  <si>
    <t>5909010030</t>
  </si>
  <si>
    <t>Ojedinělé ruční podbití pražců příčných betonových. Poznámka: 1. V cenách jsou započteny náklady na podbití pražce oboustranně v otevřeném i zapuštěném KL, odstranění kameniva, zdvih, ruční podbití, úprava profilu KL a případná úprava snížení pod patou kolejnice.</t>
  </si>
  <si>
    <t>-199213858</t>
  </si>
  <si>
    <t>5909032010</t>
  </si>
  <si>
    <t>Přesná úprava GPK koleje směrové a výškové uspořádání pražce dřevěné nebo ocelové. Poznámka: 1. V cenách jsou započteny náklady na úpravu směrového a výškového uspořádání strojní linkou ASP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</si>
  <si>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1107441271</t>
  </si>
  <si>
    <t>Poznámka k souboru cen:_x000d_
1. V cenách jsou započteny náklady na úpravu směrového a výškového uspořádání strojní linkou ASP s přesným zaměřením její prostorové polohy, úpravu KL pluhem a měření mezních stavebních odchylek dle ČSN, měření technologických veličin a předání tištěných výstupů objednateli._x000d_
2. V cenách nejsou obsaženy náklady na zaměření APK, doplnění a dodávku kameniva a snížení KL pod patou kolejnice.</t>
  </si>
  <si>
    <t>Poznámka k položce:_x000d_
denní výkon linky (v případě použití ve výluce již nasazené linky bude zadáno v zadávacím listu (objednávce) přesně na metry, bez položky přepravy mechanizace)</t>
  </si>
  <si>
    <t>5909032020</t>
  </si>
  <si>
    <t>Přesná úprava GPK koleje směrové a výškové uspořádání pražce betonové. Poznámka: 1. V cenách jsou započteny náklady na úpravu směrového a výškového uspořádání strojní linkou ASP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</si>
  <si>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437166891</t>
  </si>
  <si>
    <t>5910020130</t>
  </si>
  <si>
    <t>Svařování kolejnic termitem plný předehřev standardní spára svar jednotlivý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</si>
  <si>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svar</t>
  </si>
  <si>
    <t>-742145354</t>
  </si>
  <si>
    <t>Poznámka k souboru cen:_x000d_
1. V cenách jsou započteny náklady na vybrání kameniva z mezipražcového prostoru, demontáž upevňovadel, směrové a výškové vyrovnání kolejnic, provedení svaru, montáž upevňovadel, vizuální kontrola, měření geometrie svaru._x000d_
2. V cenách nejsou obsaženy náklady na kontrolu svaru ultrazvukem, podbití pražců a demontáž styku.</t>
  </si>
  <si>
    <t>5910035030</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</si>
  <si>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</si>
  <si>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903967543</t>
  </si>
  <si>
    <t>Poznámka k souboru cen:_x000d_
1. V cenách jsou započteny náklady na montáž a demontáž napínacího zařízení nebo ohřevu kolejnic a udržování potřebného prodloužení kolejnicového pásu._x000d_
2. V cenách nejsou obsaženy náklady na demontáž upevňovadel a kolejnicových spojek.</t>
  </si>
  <si>
    <t>5958128010</t>
  </si>
  <si>
    <t>Komplety ŽS 4 (šroub RS 1, matice M 24, podložka Fe6, svěrka ŽS4)</t>
  </si>
  <si>
    <t>-2062930145</t>
  </si>
  <si>
    <t>5958158R01</t>
  </si>
  <si>
    <t xml:space="preserve">Železniční svršek-upevňovadla Podložka pryžová pod patu kolejnice S49  200/126/6</t>
  </si>
  <si>
    <t>704203772</t>
  </si>
  <si>
    <t>Poznámka k položce:_x000d_
na podkladnice S4M</t>
  </si>
  <si>
    <t>5958158R02</t>
  </si>
  <si>
    <t>Železniční svršek-upevňovadla Podložka pryžová pod patu kolejnice R65 200/151/6</t>
  </si>
  <si>
    <t>278628957</t>
  </si>
  <si>
    <t xml:space="preserve">Poznámka k položce:_x000d_
na podkladnice R4M_x000d_
</t>
  </si>
  <si>
    <t>5958158R03</t>
  </si>
  <si>
    <t>Podložka polyetylenová pod podkladnici 380/210/2 (S4M, R4M)</t>
  </si>
  <si>
    <t>1533917613</t>
  </si>
  <si>
    <t xml:space="preserve">Poznámka k položce:_x000d_
pod podkladnice S4M nebo R4M_x000d_
</t>
  </si>
  <si>
    <t>5958158070</t>
  </si>
  <si>
    <t>Podložka polyetylenová pod podkladnici 380/160/2 (S4, R4)</t>
  </si>
  <si>
    <t>-909805585</t>
  </si>
  <si>
    <t>5958158005</t>
  </si>
  <si>
    <t xml:space="preserve">Podložka pryžová pod patu kolejnice S49  183/126/6</t>
  </si>
  <si>
    <t>-1664463560</t>
  </si>
  <si>
    <t>5958158020</t>
  </si>
  <si>
    <t>Podložka pryžová pod patu kolejnice R65 183/151/6</t>
  </si>
  <si>
    <t>-773868372</t>
  </si>
  <si>
    <t>5910040320</t>
  </si>
  <si>
    <t>Umožnění volné dilatace kolejnice demontáž upevňovadel s osazením kluzných podložek rozdělení pražců "d". Poznámka: 1. V cenách jsou započteny náklady na uvolnění, demontáž a rovnoměrné prodloužení nebo zkrácení kolejnice, vyznačení značek a vedení dokumentace. 2. V cenách nejsou obsaženy náklady na demontáž kolejnicových spojek.</t>
  </si>
  <si>
    <t>-527271267</t>
  </si>
  <si>
    <t>Poznámka k souboru cen:_x000d_
1. V cenách jsou započteny náklady na uvolnění, demontáž a rovnoměrné prodloužení nebo zkrácení kolejnice, vyznačení značek a vedení dokumentace._x000d_
2. V cenách nejsou obsaženy náklady na demontáž kolejnicových spojek.</t>
  </si>
  <si>
    <t>Poznámka k položce:_x000d_
Metr kolejnice=m. _x000d_
Lze použít i při rozdělení "c", "u", "e"</t>
  </si>
  <si>
    <t>5910040420</t>
  </si>
  <si>
    <t>Umožnění volné dilatace kolejnice montáž upevňovadel s odstraněním kluzných podložek rozdělení pražců "d". Poznámka: 1. V cenách jsou započteny náklady na uvolnění, demontáž a rovnoměrné prodloužení nebo zkrácení kolejnice, vyznačení značek a vedení dokumentace. 2. V cenách nejsou obsaženy náklady na demontáž kolejnicových spojek.</t>
  </si>
  <si>
    <t>959527676</t>
  </si>
  <si>
    <t>7497351560</t>
  </si>
  <si>
    <t>Montáž přímého ukolejnění na elektrizovaných tratích nebo v kolejových obvodech</t>
  </si>
  <si>
    <t>666987072</t>
  </si>
  <si>
    <t>7497371630</t>
  </si>
  <si>
    <t>Demontáže zařízení trakčního vedení svodu propojení nebo ukolejnění na elektrizovaných tratích nebo v kolejových obvodech - demontáž stávajícího zařízení se všemi pomocnými doplňujícími úpravami</t>
  </si>
  <si>
    <t>-950546377</t>
  </si>
  <si>
    <t>9902100100</t>
  </si>
  <si>
    <t>Doprava obousměrná (např. dodávek z vlastních zásob zhotovitele nebo objednatele nebo výzisku) mechanizací o nosnosti přes 3,5 t sypanin (kameniva, písku, suti, dlažebních kostek,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</si>
  <si>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211223278</t>
  </si>
  <si>
    <t>Poznámka k souboru cen:_x000d_
1. Ceny jsou určeny pro dopravu silničními i kolejovými vozidly._x000d_
2. V cenách obousměrné dopravy jsou započteny náklady na přepravu materiálu na místo určení včetně složení, poplatku za použití dopravní cesty a zpáteční cesty nenaloženého dopravního prostředku._x000d_
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</si>
  <si>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 xml:space="preserve">Poznámka k položce:_x000d_
odtěžený štěrk z kolejového lože pražce, drobný svrškový materiál, nový štěrk do KL._x000d_
</t>
  </si>
  <si>
    <t>9902100200</t>
  </si>
  <si>
    <t>Doprava obousměrná (např. dodávek z vlastních zásob zhotovitele nebo objednatele nebo výzisku) mechanizací o nosnosti přes 3,5 t sypanin (kameniva, písku, suti, dlažebních kostek,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</si>
  <si>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2003167377</t>
  </si>
  <si>
    <t>9902100300</t>
  </si>
  <si>
    <t>Doprava obousměrná (např. dodávek z vlastních zásob zhotovitele nebo objednatele nebo výzisku) mechanizací o nosnosti přes 3,5 t sypanin (kameniva, písku, suti, dlažebních kostek, atd.) do 30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</si>
  <si>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-876996385</t>
  </si>
  <si>
    <t>9902100400</t>
  </si>
  <si>
    <t>Doprava obousměrná (např. dodávek z vlastních zásob zhotovitele nebo objednatele nebo výzisku) mechanizací o nosnosti přes 3,5 t sypanin (kameniva, písku, suti, dlažebních kostek, atd.) do 40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</si>
  <si>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1113849031</t>
  </si>
  <si>
    <t>9903200100</t>
  </si>
  <si>
    <t>Přeprava mechanizace na místo prováděných prací o hmotnosti přes 12 t přes 50 do 100 km . Poznámka: 1. Ceny jsou určeny pro dopravu mechanizmů na místo prováděných prací po silnici i po kolejích.2. V ceně jsou započteny i náklady na zpáteční cestu dopravního prostředku. Měrnou jednotkou je kus přepravovaného stroje.</t>
  </si>
  <si>
    <t>849656710</t>
  </si>
  <si>
    <t>Poznámka k souboru cen:_x000d_
1. Ceny jsou určeny pro dopravu mechanizmů na místo prováděných prací po silnici i po kolejích._x000d_
2. V ceně jsou započteny i náklady na zpáteční cestu dopravního prostředku. Měrnou jednotkou je kus přepravovaného stroje.</t>
  </si>
  <si>
    <t xml:space="preserve">Poznámka k položce:_x000d_
v případě nemožnosti využití  mechanizace ve výluce již nasazené z jiné akce (např. z investice, a pod.)</t>
  </si>
  <si>
    <t>9909000700</t>
  </si>
  <si>
    <t>Poplatek za recyklaci kameniva .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</si>
  <si>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-2081171170</t>
  </si>
  <si>
    <t>Poznámka k souboru cen:_x000d_
1. V cenách jsou započteny náklady na uložení stavebního odpadu na oficiální skládku._x000d_
2. Je třeba zohlednit regionální rozdíly v cenách poplatků za uložení suti a odpadů. Tyto se mohou výrazně lišit s ohledem nejen na region, ale také na množství a druh ukládaného odpadu.</t>
  </si>
  <si>
    <t>Poznámka k položce:_x000d_
odtěžený štěrk z kolejového lože</t>
  </si>
  <si>
    <t>003 - 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</si>
  <si>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</si>
  <si>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</si>
  <si>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</si>
  <si>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</si>
  <si>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</si>
  <si>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VRN</t>
  </si>
  <si>
    <t>Vedlejší rozpočtové náklady</t>
  </si>
  <si>
    <t>VRN1</t>
  </si>
  <si>
    <t>Průzkumné, geodetické a projektové práce</t>
  </si>
  <si>
    <t>012002000</t>
  </si>
  <si>
    <t>Geodetické práce</t>
  </si>
  <si>
    <t>Kč</t>
  </si>
  <si>
    <t>1024</t>
  </si>
  <si>
    <t>-1868489250</t>
  </si>
  <si>
    <t>Poznámka k položce:_x000d_
Vytyčení inženýrských sítí včetně zajištění dohledu správce sítí při provádění stavebních prací v blízkosti sítí. Při realizaci díla bude fakturováno dle skutečně provedených výkonů. POLOŽKU V NABÍDCE NEOCEŇOVAT</t>
  </si>
  <si>
    <t>013002000</t>
  </si>
  <si>
    <t>Hlavní tituly průvodních činností a nákladů průzkumné, geodetické a projektové práce projektové práce</t>
  </si>
  <si>
    <t>736393429</t>
  </si>
  <si>
    <t>Poznámka k položce:_x000d_
Zpracování složitější projektové dokumentace, statické posouzení. Při realizaci díla bude fakturováno dle skutečně provedených výkonů. POLOŽKU V NABÍDCE NEOCEŇOVAT</t>
  </si>
  <si>
    <t>VRN3</t>
  </si>
  <si>
    <t>Zařízení staveniště</t>
  </si>
  <si>
    <t>030001000</t>
  </si>
  <si>
    <t>kpl.</t>
  </si>
  <si>
    <t>1583310242</t>
  </si>
  <si>
    <t xml:space="preserve">Poznámka k položce:_x000d_
Finanční zohlednění ZAŘÍZENÍ STAVENIŠTĚ na objektech - dodávky vody a energie, příp. pronájmy pozemků, střežení zařízení staveniště včetně příp. osvětlení, uvedení pozemků do původního stavu. _x000d_
POLOŽKA BUDE DLE NÁSLEDNĚ DOPOČÍTANÉ % SAZBY (ZE SOUČTU ČÁSTI MOSTY A TUNELY A TRAŤOVÉHO HOSPODÁŘSTVÍ) ZAHRNOVÁNA DO POLOŽKOVÉHO ROZPOČTU KAŽDÉHO ZADÁVANÉHO KONKRÉTNÍHO OBJEKTU._x000d_
_x000d_
</t>
  </si>
  <si>
    <t>VRN4</t>
  </si>
  <si>
    <t>Inženýrská činnost</t>
  </si>
  <si>
    <t>043114000</t>
  </si>
  <si>
    <t>Zkoušky tlakové</t>
  </si>
  <si>
    <t>-1217656672</t>
  </si>
  <si>
    <t>Poznámka k položce:_x000d_
vodní tlaková zkouška mezerovitosti zdiva před injektáží a po injektáži (kpl.)</t>
  </si>
  <si>
    <t>odhad:</t>
  </si>
  <si>
    <t>043134000</t>
  </si>
  <si>
    <t>Zkoušky zatěžovací</t>
  </si>
  <si>
    <t>376234594</t>
  </si>
  <si>
    <t>Poznámka k položce:_x000d_
Statická zatěžovací zkouška pláně</t>
  </si>
  <si>
    <t>VRN6</t>
  </si>
  <si>
    <t>Územní vlivy</t>
  </si>
  <si>
    <t>060001000</t>
  </si>
  <si>
    <t>-1760771781</t>
  </si>
  <si>
    <t xml:space="preserve">Poznámka k položce:_x000d_
Finanční zohlednění územních vlivů - příjezdové komunikace včetně příp. omezení provozu a dopravního značení u uzavírek (dle DIO), bezpečnostní hlídky dle Bp1 při provádění prací, příp. horší přístupnost objektů, příp. odlehlost objektů, rušení žel. provozem._x000d_
POLOŽKA BUDE DLE NÁSLEDNĚ DOPOČÍTANÉ % SAZBY (ZE SOUČTU ČÁSTI MOSTY A TUNELY A TRAŤOVÉHO HOSPODÁŘSTVÍ) ZAHRNOVÁNA DO POLOŽKOVÉHO ROZPOČTU KAŽDÉHO ZADÁVANÉHO KONKRÉTNÍHO OBJEKTU._x000d_
_x000d_
_x000d_
_x000d_
</t>
  </si>
  <si>
    <t>VRN7</t>
  </si>
  <si>
    <t>Provozní vlivy</t>
  </si>
  <si>
    <t>072002000</t>
  </si>
  <si>
    <t>Silniční provoz</t>
  </si>
  <si>
    <t>-751503573</t>
  </si>
  <si>
    <t>Poznámka k položce:_x000d_
odhad 7 úplných uzavírek komunikací pod mostem a 5 částečných uzavírek, včetně projednání a zajištění dopravního značení</t>
  </si>
  <si>
    <t>7+(5*0,7)</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</si>
  <si>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</si>
  <si>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</si>
  <si>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</si>
  <si>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</si>
  <si>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rFont val="Arial CE"/>
        <charset val="238"/>
        <i val="1"/>
        <color auto="1"/>
        <sz val="8"/>
        <scheme val="none"/>
      </rPr>
      <t xml:space="preserve">Rekapitulace rekonstrukce </t>
    </r>
    <r>
      <rPr>
        <rFont val="Arial CE"/>
        <charset val="238"/>
        <color auto="1"/>
        <sz val="8"/>
        <scheme val="none"/>
      </rPr>
      <t>obsahuje sestavu Rekapitulace rekonstrukce a Rekapitulace objektů rekonstrukce a soupisů prací.</t>
    </r>
  </si>
  <si>
    <r>
      <t xml:space="preserve">V sestavě </t>
    </r>
    <r>
      <rPr>
        <rFont val="Arial CE"/>
        <charset val="238"/>
        <b val="1"/>
        <color auto="1"/>
        <sz val="8"/>
        <scheme val="none"/>
      </rPr>
      <t>Rekapitulace rekonstrukce</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</si>
  <si>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</si>
  <si>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</si>
  <si>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rekonstrukce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</si>
  <si>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</si>
  <si>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</si>
  <si>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</si>
  <si>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</si>
  <si>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</si>
  <si>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</si>
  <si>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</si>
  <si>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</si>
  <si>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</si>
  <si>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</si>
  <si>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</si>
  <si>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</si>
  <si>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rekonstrukce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</si>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</sst>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4">
    <fill>
      <patternFill patternType="none"/>
    </fill>
    <fill>
      <patternFill patternType="gray125"/>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4" fillId="0" borderId="0" applyNumberFormat="0" applyFill="0" applyBorder="0" applyAlignment="0" applyProtection="0"/>
  </cellStyleXfs>
  <cellXfs count="33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 fillId="0" borderId="0" xfId="0"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5" fillId="0" borderId="6" xfId="0" applyFont="1" applyBorder="1" applyAlignment="1" applyProtection="1">
      <alignment horizontal="left" vertical="center"/>
    </xf>
    <xf numFmtId="0" fontId="0" fillId="0" borderId="6" xfId="0" applyFont="1" applyBorder="1" applyAlignment="1" applyProtection="1">
      <alignment vertical="center"/>
    </xf>
    <xf numFmtId="4" fontId="15"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6" fillId="0" borderId="0" xfId="0" applyNumberFormat="1" applyFont="1" applyAlignment="1" applyProtection="1">
      <alignment vertical="center"/>
    </xf>
    <xf numFmtId="0" fontId="1" fillId="0" borderId="4" xfId="0" applyFont="1" applyBorder="1" applyAlignment="1">
      <alignment vertical="center"/>
    </xf>
    <xf numFmtId="0" fontId="0" fillId="2" borderId="0" xfId="0" applyFont="1" applyFill="1" applyAlignment="1" applyProtection="1">
      <alignment vertical="center"/>
    </xf>
    <xf numFmtId="0" fontId="4" fillId="2" borderId="7" xfId="0" applyFont="1" applyFill="1" applyBorder="1" applyAlignment="1" applyProtection="1">
      <alignment horizontal="left" vertical="center"/>
    </xf>
    <xf numFmtId="0" fontId="0" fillId="2" borderId="8" xfId="0" applyFont="1" applyFill="1" applyBorder="1" applyAlignment="1" applyProtection="1">
      <alignment vertical="center"/>
    </xf>
    <xf numFmtId="0" fontId="4" fillId="2" borderId="8" xfId="0" applyFont="1" applyFill="1" applyBorder="1" applyAlignment="1" applyProtection="1">
      <alignment horizontal="center" vertical="center"/>
    </xf>
    <xf numFmtId="0" fontId="4" fillId="2" borderId="8" xfId="0" applyFont="1" applyFill="1" applyBorder="1" applyAlignment="1" applyProtection="1">
      <alignment horizontal="left" vertical="center"/>
    </xf>
    <xf numFmtId="4" fontId="4" fillId="2" borderId="8" xfId="0" applyNumberFormat="1" applyFont="1" applyFill="1" applyBorder="1" applyAlignment="1" applyProtection="1">
      <alignment vertical="center"/>
    </xf>
    <xf numFmtId="0" fontId="0" fillId="2"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5"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7" fillId="0" borderId="12" xfId="0" applyFont="1" applyBorder="1" applyAlignment="1">
      <alignment horizontal="center" vertical="center"/>
    </xf>
    <xf numFmtId="0" fontId="17"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8" fillId="0" borderId="15" xfId="0" applyFont="1" applyBorder="1" applyAlignment="1">
      <alignment horizontal="left" vertical="center"/>
    </xf>
    <xf numFmtId="0" fontId="18"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8" fillId="0" borderId="15" xfId="0" applyFont="1" applyBorder="1" applyAlignment="1" applyProtection="1">
      <alignment horizontal="left" vertical="center"/>
    </xf>
    <xf numFmtId="0" fontId="18"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19" fillId="3" borderId="7" xfId="0" applyFont="1" applyFill="1" applyBorder="1" applyAlignment="1" applyProtection="1">
      <alignment horizontal="center" vertical="center"/>
    </xf>
    <xf numFmtId="0" fontId="19"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0" fontId="19" fillId="3" borderId="8" xfId="0" applyFont="1" applyFill="1" applyBorder="1" applyAlignment="1" applyProtection="1">
      <alignment horizontal="center" vertical="center"/>
    </xf>
    <xf numFmtId="0" fontId="19" fillId="3" borderId="8" xfId="0" applyFont="1" applyFill="1" applyBorder="1" applyAlignment="1" applyProtection="1">
      <alignment horizontal="right" vertical="center"/>
    </xf>
    <xf numFmtId="0" fontId="19" fillId="3" borderId="9" xfId="0" applyFont="1" applyFill="1" applyBorder="1" applyAlignment="1" applyProtection="1">
      <alignment horizontal="center" vertical="center"/>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7" fillId="0" borderId="15" xfId="0" applyNumberFormat="1" applyFont="1" applyBorder="1" applyAlignment="1" applyProtection="1">
      <alignmen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6" xfId="0" applyNumberFormat="1" applyFont="1" applyBorder="1" applyAlignment="1" applyProtection="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4" xfId="0" applyFont="1" applyBorder="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wrapText="1"/>
    </xf>
    <xf numFmtId="0" fontId="25" fillId="0" borderId="0" xfId="0" applyFont="1" applyAlignment="1" applyProtection="1">
      <alignmen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6" fillId="0" borderId="15"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6" xfId="0" applyNumberFormat="1" applyFont="1" applyBorder="1" applyAlignment="1" applyProtection="1">
      <alignment vertical="center"/>
    </xf>
    <xf numFmtId="0" fontId="5" fillId="0" borderId="0" xfId="0" applyFont="1" applyAlignment="1">
      <alignment horizontal="left" vertical="center"/>
    </xf>
    <xf numFmtId="4"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166" fontId="26" fillId="0" borderId="21" xfId="0" applyNumberFormat="1" applyFont="1" applyBorder="1" applyAlignment="1" applyProtection="1">
      <alignment vertical="center"/>
    </xf>
    <xf numFmtId="4" fontId="26" fillId="0" borderId="22" xfId="0" applyNumberFormat="1" applyFont="1" applyBorder="1" applyAlignment="1" applyProtection="1">
      <alignment vertical="center"/>
    </xf>
    <xf numFmtId="0" fontId="0" fillId="0" borderId="2" xfId="0" applyBorder="1"/>
    <xf numFmtId="0" fontId="0" fillId="0" borderId="3" xfId="0" applyBorder="1"/>
    <xf numFmtId="0" fontId="13" fillId="0" borderId="0" xfId="0" applyFont="1" applyAlignment="1">
      <alignment horizontal="left" vertical="center"/>
    </xf>
    <xf numFmtId="0" fontId="27"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5"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3" borderId="0" xfId="0" applyFont="1" applyFill="1" applyAlignment="1">
      <alignment vertical="center"/>
    </xf>
    <xf numFmtId="0" fontId="4" fillId="3" borderId="7" xfId="0" applyFont="1" applyFill="1" applyBorder="1" applyAlignment="1">
      <alignment horizontal="left" vertical="center"/>
    </xf>
    <xf numFmtId="0" fontId="0" fillId="3" borderId="8" xfId="0" applyFont="1" applyFill="1" applyBorder="1" applyAlignment="1">
      <alignment vertical="center"/>
    </xf>
    <xf numFmtId="0" fontId="4" fillId="3" borderId="8" xfId="0" applyFont="1" applyFill="1" applyBorder="1" applyAlignment="1">
      <alignment horizontal="right" vertical="center"/>
    </xf>
    <xf numFmtId="0" fontId="4" fillId="3" borderId="8" xfId="0" applyFont="1" applyFill="1" applyBorder="1" applyAlignment="1">
      <alignment horizontal="center" vertical="center"/>
    </xf>
    <xf numFmtId="4" fontId="4" fillId="3" borderId="8" xfId="0" applyNumberFormat="1" applyFont="1" applyFill="1" applyBorder="1" applyAlignment="1">
      <alignment vertical="center"/>
    </xf>
    <xf numFmtId="0" fontId="0" fillId="3"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19" fillId="3" borderId="0" xfId="0" applyFont="1" applyFill="1" applyAlignment="1" applyProtection="1">
      <alignment horizontal="left" vertical="center"/>
    </xf>
    <xf numFmtId="0" fontId="0" fillId="3" borderId="0" xfId="0" applyFont="1" applyFill="1" applyAlignment="1" applyProtection="1">
      <alignment vertical="center"/>
    </xf>
    <xf numFmtId="0" fontId="19" fillId="3" borderId="0" xfId="0" applyFont="1" applyFill="1" applyAlignment="1" applyProtection="1">
      <alignment horizontal="right" vertical="center"/>
    </xf>
    <xf numFmtId="0" fontId="28"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19" fillId="3" borderId="17" xfId="0" applyFont="1" applyFill="1" applyBorder="1" applyAlignment="1" applyProtection="1">
      <alignment horizontal="center" vertical="center" wrapText="1"/>
    </xf>
    <xf numFmtId="0" fontId="19" fillId="3" borderId="18" xfId="0" applyFont="1" applyFill="1" applyBorder="1" applyAlignment="1" applyProtection="1">
      <alignment horizontal="center" vertical="center" wrapText="1"/>
    </xf>
    <xf numFmtId="0" fontId="19" fillId="3"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1" fillId="0" borderId="0" xfId="0" applyNumberFormat="1" applyFont="1" applyAlignment="1" applyProtection="1"/>
    <xf numFmtId="0" fontId="0" fillId="0" borderId="13" xfId="0" applyBorder="1" applyAlignment="1" applyProtection="1">
      <alignment vertical="center"/>
    </xf>
    <xf numFmtId="166" fontId="29" fillId="0" borderId="13" xfId="0" applyNumberFormat="1" applyFont="1" applyBorder="1" applyAlignment="1" applyProtection="1"/>
    <xf numFmtId="166" fontId="29" fillId="0" borderId="14" xfId="0" applyNumberFormat="1" applyFont="1" applyBorder="1" applyAlignment="1" applyProtection="1"/>
    <xf numFmtId="4" fontId="30"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19" fillId="0" borderId="23" xfId="0" applyFont="1" applyBorder="1" applyAlignment="1" applyProtection="1">
      <alignment horizontal="center" vertical="center"/>
    </xf>
    <xf numFmtId="49" fontId="19" fillId="0" borderId="23" xfId="0" applyNumberFormat="1" applyFont="1" applyBorder="1" applyAlignment="1" applyProtection="1">
      <alignment horizontal="left" vertical="center" wrapText="1"/>
    </xf>
    <xf numFmtId="0" fontId="19" fillId="0" borderId="23" xfId="0" applyFont="1" applyBorder="1" applyAlignment="1" applyProtection="1">
      <alignment horizontal="left" vertical="center" wrapText="1"/>
    </xf>
    <xf numFmtId="0" fontId="19" fillId="0" borderId="23" xfId="0" applyFont="1" applyBorder="1" applyAlignment="1" applyProtection="1">
      <alignment horizontal="center" vertical="center" wrapText="1"/>
    </xf>
    <xf numFmtId="167" fontId="19" fillId="0" borderId="23" xfId="0" applyNumberFormat="1" applyFont="1" applyBorder="1" applyAlignment="1" applyProtection="1">
      <alignment vertical="center"/>
    </xf>
    <xf numFmtId="4" fontId="19" fillId="0" borderId="23" xfId="0" applyNumberFormat="1" applyFont="1" applyBorder="1" applyAlignment="1" applyProtection="1">
      <alignmen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center" vertical="center"/>
    </xf>
    <xf numFmtId="166" fontId="20" fillId="0" borderId="0" xfId="0" applyNumberFormat="1" applyFont="1" applyBorder="1" applyAlignment="1" applyProtection="1">
      <alignment vertical="center"/>
    </xf>
    <xf numFmtId="166" fontId="20" fillId="0" borderId="16" xfId="0" applyNumberFormat="1" applyFont="1" applyBorder="1" applyAlignment="1" applyProtection="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1" fillId="0" borderId="0" xfId="0" applyFont="1" applyAlignment="1" applyProtection="1">
      <alignment horizontal="left" vertical="center"/>
    </xf>
    <xf numFmtId="0" fontId="32"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33" fillId="0" borderId="23" xfId="0" applyFont="1" applyBorder="1" applyAlignment="1" applyProtection="1">
      <alignment horizontal="center" vertical="center"/>
    </xf>
    <xf numFmtId="49" fontId="33" fillId="0" borderId="23" xfId="0" applyNumberFormat="1"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23" xfId="0" applyFont="1" applyBorder="1" applyAlignment="1" applyProtection="1">
      <alignment horizontal="center" vertical="center" wrapText="1"/>
    </xf>
    <xf numFmtId="167" fontId="33" fillId="0" borderId="23" xfId="0" applyNumberFormat="1" applyFont="1" applyBorder="1" applyAlignment="1" applyProtection="1">
      <alignment vertical="center"/>
    </xf>
    <xf numFmtId="4" fontId="33" fillId="0" borderId="23" xfId="0" applyNumberFormat="1" applyFont="1" applyBorder="1" applyAlignment="1" applyProtection="1">
      <alignment vertical="center"/>
    </xf>
    <xf numFmtId="0" fontId="34" fillId="0" borderId="4" xfId="0" applyFont="1" applyBorder="1" applyAlignment="1">
      <alignment vertical="center"/>
    </xf>
    <xf numFmtId="0" fontId="33" fillId="0" borderId="15" xfId="0" applyFont="1" applyBorder="1" applyAlignment="1" applyProtection="1">
      <alignment horizontal="left" vertical="center"/>
    </xf>
    <xf numFmtId="0" fontId="33" fillId="0" borderId="0" xfId="0" applyFont="1" applyBorder="1" applyAlignment="1" applyProtection="1">
      <alignment horizontal="center"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9" fillId="0" borderId="0" xfId="0" applyFont="1" applyAlignment="1" applyProtection="1">
      <alignment horizontal="lef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0" xfId="0" applyAlignment="1">
      <alignment vertical="top"/>
    </xf>
    <xf numFmtId="0" fontId="35" fillId="0" borderId="24" xfId="0" applyFont="1" applyBorder="1" applyAlignment="1">
      <alignment vertical="center" wrapText="1"/>
    </xf>
    <xf numFmtId="0" fontId="35" fillId="0" borderId="25" xfId="0" applyFont="1" applyBorder="1" applyAlignment="1">
      <alignment vertical="center" wrapText="1"/>
    </xf>
    <xf numFmtId="0" fontId="35" fillId="0" borderId="26" xfId="0" applyFont="1" applyBorder="1" applyAlignment="1">
      <alignment vertical="center" wrapText="1"/>
    </xf>
    <xf numFmtId="0" fontId="35" fillId="0" borderId="27" xfId="0" applyFont="1" applyBorder="1" applyAlignment="1">
      <alignment horizontal="center" vertical="center" wrapText="1"/>
    </xf>
    <xf numFmtId="0" fontId="36" fillId="0" borderId="1"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7" xfId="0" applyFont="1" applyBorder="1" applyAlignment="1">
      <alignment vertical="center" wrapText="1"/>
    </xf>
    <xf numFmtId="0" fontId="37" fillId="0" borderId="29" xfId="0" applyFont="1" applyBorder="1" applyAlignment="1">
      <alignment horizontal="left" wrapText="1"/>
    </xf>
    <xf numFmtId="0" fontId="35" fillId="0" borderId="28" xfId="0" applyFont="1" applyBorder="1" applyAlignment="1">
      <alignment vertical="center" wrapText="1"/>
    </xf>
    <xf numFmtId="0" fontId="37" fillId="0" borderId="1" xfId="0" applyFont="1" applyBorder="1" applyAlignment="1">
      <alignment horizontal="left" vertical="center" wrapText="1"/>
    </xf>
    <xf numFmtId="0" fontId="38" fillId="0" borderId="1" xfId="0" applyFont="1" applyBorder="1" applyAlignment="1">
      <alignment horizontal="left" vertical="center" wrapText="1"/>
    </xf>
    <xf numFmtId="0" fontId="39" fillId="0" borderId="27" xfId="0" applyFont="1" applyBorder="1" applyAlignment="1">
      <alignment vertical="center" wrapText="1"/>
    </xf>
    <xf numFmtId="0" fontId="38" fillId="0" borderId="1" xfId="0" applyFont="1" applyBorder="1" applyAlignment="1">
      <alignment vertical="center" wrapText="1"/>
    </xf>
    <xf numFmtId="0" fontId="38" fillId="0" borderId="1" xfId="0" applyFont="1" applyBorder="1" applyAlignment="1">
      <alignment horizontal="left" vertical="center"/>
    </xf>
    <xf numFmtId="0" fontId="38" fillId="0" borderId="1" xfId="0" applyFont="1" applyBorder="1" applyAlignment="1">
      <alignment vertical="center"/>
    </xf>
    <xf numFmtId="49" fontId="38" fillId="0" borderId="1" xfId="0" applyNumberFormat="1" applyFont="1" applyBorder="1" applyAlignment="1">
      <alignment horizontal="left" vertical="center" wrapText="1"/>
    </xf>
    <xf numFmtId="49" fontId="38" fillId="0" borderId="1" xfId="0" applyNumberFormat="1" applyFont="1" applyBorder="1" applyAlignment="1">
      <alignment vertical="center" wrapText="1"/>
    </xf>
    <xf numFmtId="0" fontId="35" fillId="0" borderId="30" xfId="0" applyFont="1" applyBorder="1" applyAlignment="1">
      <alignment vertical="center" wrapText="1"/>
    </xf>
    <xf numFmtId="0" fontId="40" fillId="0" borderId="29" xfId="0" applyFont="1" applyBorder="1" applyAlignment="1">
      <alignment vertical="center" wrapText="1"/>
    </xf>
    <xf numFmtId="0" fontId="35" fillId="0" borderId="31" xfId="0" applyFont="1" applyBorder="1" applyAlignment="1">
      <alignment vertical="center" wrapText="1"/>
    </xf>
    <xf numFmtId="0" fontId="35" fillId="0" borderId="1" xfId="0" applyFont="1" applyBorder="1" applyAlignment="1">
      <alignment vertical="top"/>
    </xf>
    <xf numFmtId="0" fontId="35" fillId="0" borderId="0" xfId="0" applyFont="1" applyAlignment="1">
      <alignment vertical="top"/>
    </xf>
    <xf numFmtId="0" fontId="35" fillId="0" borderId="24" xfId="0" applyFont="1" applyBorder="1" applyAlignment="1">
      <alignment horizontal="left" vertical="center"/>
    </xf>
    <xf numFmtId="0" fontId="35" fillId="0" borderId="25" xfId="0" applyFont="1" applyBorder="1" applyAlignment="1">
      <alignment horizontal="left" vertical="center"/>
    </xf>
    <xf numFmtId="0" fontId="35" fillId="0" borderId="26" xfId="0" applyFont="1" applyBorder="1" applyAlignment="1">
      <alignment horizontal="left" vertical="center"/>
    </xf>
    <xf numFmtId="0" fontId="35" fillId="0" borderId="27" xfId="0" applyFont="1" applyBorder="1" applyAlignment="1">
      <alignment horizontal="left" vertical="center"/>
    </xf>
    <xf numFmtId="0" fontId="36" fillId="0" borderId="1" xfId="0" applyFont="1" applyBorder="1" applyAlignment="1">
      <alignment horizontal="center" vertical="center"/>
    </xf>
    <xf numFmtId="0" fontId="35" fillId="0" borderId="28" xfId="0" applyFont="1" applyBorder="1" applyAlignment="1">
      <alignment horizontal="left" vertical="center"/>
    </xf>
    <xf numFmtId="0" fontId="37" fillId="0" borderId="1" xfId="0" applyFont="1" applyBorder="1" applyAlignment="1">
      <alignment horizontal="left" vertical="center"/>
    </xf>
    <xf numFmtId="0" fontId="41" fillId="0" borderId="0" xfId="0" applyFont="1" applyAlignment="1">
      <alignment horizontal="left" vertical="center"/>
    </xf>
    <xf numFmtId="0" fontId="37" fillId="0" borderId="29" xfId="0" applyFont="1" applyBorder="1" applyAlignment="1">
      <alignment horizontal="left" vertical="center"/>
    </xf>
    <xf numFmtId="0" fontId="37" fillId="0" borderId="29" xfId="0" applyFont="1" applyBorder="1" applyAlignment="1">
      <alignment horizontal="center" vertical="center"/>
    </xf>
    <xf numFmtId="0" fontId="41" fillId="0" borderId="29" xfId="0" applyFont="1" applyBorder="1" applyAlignment="1">
      <alignment horizontal="left" vertical="center"/>
    </xf>
    <xf numFmtId="0" fontId="42" fillId="0" borderId="1" xfId="0" applyFont="1" applyBorder="1" applyAlignment="1">
      <alignment horizontal="left" vertical="center"/>
    </xf>
    <xf numFmtId="0" fontId="39" fillId="0" borderId="0" xfId="0" applyFont="1" applyAlignment="1">
      <alignment horizontal="left" vertical="center"/>
    </xf>
    <xf numFmtId="0" fontId="43" fillId="0" borderId="1" xfId="0" applyFont="1" applyBorder="1" applyAlignment="1">
      <alignment horizontal="left" vertical="center"/>
    </xf>
    <xf numFmtId="0" fontId="38" fillId="0" borderId="1" xfId="0" applyFont="1" applyBorder="1" applyAlignment="1">
      <alignment horizontal="center" vertical="center"/>
    </xf>
    <xf numFmtId="0" fontId="38" fillId="0" borderId="0" xfId="0" applyFont="1" applyAlignment="1">
      <alignment horizontal="left" vertical="center"/>
    </xf>
    <xf numFmtId="0" fontId="39" fillId="0" borderId="27" xfId="0" applyFont="1" applyBorder="1" applyAlignment="1">
      <alignment horizontal="left" vertical="center"/>
    </xf>
    <xf numFmtId="0" fontId="38" fillId="0" borderId="1" xfId="0" applyFont="1" applyFill="1" applyBorder="1" applyAlignment="1">
      <alignment horizontal="left" vertical="center"/>
    </xf>
    <xf numFmtId="0" fontId="38" fillId="0" borderId="1" xfId="0" applyFont="1" applyFill="1" applyBorder="1" applyAlignment="1">
      <alignment horizontal="center" vertical="center"/>
    </xf>
    <xf numFmtId="0" fontId="35" fillId="0" borderId="30" xfId="0" applyFont="1" applyBorder="1" applyAlignment="1">
      <alignment horizontal="left" vertical="center"/>
    </xf>
    <xf numFmtId="0" fontId="40" fillId="0" borderId="29" xfId="0" applyFont="1" applyBorder="1" applyAlignment="1">
      <alignment horizontal="left" vertical="center"/>
    </xf>
    <xf numFmtId="0" fontId="35" fillId="0" borderId="31" xfId="0" applyFont="1" applyBorder="1" applyAlignment="1">
      <alignment horizontal="left" vertical="center"/>
    </xf>
    <xf numFmtId="0" fontId="35" fillId="0" borderId="1" xfId="0" applyFont="1" applyBorder="1" applyAlignment="1">
      <alignment horizontal="left" vertical="center"/>
    </xf>
    <xf numFmtId="0" fontId="40" fillId="0" borderId="1" xfId="0" applyFont="1" applyBorder="1" applyAlignment="1">
      <alignment horizontal="left" vertical="center"/>
    </xf>
    <xf numFmtId="0" fontId="41" fillId="0" borderId="1" xfId="0" applyFont="1" applyBorder="1" applyAlignment="1">
      <alignment horizontal="left" vertical="center"/>
    </xf>
    <xf numFmtId="0" fontId="38" fillId="0" borderId="29" xfId="0" applyFont="1" applyBorder="1" applyAlignment="1">
      <alignment horizontal="left" vertical="center"/>
    </xf>
    <xf numFmtId="0" fontId="35" fillId="0" borderId="1" xfId="0" applyFont="1" applyBorder="1" applyAlignment="1">
      <alignment horizontal="left" vertical="center" wrapText="1"/>
    </xf>
    <xf numFmtId="0" fontId="39" fillId="0" borderId="1" xfId="0" applyFont="1" applyBorder="1" applyAlignment="1">
      <alignment horizontal="left" vertical="center" wrapText="1"/>
    </xf>
    <xf numFmtId="0" fontId="39" fillId="0" borderId="1" xfId="0" applyFont="1" applyBorder="1" applyAlignment="1">
      <alignment horizontal="center" vertical="center" wrapText="1"/>
    </xf>
    <xf numFmtId="0" fontId="35" fillId="0" borderId="24" xfId="0" applyFont="1" applyBorder="1" applyAlignment="1">
      <alignment horizontal="left" vertical="center" wrapText="1"/>
    </xf>
    <xf numFmtId="0" fontId="35" fillId="0" borderId="25" xfId="0" applyFont="1" applyBorder="1" applyAlignment="1">
      <alignment horizontal="left" vertical="center" wrapText="1"/>
    </xf>
    <xf numFmtId="0" fontId="35" fillId="0" borderId="26" xfId="0" applyFont="1" applyBorder="1" applyAlignment="1">
      <alignment horizontal="left" vertical="center" wrapText="1"/>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1" xfId="0" applyFont="1" applyBorder="1" applyAlignment="1">
      <alignment horizontal="left" vertical="center"/>
    </xf>
    <xf numFmtId="0" fontId="39" fillId="0" borderId="28" xfId="0" applyFont="1" applyBorder="1" applyAlignment="1">
      <alignment horizontal="left" vertical="center" wrapText="1"/>
    </xf>
    <xf numFmtId="0" fontId="39" fillId="0" borderId="28" xfId="0" applyFont="1" applyBorder="1" applyAlignment="1">
      <alignment horizontal="left" vertical="center"/>
    </xf>
    <xf numFmtId="0" fontId="39" fillId="0" borderId="30" xfId="0" applyFont="1" applyBorder="1" applyAlignment="1">
      <alignment horizontal="left" vertical="center" wrapText="1"/>
    </xf>
    <xf numFmtId="0" fontId="39" fillId="0" borderId="29" xfId="0" applyFont="1" applyBorder="1" applyAlignment="1">
      <alignment horizontal="left" vertical="center" wrapText="1"/>
    </xf>
    <xf numFmtId="0" fontId="39" fillId="0" borderId="31" xfId="0" applyFont="1" applyBorder="1" applyAlignment="1">
      <alignment horizontal="left" vertical="center" wrapText="1"/>
    </xf>
    <xf numFmtId="0" fontId="38" fillId="0" borderId="1" xfId="0" applyFont="1" applyBorder="1" applyAlignment="1">
      <alignment horizontal="left" vertical="top"/>
    </xf>
    <xf numFmtId="0" fontId="38" fillId="0" borderId="1" xfId="0" applyFont="1" applyBorder="1" applyAlignment="1">
      <alignment horizontal="center" vertical="top"/>
    </xf>
    <xf numFmtId="0" fontId="39" fillId="0" borderId="30" xfId="0" applyFont="1" applyBorder="1" applyAlignment="1">
      <alignment horizontal="left" vertical="center"/>
    </xf>
    <xf numFmtId="0" fontId="39"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center" vertical="center"/>
    </xf>
    <xf numFmtId="0" fontId="41" fillId="0" borderId="0" xfId="0" applyFont="1" applyAlignment="1">
      <alignment vertical="center"/>
    </xf>
    <xf numFmtId="0" fontId="37" fillId="0" borderId="1" xfId="0" applyFont="1" applyBorder="1" applyAlignment="1">
      <alignment vertical="center"/>
    </xf>
    <xf numFmtId="0" fontId="41" fillId="0" borderId="29" xfId="0" applyFont="1" applyBorder="1" applyAlignment="1">
      <alignment vertical="center"/>
    </xf>
    <xf numFmtId="0" fontId="37" fillId="0" borderId="29" xfId="0" applyFont="1" applyBorder="1" applyAlignment="1">
      <alignment vertical="center"/>
    </xf>
    <xf numFmtId="0" fontId="38" fillId="0" borderId="1" xfId="0" applyFont="1" applyBorder="1" applyAlignment="1">
      <alignment vertical="top"/>
    </xf>
    <xf numFmtId="49" fontId="38" fillId="0" borderId="1" xfId="0" applyNumberFormat="1" applyFont="1" applyBorder="1" applyAlignment="1">
      <alignment horizontal="left" vertical="center"/>
    </xf>
    <xf numFmtId="0" fontId="0" fillId="0" borderId="29" xfId="0" applyBorder="1" applyAlignment="1">
      <alignment vertical="top"/>
    </xf>
    <xf numFmtId="0" fontId="37" fillId="0" borderId="29" xfId="0" applyFont="1" applyBorder="1" applyAlignment="1">
      <alignment horizontal="left"/>
    </xf>
    <xf numFmtId="0" fontId="41" fillId="0" borderId="29" xfId="0" applyFont="1" applyBorder="1" applyAlignment="1"/>
    <xf numFmtId="0" fontId="35" fillId="0" borderId="27" xfId="0" applyFont="1" applyBorder="1" applyAlignment="1">
      <alignment vertical="top"/>
    </xf>
    <xf numFmtId="0" fontId="35" fillId="0" borderId="28" xfId="0" applyFont="1" applyBorder="1" applyAlignment="1">
      <alignment vertical="top"/>
    </xf>
    <xf numFmtId="0" fontId="35" fillId="0" borderId="30" xfId="0" applyFont="1" applyBorder="1" applyAlignment="1">
      <alignment vertical="top"/>
    </xf>
    <xf numFmtId="0" fontId="35" fillId="0" borderId="29" xfId="0" applyFont="1" applyBorder="1" applyAlignment="1">
      <alignment vertical="top"/>
    </xf>
    <xf numFmtId="0" fontId="35"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S4" s="17" t="s">
        <v>11</v>
      </c>
    </row>
    <row r="5" s="1" customFormat="1" ht="12" customHeight="1">
      <c r="B5" s="21"/>
      <c r="C5" s="22"/>
      <c r="D5" s="25" t="s">
        <v>12</v>
      </c>
      <c r="E5" s="22"/>
      <c r="F5" s="22"/>
      <c r="G5" s="22"/>
      <c r="H5" s="22"/>
      <c r="I5" s="22"/>
      <c r="J5" s="22"/>
      <c r="K5" s="26" t="s">
        <v>13</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S5" s="17" t="s">
        <v>6</v>
      </c>
    </row>
    <row r="6" s="1" customFormat="1" ht="36.96" customHeight="1">
      <c r="B6" s="21"/>
      <c r="C6" s="22"/>
      <c r="D6" s="27" t="s">
        <v>14</v>
      </c>
      <c r="E6" s="22"/>
      <c r="F6" s="22"/>
      <c r="G6" s="22"/>
      <c r="H6" s="22"/>
      <c r="I6" s="22"/>
      <c r="J6" s="22"/>
      <c r="K6" s="28" t="s">
        <v>15</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S6" s="17" t="s">
        <v>16</v>
      </c>
    </row>
    <row r="7" s="1" customFormat="1" ht="12" customHeight="1">
      <c r="B7" s="21"/>
      <c r="C7" s="22"/>
      <c r="D7" s="29" t="s">
        <v>17</v>
      </c>
      <c r="E7" s="22"/>
      <c r="F7" s="22"/>
      <c r="G7" s="22"/>
      <c r="H7" s="22"/>
      <c r="I7" s="22"/>
      <c r="J7" s="22"/>
      <c r="K7" s="26" t="s">
        <v>18</v>
      </c>
      <c r="L7" s="22"/>
      <c r="M7" s="22"/>
      <c r="N7" s="22"/>
      <c r="O7" s="22"/>
      <c r="P7" s="22"/>
      <c r="Q7" s="22"/>
      <c r="R7" s="22"/>
      <c r="S7" s="22"/>
      <c r="T7" s="22"/>
      <c r="U7" s="22"/>
      <c r="V7" s="22"/>
      <c r="W7" s="22"/>
      <c r="X7" s="22"/>
      <c r="Y7" s="22"/>
      <c r="Z7" s="22"/>
      <c r="AA7" s="22"/>
      <c r="AB7" s="22"/>
      <c r="AC7" s="22"/>
      <c r="AD7" s="22"/>
      <c r="AE7" s="22"/>
      <c r="AF7" s="22"/>
      <c r="AG7" s="22"/>
      <c r="AH7" s="22"/>
      <c r="AI7" s="22"/>
      <c r="AJ7" s="22"/>
      <c r="AK7" s="29" t="s">
        <v>19</v>
      </c>
      <c r="AL7" s="22"/>
      <c r="AM7" s="22"/>
      <c r="AN7" s="26" t="s">
        <v>18</v>
      </c>
      <c r="AO7" s="22"/>
      <c r="AP7" s="22"/>
      <c r="AQ7" s="22"/>
      <c r="AR7" s="20"/>
      <c r="BS7" s="17" t="s">
        <v>20</v>
      </c>
    </row>
    <row r="8" s="1" customFormat="1" ht="12" customHeight="1">
      <c r="B8" s="21"/>
      <c r="C8" s="22"/>
      <c r="D8" s="29" t="s">
        <v>21</v>
      </c>
      <c r="E8" s="22"/>
      <c r="F8" s="22"/>
      <c r="G8" s="22"/>
      <c r="H8" s="22"/>
      <c r="I8" s="22"/>
      <c r="J8" s="22"/>
      <c r="K8" s="26" t="s">
        <v>22</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23</v>
      </c>
      <c r="AL8" s="22"/>
      <c r="AM8" s="22"/>
      <c r="AN8" s="26" t="s">
        <v>24</v>
      </c>
      <c r="AO8" s="22"/>
      <c r="AP8" s="22"/>
      <c r="AQ8" s="22"/>
      <c r="AR8" s="20"/>
      <c r="BS8" s="17" t="s">
        <v>25</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S9" s="17" t="s">
        <v>26</v>
      </c>
    </row>
    <row r="10" s="1" customFormat="1" ht="12" customHeight="1">
      <c r="B10" s="21"/>
      <c r="C10" s="22"/>
      <c r="D10" s="29" t="s">
        <v>27</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28</v>
      </c>
      <c r="AL10" s="22"/>
      <c r="AM10" s="22"/>
      <c r="AN10" s="26" t="s">
        <v>29</v>
      </c>
      <c r="AO10" s="22"/>
      <c r="AP10" s="22"/>
      <c r="AQ10" s="22"/>
      <c r="AR10" s="20"/>
      <c r="BS10" s="17" t="s">
        <v>16</v>
      </c>
    </row>
    <row r="11" s="1" customFormat="1" ht="18.48" customHeight="1">
      <c r="B11" s="21"/>
      <c r="C11" s="22"/>
      <c r="D11" s="22"/>
      <c r="E11" s="26" t="s">
        <v>30</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31</v>
      </c>
      <c r="AL11" s="22"/>
      <c r="AM11" s="22"/>
      <c r="AN11" s="26" t="s">
        <v>32</v>
      </c>
      <c r="AO11" s="22"/>
      <c r="AP11" s="22"/>
      <c r="AQ11" s="22"/>
      <c r="AR11" s="20"/>
      <c r="BS11" s="17" t="s">
        <v>16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S12" s="17" t="s">
        <v>16</v>
      </c>
    </row>
    <row r="13" s="1" customFormat="1" ht="12" customHeight="1">
      <c r="B13" s="21"/>
      <c r="C13" s="22"/>
      <c r="D13" s="29" t="s">
        <v>33</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28</v>
      </c>
      <c r="AL13" s="22"/>
      <c r="AM13" s="22"/>
      <c r="AN13" s="26" t="s">
        <v>18</v>
      </c>
      <c r="AO13" s="22"/>
      <c r="AP13" s="22"/>
      <c r="AQ13" s="22"/>
      <c r="AR13" s="20"/>
      <c r="BS13" s="17" t="s">
        <v>16</v>
      </c>
    </row>
    <row r="14">
      <c r="B14" s="21"/>
      <c r="C14" s="22"/>
      <c r="D14" s="22"/>
      <c r="E14" s="26" t="s">
        <v>34</v>
      </c>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9" t="s">
        <v>31</v>
      </c>
      <c r="AL14" s="22"/>
      <c r="AM14" s="22"/>
      <c r="AN14" s="26" t="s">
        <v>18</v>
      </c>
      <c r="AO14" s="22"/>
      <c r="AP14" s="22"/>
      <c r="AQ14" s="22"/>
      <c r="AR14" s="20"/>
      <c r="BS14" s="17" t="s">
        <v>16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S15" s="17" t="s">
        <v>4</v>
      </c>
    </row>
    <row r="16" s="1" customFormat="1" ht="12" customHeight="1">
      <c r="B16" s="21"/>
      <c r="C16" s="22"/>
      <c r="D16" s="29" t="s">
        <v>35</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28</v>
      </c>
      <c r="AL16" s="22"/>
      <c r="AM16" s="22"/>
      <c r="AN16" s="26" t="s">
        <v>18</v>
      </c>
      <c r="AO16" s="22"/>
      <c r="AP16" s="22"/>
      <c r="AQ16" s="22"/>
      <c r="AR16" s="20"/>
      <c r="BS16" s="17" t="s">
        <v>4</v>
      </c>
    </row>
    <row r="17" s="1" customFormat="1" ht="18.48" customHeight="1">
      <c r="B17" s="21"/>
      <c r="C17" s="22"/>
      <c r="D17" s="22"/>
      <c r="E17" s="26" t="s">
        <v>34</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31</v>
      </c>
      <c r="AL17" s="22"/>
      <c r="AM17" s="22"/>
      <c r="AN17" s="26" t="s">
        <v>18</v>
      </c>
      <c r="AO17" s="22"/>
      <c r="AP17" s="22"/>
      <c r="AQ17" s="22"/>
      <c r="AR17" s="20"/>
      <c r="BS17" s="17" t="s">
        <v>36</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S18" s="17" t="s">
        <v>6</v>
      </c>
    </row>
    <row r="19" s="1" customFormat="1" ht="12" customHeight="1">
      <c r="B19" s="21"/>
      <c r="C19" s="22"/>
      <c r="D19" s="29" t="s">
        <v>37</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28</v>
      </c>
      <c r="AL19" s="22"/>
      <c r="AM19" s="22"/>
      <c r="AN19" s="26" t="s">
        <v>18</v>
      </c>
      <c r="AO19" s="22"/>
      <c r="AP19" s="22"/>
      <c r="AQ19" s="22"/>
      <c r="AR19" s="20"/>
      <c r="BS19" s="17" t="s">
        <v>6</v>
      </c>
    </row>
    <row r="20" s="1" customFormat="1" ht="18.48" customHeight="1">
      <c r="B20" s="21"/>
      <c r="C20" s="22"/>
      <c r="D20" s="22"/>
      <c r="E20" s="26" t="s">
        <v>34</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31</v>
      </c>
      <c r="AL20" s="22"/>
      <c r="AM20" s="22"/>
      <c r="AN20" s="26" t="s">
        <v>18</v>
      </c>
      <c r="AO20" s="22"/>
      <c r="AP20" s="22"/>
      <c r="AQ20" s="22"/>
      <c r="AR20" s="20"/>
      <c r="BS20" s="17" t="s">
        <v>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row>
    <row r="22" s="1" customFormat="1" ht="12" customHeight="1">
      <c r="B22" s="21"/>
      <c r="C22" s="22"/>
      <c r="D22" s="29" t="s">
        <v>38</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row>
    <row r="23" s="1" customFormat="1" ht="47.25" customHeight="1">
      <c r="B23" s="21"/>
      <c r="C23" s="22"/>
      <c r="D23" s="22"/>
      <c r="E23" s="30" t="s">
        <v>39</v>
      </c>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22"/>
      <c r="AP23" s="22"/>
      <c r="AQ23" s="22"/>
      <c r="AR23" s="20"/>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row>
    <row r="25" s="1" customFormat="1" ht="6.96" customHeight="1">
      <c r="B25" s="21"/>
      <c r="C25" s="22"/>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22"/>
      <c r="AQ25" s="22"/>
      <c r="AR25" s="20"/>
    </row>
    <row r="26" s="2" customFormat="1" ht="25.92" customHeight="1">
      <c r="A26" s="32"/>
      <c r="B26" s="33"/>
      <c r="C26" s="34"/>
      <c r="D26" s="35" t="s">
        <v>40</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7">
        <f>ROUND(AG54,2)</f>
        <v>89992317.719999999</v>
      </c>
      <c r="AL26" s="36"/>
      <c r="AM26" s="36"/>
      <c r="AN26" s="36"/>
      <c r="AO26" s="36"/>
      <c r="AP26" s="34"/>
      <c r="AQ26" s="34"/>
      <c r="AR26" s="38"/>
      <c r="BE26" s="32"/>
    </row>
    <row r="27" s="2" customFormat="1" ht="6.96" customHeight="1">
      <c r="A27" s="32"/>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8"/>
      <c r="BE27" s="32"/>
    </row>
    <row r="28" s="2" customFormat="1">
      <c r="A28" s="32"/>
      <c r="B28" s="33"/>
      <c r="C28" s="34"/>
      <c r="D28" s="34"/>
      <c r="E28" s="34"/>
      <c r="F28" s="34"/>
      <c r="G28" s="34"/>
      <c r="H28" s="34"/>
      <c r="I28" s="34"/>
      <c r="J28" s="34"/>
      <c r="K28" s="34"/>
      <c r="L28" s="39" t="s">
        <v>41</v>
      </c>
      <c r="M28" s="39"/>
      <c r="N28" s="39"/>
      <c r="O28" s="39"/>
      <c r="P28" s="39"/>
      <c r="Q28" s="34"/>
      <c r="R28" s="34"/>
      <c r="S28" s="34"/>
      <c r="T28" s="34"/>
      <c r="U28" s="34"/>
      <c r="V28" s="34"/>
      <c r="W28" s="39" t="s">
        <v>42</v>
      </c>
      <c r="X28" s="39"/>
      <c r="Y28" s="39"/>
      <c r="Z28" s="39"/>
      <c r="AA28" s="39"/>
      <c r="AB28" s="39"/>
      <c r="AC28" s="39"/>
      <c r="AD28" s="39"/>
      <c r="AE28" s="39"/>
      <c r="AF28" s="34"/>
      <c r="AG28" s="34"/>
      <c r="AH28" s="34"/>
      <c r="AI28" s="34"/>
      <c r="AJ28" s="34"/>
      <c r="AK28" s="39" t="s">
        <v>43</v>
      </c>
      <c r="AL28" s="39"/>
      <c r="AM28" s="39"/>
      <c r="AN28" s="39"/>
      <c r="AO28" s="39"/>
      <c r="AP28" s="34"/>
      <c r="AQ28" s="34"/>
      <c r="AR28" s="38"/>
      <c r="BE28" s="32"/>
    </row>
    <row r="29" s="3" customFormat="1" ht="14.4" customHeight="1">
      <c r="A29" s="3"/>
      <c r="B29" s="40"/>
      <c r="C29" s="41"/>
      <c r="D29" s="29" t="s">
        <v>44</v>
      </c>
      <c r="E29" s="41"/>
      <c r="F29" s="29" t="s">
        <v>45</v>
      </c>
      <c r="G29" s="41"/>
      <c r="H29" s="41"/>
      <c r="I29" s="41"/>
      <c r="J29" s="41"/>
      <c r="K29" s="41"/>
      <c r="L29" s="42">
        <v>0.20999999999999999</v>
      </c>
      <c r="M29" s="41"/>
      <c r="N29" s="41"/>
      <c r="O29" s="41"/>
      <c r="P29" s="41"/>
      <c r="Q29" s="41"/>
      <c r="R29" s="41"/>
      <c r="S29" s="41"/>
      <c r="T29" s="41"/>
      <c r="U29" s="41"/>
      <c r="V29" s="41"/>
      <c r="W29" s="43">
        <f>ROUND(AZ54, 2)</f>
        <v>89992317.719999999</v>
      </c>
      <c r="X29" s="41"/>
      <c r="Y29" s="41"/>
      <c r="Z29" s="41"/>
      <c r="AA29" s="41"/>
      <c r="AB29" s="41"/>
      <c r="AC29" s="41"/>
      <c r="AD29" s="41"/>
      <c r="AE29" s="41"/>
      <c r="AF29" s="41"/>
      <c r="AG29" s="41"/>
      <c r="AH29" s="41"/>
      <c r="AI29" s="41"/>
      <c r="AJ29" s="41"/>
      <c r="AK29" s="43">
        <f>ROUND(AV54, 2)</f>
        <v>18898386.719999999</v>
      </c>
      <c r="AL29" s="41"/>
      <c r="AM29" s="41"/>
      <c r="AN29" s="41"/>
      <c r="AO29" s="41"/>
      <c r="AP29" s="41"/>
      <c r="AQ29" s="41"/>
      <c r="AR29" s="44"/>
      <c r="BE29" s="3"/>
    </row>
    <row r="30" s="3" customFormat="1" ht="14.4" customHeight="1">
      <c r="A30" s="3"/>
      <c r="B30" s="40"/>
      <c r="C30" s="41"/>
      <c r="D30" s="41"/>
      <c r="E30" s="41"/>
      <c r="F30" s="29" t="s">
        <v>46</v>
      </c>
      <c r="G30" s="41"/>
      <c r="H30" s="41"/>
      <c r="I30" s="41"/>
      <c r="J30" s="41"/>
      <c r="K30" s="41"/>
      <c r="L30" s="42">
        <v>0.14999999999999999</v>
      </c>
      <c r="M30" s="41"/>
      <c r="N30" s="41"/>
      <c r="O30" s="41"/>
      <c r="P30" s="41"/>
      <c r="Q30" s="41"/>
      <c r="R30" s="41"/>
      <c r="S30" s="41"/>
      <c r="T30" s="41"/>
      <c r="U30" s="41"/>
      <c r="V30" s="41"/>
      <c r="W30" s="43">
        <f>ROUND(BA54, 2)</f>
        <v>0</v>
      </c>
      <c r="X30" s="41"/>
      <c r="Y30" s="41"/>
      <c r="Z30" s="41"/>
      <c r="AA30" s="41"/>
      <c r="AB30" s="41"/>
      <c r="AC30" s="41"/>
      <c r="AD30" s="41"/>
      <c r="AE30" s="41"/>
      <c r="AF30" s="41"/>
      <c r="AG30" s="41"/>
      <c r="AH30" s="41"/>
      <c r="AI30" s="41"/>
      <c r="AJ30" s="41"/>
      <c r="AK30" s="43">
        <f>ROUND(AW54, 2)</f>
        <v>0</v>
      </c>
      <c r="AL30" s="41"/>
      <c r="AM30" s="41"/>
      <c r="AN30" s="41"/>
      <c r="AO30" s="41"/>
      <c r="AP30" s="41"/>
      <c r="AQ30" s="41"/>
      <c r="AR30" s="44"/>
      <c r="BE30" s="3"/>
    </row>
    <row r="31" hidden="1" s="3" customFormat="1" ht="14.4" customHeight="1">
      <c r="A31" s="3"/>
      <c r="B31" s="40"/>
      <c r="C31" s="41"/>
      <c r="D31" s="41"/>
      <c r="E31" s="41"/>
      <c r="F31" s="29" t="s">
        <v>47</v>
      </c>
      <c r="G31" s="41"/>
      <c r="H31" s="41"/>
      <c r="I31" s="41"/>
      <c r="J31" s="41"/>
      <c r="K31" s="41"/>
      <c r="L31" s="42">
        <v>0.20999999999999999</v>
      </c>
      <c r="M31" s="41"/>
      <c r="N31" s="41"/>
      <c r="O31" s="41"/>
      <c r="P31" s="41"/>
      <c r="Q31" s="41"/>
      <c r="R31" s="41"/>
      <c r="S31" s="41"/>
      <c r="T31" s="41"/>
      <c r="U31" s="41"/>
      <c r="V31" s="41"/>
      <c r="W31" s="43">
        <f>ROUND(BB54, 2)</f>
        <v>0</v>
      </c>
      <c r="X31" s="41"/>
      <c r="Y31" s="41"/>
      <c r="Z31" s="41"/>
      <c r="AA31" s="41"/>
      <c r="AB31" s="41"/>
      <c r="AC31" s="41"/>
      <c r="AD31" s="41"/>
      <c r="AE31" s="41"/>
      <c r="AF31" s="41"/>
      <c r="AG31" s="41"/>
      <c r="AH31" s="41"/>
      <c r="AI31" s="41"/>
      <c r="AJ31" s="41"/>
      <c r="AK31" s="43">
        <v>0</v>
      </c>
      <c r="AL31" s="41"/>
      <c r="AM31" s="41"/>
      <c r="AN31" s="41"/>
      <c r="AO31" s="41"/>
      <c r="AP31" s="41"/>
      <c r="AQ31" s="41"/>
      <c r="AR31" s="44"/>
      <c r="BE31" s="3"/>
    </row>
    <row r="32" hidden="1" s="3" customFormat="1" ht="14.4" customHeight="1">
      <c r="A32" s="3"/>
      <c r="B32" s="40"/>
      <c r="C32" s="41"/>
      <c r="D32" s="41"/>
      <c r="E32" s="41"/>
      <c r="F32" s="29" t="s">
        <v>48</v>
      </c>
      <c r="G32" s="41"/>
      <c r="H32" s="41"/>
      <c r="I32" s="41"/>
      <c r="J32" s="41"/>
      <c r="K32" s="41"/>
      <c r="L32" s="42">
        <v>0.14999999999999999</v>
      </c>
      <c r="M32" s="41"/>
      <c r="N32" s="41"/>
      <c r="O32" s="41"/>
      <c r="P32" s="41"/>
      <c r="Q32" s="41"/>
      <c r="R32" s="41"/>
      <c r="S32" s="41"/>
      <c r="T32" s="41"/>
      <c r="U32" s="41"/>
      <c r="V32" s="41"/>
      <c r="W32" s="43">
        <f>ROUND(BC54, 2)</f>
        <v>0</v>
      </c>
      <c r="X32" s="41"/>
      <c r="Y32" s="41"/>
      <c r="Z32" s="41"/>
      <c r="AA32" s="41"/>
      <c r="AB32" s="41"/>
      <c r="AC32" s="41"/>
      <c r="AD32" s="41"/>
      <c r="AE32" s="41"/>
      <c r="AF32" s="41"/>
      <c r="AG32" s="41"/>
      <c r="AH32" s="41"/>
      <c r="AI32" s="41"/>
      <c r="AJ32" s="41"/>
      <c r="AK32" s="43">
        <v>0</v>
      </c>
      <c r="AL32" s="41"/>
      <c r="AM32" s="41"/>
      <c r="AN32" s="41"/>
      <c r="AO32" s="41"/>
      <c r="AP32" s="41"/>
      <c r="AQ32" s="41"/>
      <c r="AR32" s="44"/>
      <c r="BE32" s="3"/>
    </row>
    <row r="33" hidden="1" s="3" customFormat="1" ht="14.4" customHeight="1">
      <c r="A33" s="3"/>
      <c r="B33" s="40"/>
      <c r="C33" s="41"/>
      <c r="D33" s="41"/>
      <c r="E33" s="41"/>
      <c r="F33" s="29" t="s">
        <v>49</v>
      </c>
      <c r="G33" s="41"/>
      <c r="H33" s="41"/>
      <c r="I33" s="41"/>
      <c r="J33" s="41"/>
      <c r="K33" s="41"/>
      <c r="L33" s="42">
        <v>0</v>
      </c>
      <c r="M33" s="41"/>
      <c r="N33" s="41"/>
      <c r="O33" s="41"/>
      <c r="P33" s="41"/>
      <c r="Q33" s="41"/>
      <c r="R33" s="41"/>
      <c r="S33" s="41"/>
      <c r="T33" s="41"/>
      <c r="U33" s="41"/>
      <c r="V33" s="41"/>
      <c r="W33" s="43">
        <f>ROUND(BD54, 2)</f>
        <v>0</v>
      </c>
      <c r="X33" s="41"/>
      <c r="Y33" s="41"/>
      <c r="Z33" s="41"/>
      <c r="AA33" s="41"/>
      <c r="AB33" s="41"/>
      <c r="AC33" s="41"/>
      <c r="AD33" s="41"/>
      <c r="AE33" s="41"/>
      <c r="AF33" s="41"/>
      <c r="AG33" s="41"/>
      <c r="AH33" s="41"/>
      <c r="AI33" s="41"/>
      <c r="AJ33" s="41"/>
      <c r="AK33" s="43">
        <v>0</v>
      </c>
      <c r="AL33" s="41"/>
      <c r="AM33" s="41"/>
      <c r="AN33" s="41"/>
      <c r="AO33" s="41"/>
      <c r="AP33" s="41"/>
      <c r="AQ33" s="41"/>
      <c r="AR33" s="44"/>
      <c r="BE33" s="3"/>
    </row>
    <row r="34" s="2" customFormat="1" ht="6.96" customHeight="1">
      <c r="A34" s="32"/>
      <c r="B34" s="33"/>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8"/>
      <c r="BE34" s="32"/>
    </row>
    <row r="35" s="2" customFormat="1" ht="25.92" customHeight="1">
      <c r="A35" s="32"/>
      <c r="B35" s="33"/>
      <c r="C35" s="45"/>
      <c r="D35" s="46" t="s">
        <v>50</v>
      </c>
      <c r="E35" s="47"/>
      <c r="F35" s="47"/>
      <c r="G35" s="47"/>
      <c r="H35" s="47"/>
      <c r="I35" s="47"/>
      <c r="J35" s="47"/>
      <c r="K35" s="47"/>
      <c r="L35" s="47"/>
      <c r="M35" s="47"/>
      <c r="N35" s="47"/>
      <c r="O35" s="47"/>
      <c r="P35" s="47"/>
      <c r="Q35" s="47"/>
      <c r="R35" s="47"/>
      <c r="S35" s="47"/>
      <c r="T35" s="48" t="s">
        <v>51</v>
      </c>
      <c r="U35" s="47"/>
      <c r="V35" s="47"/>
      <c r="W35" s="47"/>
      <c r="X35" s="49" t="s">
        <v>52</v>
      </c>
      <c r="Y35" s="47"/>
      <c r="Z35" s="47"/>
      <c r="AA35" s="47"/>
      <c r="AB35" s="47"/>
      <c r="AC35" s="47"/>
      <c r="AD35" s="47"/>
      <c r="AE35" s="47"/>
      <c r="AF35" s="47"/>
      <c r="AG35" s="47"/>
      <c r="AH35" s="47"/>
      <c r="AI35" s="47"/>
      <c r="AJ35" s="47"/>
      <c r="AK35" s="50">
        <f>SUM(AK26:AK33)</f>
        <v>108890704.44</v>
      </c>
      <c r="AL35" s="47"/>
      <c r="AM35" s="47"/>
      <c r="AN35" s="47"/>
      <c r="AO35" s="51"/>
      <c r="AP35" s="45"/>
      <c r="AQ35" s="45"/>
      <c r="AR35" s="38"/>
      <c r="BE35" s="32"/>
    </row>
    <row r="36" s="2" customFormat="1" ht="6.96" customHeight="1">
      <c r="A36" s="32"/>
      <c r="B36" s="33"/>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8"/>
      <c r="BE36" s="32"/>
    </row>
    <row r="37" s="2" customFormat="1" ht="6.96" customHeight="1">
      <c r="A37" s="32"/>
      <c r="B37" s="52"/>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38"/>
      <c r="BE37" s="32"/>
    </row>
    <row r="41" s="2" customFormat="1" ht="6.96" customHeight="1">
      <c r="A41" s="32"/>
      <c r="B41" s="54"/>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38"/>
      <c r="BE41" s="32"/>
    </row>
    <row r="42" s="2" customFormat="1" ht="24.96" customHeight="1">
      <c r="A42" s="32"/>
      <c r="B42" s="33"/>
      <c r="C42" s="23" t="s">
        <v>53</v>
      </c>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8"/>
      <c r="BE42" s="32"/>
    </row>
    <row r="43" s="2" customFormat="1" ht="6.96" customHeight="1">
      <c r="A43" s="32"/>
      <c r="B43" s="33"/>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8"/>
      <c r="BE43" s="32"/>
    </row>
    <row r="44" s="4" customFormat="1" ht="12" customHeight="1">
      <c r="A44" s="4"/>
      <c r="B44" s="56"/>
      <c r="C44" s="29" t="s">
        <v>12</v>
      </c>
      <c r="D44" s="57"/>
      <c r="E44" s="57"/>
      <c r="F44" s="57"/>
      <c r="G44" s="57"/>
      <c r="H44" s="57"/>
      <c r="I44" s="57"/>
      <c r="J44" s="57"/>
      <c r="K44" s="57"/>
      <c r="L44" s="57" t="str">
        <f>K5</f>
        <v>650220xx</v>
      </c>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8"/>
      <c r="BE44" s="4"/>
    </row>
    <row r="45" s="5" customFormat="1" ht="36.96" customHeight="1">
      <c r="A45" s="5"/>
      <c r="B45" s="59"/>
      <c r="C45" s="60" t="s">
        <v>14</v>
      </c>
      <c r="D45" s="61"/>
      <c r="E45" s="61"/>
      <c r="F45" s="61"/>
      <c r="G45" s="61"/>
      <c r="H45" s="61"/>
      <c r="I45" s="61"/>
      <c r="J45" s="61"/>
      <c r="K45" s="61"/>
      <c r="L45" s="62" t="str">
        <f>K6</f>
        <v xml:space="preserve">Údržba, opravy a odstraňování závad u SMT 2022-2025 -  Položkový soupis předpokládaných objemů prací</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3"/>
      <c r="BE45" s="5"/>
    </row>
    <row r="46" s="2" customFormat="1" ht="6.96" customHeight="1">
      <c r="A46" s="32"/>
      <c r="B46" s="33"/>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8"/>
      <c r="BE46" s="32"/>
    </row>
    <row r="47" s="2" customFormat="1" ht="12" customHeight="1">
      <c r="A47" s="32"/>
      <c r="B47" s="33"/>
      <c r="C47" s="29" t="s">
        <v>21</v>
      </c>
      <c r="D47" s="34"/>
      <c r="E47" s="34"/>
      <c r="F47" s="34"/>
      <c r="G47" s="34"/>
      <c r="H47" s="34"/>
      <c r="I47" s="34"/>
      <c r="J47" s="34"/>
      <c r="K47" s="34"/>
      <c r="L47" s="64" t="str">
        <f>IF(K8="","",K8)</f>
        <v>obvod OŘ UNL</v>
      </c>
      <c r="M47" s="34"/>
      <c r="N47" s="34"/>
      <c r="O47" s="34"/>
      <c r="P47" s="34"/>
      <c r="Q47" s="34"/>
      <c r="R47" s="34"/>
      <c r="S47" s="34"/>
      <c r="T47" s="34"/>
      <c r="U47" s="34"/>
      <c r="V47" s="34"/>
      <c r="W47" s="34"/>
      <c r="X47" s="34"/>
      <c r="Y47" s="34"/>
      <c r="Z47" s="34"/>
      <c r="AA47" s="34"/>
      <c r="AB47" s="34"/>
      <c r="AC47" s="34"/>
      <c r="AD47" s="34"/>
      <c r="AE47" s="34"/>
      <c r="AF47" s="34"/>
      <c r="AG47" s="34"/>
      <c r="AH47" s="34"/>
      <c r="AI47" s="29" t="s">
        <v>23</v>
      </c>
      <c r="AJ47" s="34"/>
      <c r="AK47" s="34"/>
      <c r="AL47" s="34"/>
      <c r="AM47" s="65" t="str">
        <f>IF(AN8= "","",AN8)</f>
        <v>1. 8. 2022</v>
      </c>
      <c r="AN47" s="65"/>
      <c r="AO47" s="34"/>
      <c r="AP47" s="34"/>
      <c r="AQ47" s="34"/>
      <c r="AR47" s="38"/>
      <c r="BE47" s="32"/>
    </row>
    <row r="48" s="2" customFormat="1" ht="6.96" customHeight="1">
      <c r="A48" s="32"/>
      <c r="B48" s="33"/>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8"/>
      <c r="BE48" s="32"/>
    </row>
    <row r="49" s="2" customFormat="1" ht="15.15" customHeight="1">
      <c r="A49" s="32"/>
      <c r="B49" s="33"/>
      <c r="C49" s="29" t="s">
        <v>27</v>
      </c>
      <c r="D49" s="34"/>
      <c r="E49" s="34"/>
      <c r="F49" s="34"/>
      <c r="G49" s="34"/>
      <c r="H49" s="34"/>
      <c r="I49" s="34"/>
      <c r="J49" s="34"/>
      <c r="K49" s="34"/>
      <c r="L49" s="57" t="str">
        <f>IF(E11= "","",E11)</f>
        <v>Správa železnic, státní organizace</v>
      </c>
      <c r="M49" s="34"/>
      <c r="N49" s="34"/>
      <c r="O49" s="34"/>
      <c r="P49" s="34"/>
      <c r="Q49" s="34"/>
      <c r="R49" s="34"/>
      <c r="S49" s="34"/>
      <c r="T49" s="34"/>
      <c r="U49" s="34"/>
      <c r="V49" s="34"/>
      <c r="W49" s="34"/>
      <c r="X49" s="34"/>
      <c r="Y49" s="34"/>
      <c r="Z49" s="34"/>
      <c r="AA49" s="34"/>
      <c r="AB49" s="34"/>
      <c r="AC49" s="34"/>
      <c r="AD49" s="34"/>
      <c r="AE49" s="34"/>
      <c r="AF49" s="34"/>
      <c r="AG49" s="34"/>
      <c r="AH49" s="34"/>
      <c r="AI49" s="29" t="s">
        <v>35</v>
      </c>
      <c r="AJ49" s="34"/>
      <c r="AK49" s="34"/>
      <c r="AL49" s="34"/>
      <c r="AM49" s="66" t="str">
        <f>IF(E17="","",E17)</f>
        <v xml:space="preserve"> </v>
      </c>
      <c r="AN49" s="57"/>
      <c r="AO49" s="57"/>
      <c r="AP49" s="57"/>
      <c r="AQ49" s="34"/>
      <c r="AR49" s="38"/>
      <c r="AS49" s="67" t="s">
        <v>54</v>
      </c>
      <c r="AT49" s="68"/>
      <c r="AU49" s="69"/>
      <c r="AV49" s="69"/>
      <c r="AW49" s="69"/>
      <c r="AX49" s="69"/>
      <c r="AY49" s="69"/>
      <c r="AZ49" s="69"/>
      <c r="BA49" s="69"/>
      <c r="BB49" s="69"/>
      <c r="BC49" s="69"/>
      <c r="BD49" s="70"/>
      <c r="BE49" s="32"/>
    </row>
    <row r="50" s="2" customFormat="1" ht="15.15" customHeight="1">
      <c r="A50" s="32"/>
      <c r="B50" s="33"/>
      <c r="C50" s="29" t="s">
        <v>33</v>
      </c>
      <c r="D50" s="34"/>
      <c r="E50" s="34"/>
      <c r="F50" s="34"/>
      <c r="G50" s="34"/>
      <c r="H50" s="34"/>
      <c r="I50" s="34"/>
      <c r="J50" s="34"/>
      <c r="K50" s="34"/>
      <c r="L50" s="57" t="str">
        <f>IF(E14="","",E14)</f>
        <v xml:space="preserve"> </v>
      </c>
      <c r="M50" s="34"/>
      <c r="N50" s="34"/>
      <c r="O50" s="34"/>
      <c r="P50" s="34"/>
      <c r="Q50" s="34"/>
      <c r="R50" s="34"/>
      <c r="S50" s="34"/>
      <c r="T50" s="34"/>
      <c r="U50" s="34"/>
      <c r="V50" s="34"/>
      <c r="W50" s="34"/>
      <c r="X50" s="34"/>
      <c r="Y50" s="34"/>
      <c r="Z50" s="34"/>
      <c r="AA50" s="34"/>
      <c r="AB50" s="34"/>
      <c r="AC50" s="34"/>
      <c r="AD50" s="34"/>
      <c r="AE50" s="34"/>
      <c r="AF50" s="34"/>
      <c r="AG50" s="34"/>
      <c r="AH50" s="34"/>
      <c r="AI50" s="29" t="s">
        <v>37</v>
      </c>
      <c r="AJ50" s="34"/>
      <c r="AK50" s="34"/>
      <c r="AL50" s="34"/>
      <c r="AM50" s="66" t="str">
        <f>IF(E20="","",E20)</f>
        <v xml:space="preserve"> </v>
      </c>
      <c r="AN50" s="57"/>
      <c r="AO50" s="57"/>
      <c r="AP50" s="57"/>
      <c r="AQ50" s="34"/>
      <c r="AR50" s="38"/>
      <c r="AS50" s="71"/>
      <c r="AT50" s="72"/>
      <c r="AU50" s="73"/>
      <c r="AV50" s="73"/>
      <c r="AW50" s="73"/>
      <c r="AX50" s="73"/>
      <c r="AY50" s="73"/>
      <c r="AZ50" s="73"/>
      <c r="BA50" s="73"/>
      <c r="BB50" s="73"/>
      <c r="BC50" s="73"/>
      <c r="BD50" s="74"/>
      <c r="BE50" s="32"/>
    </row>
    <row r="51" s="2" customFormat="1" ht="10.8" customHeight="1">
      <c r="A51" s="32"/>
      <c r="B51" s="33"/>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8"/>
      <c r="AS51" s="75"/>
      <c r="AT51" s="76"/>
      <c r="AU51" s="77"/>
      <c r="AV51" s="77"/>
      <c r="AW51" s="77"/>
      <c r="AX51" s="77"/>
      <c r="AY51" s="77"/>
      <c r="AZ51" s="77"/>
      <c r="BA51" s="77"/>
      <c r="BB51" s="77"/>
      <c r="BC51" s="77"/>
      <c r="BD51" s="78"/>
      <c r="BE51" s="32"/>
    </row>
    <row r="52" s="2" customFormat="1" ht="29.28" customHeight="1">
      <c r="A52" s="32"/>
      <c r="B52" s="33"/>
      <c r="C52" s="79" t="s">
        <v>55</v>
      </c>
      <c r="D52" s="80"/>
      <c r="E52" s="80"/>
      <c r="F52" s="80"/>
      <c r="G52" s="80"/>
      <c r="H52" s="81"/>
      <c r="I52" s="82" t="s">
        <v>56</v>
      </c>
      <c r="J52" s="80"/>
      <c r="K52" s="80"/>
      <c r="L52" s="80"/>
      <c r="M52" s="80"/>
      <c r="N52" s="80"/>
      <c r="O52" s="80"/>
      <c r="P52" s="80"/>
      <c r="Q52" s="80"/>
      <c r="R52" s="80"/>
      <c r="S52" s="80"/>
      <c r="T52" s="80"/>
      <c r="U52" s="80"/>
      <c r="V52" s="80"/>
      <c r="W52" s="80"/>
      <c r="X52" s="80"/>
      <c r="Y52" s="80"/>
      <c r="Z52" s="80"/>
      <c r="AA52" s="80"/>
      <c r="AB52" s="80"/>
      <c r="AC52" s="80"/>
      <c r="AD52" s="80"/>
      <c r="AE52" s="80"/>
      <c r="AF52" s="80"/>
      <c r="AG52" s="83" t="s">
        <v>57</v>
      </c>
      <c r="AH52" s="80"/>
      <c r="AI52" s="80"/>
      <c r="AJ52" s="80"/>
      <c r="AK52" s="80"/>
      <c r="AL52" s="80"/>
      <c r="AM52" s="80"/>
      <c r="AN52" s="82" t="s">
        <v>58</v>
      </c>
      <c r="AO52" s="80"/>
      <c r="AP52" s="80"/>
      <c r="AQ52" s="84" t="s">
        <v>59</v>
      </c>
      <c r="AR52" s="38"/>
      <c r="AS52" s="85" t="s">
        <v>60</v>
      </c>
      <c r="AT52" s="86" t="s">
        <v>61</v>
      </c>
      <c r="AU52" s="86" t="s">
        <v>62</v>
      </c>
      <c r="AV52" s="86" t="s">
        <v>63</v>
      </c>
      <c r="AW52" s="86" t="s">
        <v>64</v>
      </c>
      <c r="AX52" s="86" t="s">
        <v>65</v>
      </c>
      <c r="AY52" s="86" t="s">
        <v>66</v>
      </c>
      <c r="AZ52" s="86" t="s">
        <v>67</v>
      </c>
      <c r="BA52" s="86" t="s">
        <v>68</v>
      </c>
      <c r="BB52" s="86" t="s">
        <v>69</v>
      </c>
      <c r="BC52" s="86" t="s">
        <v>70</v>
      </c>
      <c r="BD52" s="87" t="s">
        <v>71</v>
      </c>
      <c r="BE52" s="32"/>
    </row>
    <row r="53" s="2" customFormat="1" ht="10.8" customHeight="1">
      <c r="A53" s="32"/>
      <c r="B53" s="33"/>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8"/>
      <c r="AS53" s="88"/>
      <c r="AT53" s="89"/>
      <c r="AU53" s="89"/>
      <c r="AV53" s="89"/>
      <c r="AW53" s="89"/>
      <c r="AX53" s="89"/>
      <c r="AY53" s="89"/>
      <c r="AZ53" s="89"/>
      <c r="BA53" s="89"/>
      <c r="BB53" s="89"/>
      <c r="BC53" s="89"/>
      <c r="BD53" s="90"/>
      <c r="BE53" s="32"/>
    </row>
    <row r="54" s="6" customFormat="1" ht="32.4" customHeight="1">
      <c r="A54" s="6"/>
      <c r="B54" s="91"/>
      <c r="C54" s="92" t="s">
        <v>72</v>
      </c>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4">
        <f>ROUND(SUM(AG55:AG57),2)</f>
        <v>89992317.719999999</v>
      </c>
      <c r="AH54" s="94"/>
      <c r="AI54" s="94"/>
      <c r="AJ54" s="94"/>
      <c r="AK54" s="94"/>
      <c r="AL54" s="94"/>
      <c r="AM54" s="94"/>
      <c r="AN54" s="95">
        <f>SUM(AG54,AT54)</f>
        <v>108890704.44</v>
      </c>
      <c r="AO54" s="95"/>
      <c r="AP54" s="95"/>
      <c r="AQ54" s="96" t="s">
        <v>18</v>
      </c>
      <c r="AR54" s="97"/>
      <c r="AS54" s="98">
        <f>ROUND(SUM(AS55:AS57),2)</f>
        <v>0</v>
      </c>
      <c r="AT54" s="99">
        <f>ROUND(SUM(AV54:AW54),2)</f>
        <v>18898386.719999999</v>
      </c>
      <c r="AU54" s="100">
        <f>ROUND(SUM(AU55:AU57),5)</f>
        <v>107851.02949</v>
      </c>
      <c r="AV54" s="99">
        <f>ROUND(AZ54*L29,2)</f>
        <v>18898386.719999999</v>
      </c>
      <c r="AW54" s="99">
        <f>ROUND(BA54*L30,2)</f>
        <v>0</v>
      </c>
      <c r="AX54" s="99">
        <f>ROUND(BB54*L29,2)</f>
        <v>0</v>
      </c>
      <c r="AY54" s="99">
        <f>ROUND(BC54*L30,2)</f>
        <v>0</v>
      </c>
      <c r="AZ54" s="99">
        <f>ROUND(SUM(AZ55:AZ57),2)</f>
        <v>89992317.719999999</v>
      </c>
      <c r="BA54" s="99">
        <f>ROUND(SUM(BA55:BA57),2)</f>
        <v>0</v>
      </c>
      <c r="BB54" s="99">
        <f>ROUND(SUM(BB55:BB57),2)</f>
        <v>0</v>
      </c>
      <c r="BC54" s="99">
        <f>ROUND(SUM(BC55:BC57),2)</f>
        <v>0</v>
      </c>
      <c r="BD54" s="101">
        <f>ROUND(SUM(BD55:BD57),2)</f>
        <v>0</v>
      </c>
      <c r="BE54" s="6"/>
      <c r="BS54" s="102" t="s">
        <v>73</v>
      </c>
      <c r="BT54" s="102" t="s">
        <v>74</v>
      </c>
      <c r="BU54" s="103" t="s">
        <v>75</v>
      </c>
      <c r="BV54" s="102" t="s">
        <v>76</v>
      </c>
      <c r="BW54" s="102" t="s">
        <v>5</v>
      </c>
      <c r="BX54" s="102" t="s">
        <v>77</v>
      </c>
      <c r="CL54" s="102" t="s">
        <v>18</v>
      </c>
    </row>
    <row r="55" s="7" customFormat="1" ht="16.5" customHeight="1">
      <c r="A55" s="104" t="s">
        <v>78</v>
      </c>
      <c r="B55" s="105"/>
      <c r="C55" s="106"/>
      <c r="D55" s="107" t="s">
        <v>79</v>
      </c>
      <c r="E55" s="107"/>
      <c r="F55" s="107"/>
      <c r="G55" s="107"/>
      <c r="H55" s="107"/>
      <c r="I55" s="108"/>
      <c r="J55" s="107" t="s">
        <v>80</v>
      </c>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9">
        <f>'001 - Mosty a tunely'!J30</f>
        <v>79200171.820000008</v>
      </c>
      <c r="AH55" s="108"/>
      <c r="AI55" s="108"/>
      <c r="AJ55" s="108"/>
      <c r="AK55" s="108"/>
      <c r="AL55" s="108"/>
      <c r="AM55" s="108"/>
      <c r="AN55" s="109">
        <f>SUM(AG55,AT55)</f>
        <v>95832207.900000006</v>
      </c>
      <c r="AO55" s="108"/>
      <c r="AP55" s="108"/>
      <c r="AQ55" s="110" t="s">
        <v>81</v>
      </c>
      <c r="AR55" s="111"/>
      <c r="AS55" s="112">
        <v>0</v>
      </c>
      <c r="AT55" s="113">
        <f>ROUND(SUM(AV55:AW55),2)</f>
        <v>16632036.08</v>
      </c>
      <c r="AU55" s="114">
        <f>'001 - Mosty a tunely'!P110</f>
        <v>106278.20389399998</v>
      </c>
      <c r="AV55" s="113">
        <f>'001 - Mosty a tunely'!J33</f>
        <v>16632036.08</v>
      </c>
      <c r="AW55" s="113">
        <f>'001 - Mosty a tunely'!J34</f>
        <v>0</v>
      </c>
      <c r="AX55" s="113">
        <f>'001 - Mosty a tunely'!J35</f>
        <v>0</v>
      </c>
      <c r="AY55" s="113">
        <f>'001 - Mosty a tunely'!J36</f>
        <v>0</v>
      </c>
      <c r="AZ55" s="113">
        <f>'001 - Mosty a tunely'!F33</f>
        <v>79200171.820000008</v>
      </c>
      <c r="BA55" s="113">
        <f>'001 - Mosty a tunely'!F34</f>
        <v>0</v>
      </c>
      <c r="BB55" s="113">
        <f>'001 - Mosty a tunely'!F35</f>
        <v>0</v>
      </c>
      <c r="BC55" s="113">
        <f>'001 - Mosty a tunely'!F36</f>
        <v>0</v>
      </c>
      <c r="BD55" s="115">
        <f>'001 - Mosty a tunely'!F37</f>
        <v>0</v>
      </c>
      <c r="BE55" s="7"/>
      <c r="BT55" s="116" t="s">
        <v>20</v>
      </c>
      <c r="BV55" s="116" t="s">
        <v>76</v>
      </c>
      <c r="BW55" s="116" t="s">
        <v>82</v>
      </c>
      <c r="BX55" s="116" t="s">
        <v>5</v>
      </c>
      <c r="CL55" s="116" t="s">
        <v>18</v>
      </c>
      <c r="CM55" s="116" t="s">
        <v>83</v>
      </c>
    </row>
    <row r="56" s="7" customFormat="1" ht="16.5" customHeight="1">
      <c r="A56" s="104" t="s">
        <v>78</v>
      </c>
      <c r="B56" s="105"/>
      <c r="C56" s="106"/>
      <c r="D56" s="107" t="s">
        <v>84</v>
      </c>
      <c r="E56" s="107"/>
      <c r="F56" s="107"/>
      <c r="G56" s="107"/>
      <c r="H56" s="107"/>
      <c r="I56" s="108"/>
      <c r="J56" s="107" t="s">
        <v>85</v>
      </c>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9">
        <f>'002 - Traťové hospodářství'!J30</f>
        <v>3142368.8999999999</v>
      </c>
      <c r="AH56" s="108"/>
      <c r="AI56" s="108"/>
      <c r="AJ56" s="108"/>
      <c r="AK56" s="108"/>
      <c r="AL56" s="108"/>
      <c r="AM56" s="108"/>
      <c r="AN56" s="109">
        <f>SUM(AG56,AT56)</f>
        <v>3802266.3700000001</v>
      </c>
      <c r="AO56" s="108"/>
      <c r="AP56" s="108"/>
      <c r="AQ56" s="110" t="s">
        <v>81</v>
      </c>
      <c r="AR56" s="111"/>
      <c r="AS56" s="112">
        <v>0</v>
      </c>
      <c r="AT56" s="113">
        <f>ROUND(SUM(AV56:AW56),2)</f>
        <v>659897.46999999997</v>
      </c>
      <c r="AU56" s="114">
        <f>'002 - Traťové hospodářství'!P82</f>
        <v>1572.8256000000001</v>
      </c>
      <c r="AV56" s="113">
        <f>'002 - Traťové hospodářství'!J33</f>
        <v>659897.46999999997</v>
      </c>
      <c r="AW56" s="113">
        <f>'002 - Traťové hospodářství'!J34</f>
        <v>0</v>
      </c>
      <c r="AX56" s="113">
        <f>'002 - Traťové hospodářství'!J35</f>
        <v>0</v>
      </c>
      <c r="AY56" s="113">
        <f>'002 - Traťové hospodářství'!J36</f>
        <v>0</v>
      </c>
      <c r="AZ56" s="113">
        <f>'002 - Traťové hospodářství'!F33</f>
        <v>3142368.8999999999</v>
      </c>
      <c r="BA56" s="113">
        <f>'002 - Traťové hospodářství'!F34</f>
        <v>0</v>
      </c>
      <c r="BB56" s="113">
        <f>'002 - Traťové hospodářství'!F35</f>
        <v>0</v>
      </c>
      <c r="BC56" s="113">
        <f>'002 - Traťové hospodářství'!F36</f>
        <v>0</v>
      </c>
      <c r="BD56" s="115">
        <f>'002 - Traťové hospodářství'!F37</f>
        <v>0</v>
      </c>
      <c r="BE56" s="7"/>
      <c r="BT56" s="116" t="s">
        <v>20</v>
      </c>
      <c r="BV56" s="116" t="s">
        <v>76</v>
      </c>
      <c r="BW56" s="116" t="s">
        <v>86</v>
      </c>
      <c r="BX56" s="116" t="s">
        <v>5</v>
      </c>
      <c r="CL56" s="116" t="s">
        <v>18</v>
      </c>
      <c r="CM56" s="116" t="s">
        <v>83</v>
      </c>
    </row>
    <row r="57" s="7" customFormat="1" ht="16.5" customHeight="1">
      <c r="A57" s="104" t="s">
        <v>78</v>
      </c>
      <c r="B57" s="105"/>
      <c r="C57" s="106"/>
      <c r="D57" s="107" t="s">
        <v>87</v>
      </c>
      <c r="E57" s="107"/>
      <c r="F57" s="107"/>
      <c r="G57" s="107"/>
      <c r="H57" s="107"/>
      <c r="I57" s="108"/>
      <c r="J57" s="107" t="s">
        <v>88</v>
      </c>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9">
        <f>'003 - VRN - Vedlejší rozp...'!J30</f>
        <v>7649777</v>
      </c>
      <c r="AH57" s="108"/>
      <c r="AI57" s="108"/>
      <c r="AJ57" s="108"/>
      <c r="AK57" s="108"/>
      <c r="AL57" s="108"/>
      <c r="AM57" s="108"/>
      <c r="AN57" s="109">
        <f>SUM(AG57,AT57)</f>
        <v>9256230.1699999999</v>
      </c>
      <c r="AO57" s="108"/>
      <c r="AP57" s="108"/>
      <c r="AQ57" s="110" t="s">
        <v>81</v>
      </c>
      <c r="AR57" s="111"/>
      <c r="AS57" s="117">
        <v>0</v>
      </c>
      <c r="AT57" s="118">
        <f>ROUND(SUM(AV57:AW57),2)</f>
        <v>1606453.1699999999</v>
      </c>
      <c r="AU57" s="119">
        <f>'003 - VRN - Vedlejší rozp...'!P85</f>
        <v>0</v>
      </c>
      <c r="AV57" s="118">
        <f>'003 - VRN - Vedlejší rozp...'!J33</f>
        <v>1606453.1699999999</v>
      </c>
      <c r="AW57" s="118">
        <f>'003 - VRN - Vedlejší rozp...'!J34</f>
        <v>0</v>
      </c>
      <c r="AX57" s="118">
        <f>'003 - VRN - Vedlejší rozp...'!J35</f>
        <v>0</v>
      </c>
      <c r="AY57" s="118">
        <f>'003 - VRN - Vedlejší rozp...'!J36</f>
        <v>0</v>
      </c>
      <c r="AZ57" s="118">
        <f>'003 - VRN - Vedlejší rozp...'!F33</f>
        <v>7649777</v>
      </c>
      <c r="BA57" s="118">
        <f>'003 - VRN - Vedlejší rozp...'!F34</f>
        <v>0</v>
      </c>
      <c r="BB57" s="118">
        <f>'003 - VRN - Vedlejší rozp...'!F35</f>
        <v>0</v>
      </c>
      <c r="BC57" s="118">
        <f>'003 - VRN - Vedlejší rozp...'!F36</f>
        <v>0</v>
      </c>
      <c r="BD57" s="120">
        <f>'003 - VRN - Vedlejší rozp...'!F37</f>
        <v>0</v>
      </c>
      <c r="BE57" s="7"/>
      <c r="BT57" s="116" t="s">
        <v>20</v>
      </c>
      <c r="BV57" s="116" t="s">
        <v>76</v>
      </c>
      <c r="BW57" s="116" t="s">
        <v>89</v>
      </c>
      <c r="BX57" s="116" t="s">
        <v>5</v>
      </c>
      <c r="CL57" s="116" t="s">
        <v>18</v>
      </c>
      <c r="CM57" s="116" t="s">
        <v>83</v>
      </c>
    </row>
    <row r="58" s="2" customFormat="1" ht="30" customHeight="1">
      <c r="A58" s="32"/>
      <c r="B58" s="33"/>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8"/>
      <c r="AS58" s="32"/>
      <c r="AT58" s="32"/>
      <c r="AU58" s="32"/>
      <c r="AV58" s="32"/>
      <c r="AW58" s="32"/>
      <c r="AX58" s="32"/>
      <c r="AY58" s="32"/>
      <c r="AZ58" s="32"/>
      <c r="BA58" s="32"/>
      <c r="BB58" s="32"/>
      <c r="BC58" s="32"/>
      <c r="BD58" s="32"/>
      <c r="BE58" s="32"/>
    </row>
    <row r="59" s="2" customFormat="1" ht="6.96" customHeight="1">
      <c r="A59" s="32"/>
      <c r="B59" s="52"/>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38"/>
      <c r="AS59" s="32"/>
      <c r="AT59" s="32"/>
      <c r="AU59" s="32"/>
      <c r="AV59" s="32"/>
      <c r="AW59" s="32"/>
      <c r="AX59" s="32"/>
      <c r="AY59" s="32"/>
      <c r="AZ59" s="32"/>
      <c r="BA59" s="32"/>
      <c r="BB59" s="32"/>
      <c r="BC59" s="32"/>
      <c r="BD59" s="32"/>
      <c r="BE59" s="32"/>
    </row>
  </sheetData>
  <sheetProtection sheet="1" formatColumns="0" formatRows="0" objects="1" scenarios="1" spinCount="100000" saltValue="MhWhvlO2j7wCimC7xXObMKOsPyykyf5xadvGsbvzwBHulpuu2CPHgfMOyafLIELROZ5zqRHUaeOU6bl5dFew9A==" hashValue="PHZrBERD4raGsFvQ/b1ijCI220Bb/68IoF+ivrwIKb4tmjr/sb2lWHtJaLAURiyLPWbpxbJYuhLCSm1NxNiUQg==" algorithmName="SHA-512" password="CC35"/>
  <mergeCells count="48">
    <mergeCell ref="K5:AO5"/>
    <mergeCell ref="K6:AO6"/>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D56:H56"/>
    <mergeCell ref="J56:AF56"/>
    <mergeCell ref="AN57:AP57"/>
    <mergeCell ref="AG57:AM57"/>
    <mergeCell ref="D57:H57"/>
    <mergeCell ref="J57:AF57"/>
    <mergeCell ref="AG54:AM54"/>
    <mergeCell ref="AN54:AP54"/>
    <mergeCell ref="AR2:BE2"/>
  </mergeCells>
  <hyperlinks>
    <hyperlink ref="A55" location="'001 - Mosty a tunely'!C2" display="/"/>
    <hyperlink ref="A56" location="'002 - Traťové hospodářství'!C2" display="/"/>
    <hyperlink ref="A57" location="'003 - VRN - Vedlejší rozp...'!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1">
      <c r="A1" s="22"/>
    </row>
    <row r="2" s="1" customFormat="1" ht="36.96" customHeight="1">
      <c r="L2" s="1"/>
      <c r="M2" s="1"/>
      <c r="N2" s="1"/>
      <c r="O2" s="1"/>
      <c r="P2" s="1"/>
      <c r="Q2" s="1"/>
      <c r="R2" s="1"/>
      <c r="S2" s="1"/>
      <c r="T2" s="1"/>
      <c r="U2" s="1"/>
      <c r="V2" s="1"/>
      <c r="AT2" s="17" t="s">
        <v>82</v>
      </c>
    </row>
    <row r="3" s="1" customFormat="1" ht="6.96" customHeight="1">
      <c r="B3" s="121"/>
      <c r="C3" s="122"/>
      <c r="D3" s="122"/>
      <c r="E3" s="122"/>
      <c r="F3" s="122"/>
      <c r="G3" s="122"/>
      <c r="H3" s="122"/>
      <c r="I3" s="122"/>
      <c r="J3" s="122"/>
      <c r="K3" s="122"/>
      <c r="L3" s="20"/>
      <c r="AT3" s="17" t="s">
        <v>83</v>
      </c>
    </row>
    <row r="4" s="1" customFormat="1" ht="24.96" customHeight="1">
      <c r="B4" s="20"/>
      <c r="D4" s="123" t="s">
        <v>90</v>
      </c>
      <c r="L4" s="20"/>
      <c r="M4" s="124" t="s">
        <v>10</v>
      </c>
      <c r="AT4" s="17" t="s">
        <v>4</v>
      </c>
    </row>
    <row r="5" s="1" customFormat="1" ht="6.96" customHeight="1">
      <c r="B5" s="20"/>
      <c r="L5" s="20"/>
    </row>
    <row r="6" s="1" customFormat="1" ht="12" customHeight="1">
      <c r="B6" s="20"/>
      <c r="D6" s="125" t="s">
        <v>14</v>
      </c>
      <c r="L6" s="20"/>
    </row>
    <row r="7" s="1" customFormat="1" ht="26.25" customHeight="1">
      <c r="B7" s="20"/>
      <c r="E7" s="126" t="str">
        <f>'Rekapitulace zakázky'!K6</f>
        <v xml:space="preserve">Údržba, opravy a odstraňování závad u SMT 2022-2025 -  Položkový soupis předpokládaných objemů prací</v>
      </c>
      <c r="F7" s="125"/>
      <c r="G7" s="125"/>
      <c r="H7" s="125"/>
      <c r="L7" s="20"/>
    </row>
    <row r="8" s="2" customFormat="1" ht="12" customHeight="1">
      <c r="A8" s="32"/>
      <c r="B8" s="38"/>
      <c r="C8" s="32"/>
      <c r="D8" s="125" t="s">
        <v>91</v>
      </c>
      <c r="E8" s="32"/>
      <c r="F8" s="32"/>
      <c r="G8" s="32"/>
      <c r="H8" s="32"/>
      <c r="I8" s="32"/>
      <c r="J8" s="32"/>
      <c r="K8" s="32"/>
      <c r="L8" s="127"/>
      <c r="S8" s="32"/>
      <c r="T8" s="32"/>
      <c r="U8" s="32"/>
      <c r="V8" s="32"/>
      <c r="W8" s="32"/>
      <c r="X8" s="32"/>
      <c r="Y8" s="32"/>
      <c r="Z8" s="32"/>
      <c r="AA8" s="32"/>
      <c r="AB8" s="32"/>
      <c r="AC8" s="32"/>
      <c r="AD8" s="32"/>
      <c r="AE8" s="32"/>
    </row>
    <row r="9" s="2" customFormat="1" ht="16.5" customHeight="1">
      <c r="A9" s="32"/>
      <c r="B9" s="38"/>
      <c r="C9" s="32"/>
      <c r="D9" s="32"/>
      <c r="E9" s="128" t="s">
        <v>92</v>
      </c>
      <c r="F9" s="32"/>
      <c r="G9" s="32"/>
      <c r="H9" s="32"/>
      <c r="I9" s="32"/>
      <c r="J9" s="32"/>
      <c r="K9" s="32"/>
      <c r="L9" s="127"/>
      <c r="S9" s="32"/>
      <c r="T9" s="32"/>
      <c r="U9" s="32"/>
      <c r="V9" s="32"/>
      <c r="W9" s="32"/>
      <c r="X9" s="32"/>
      <c r="Y9" s="32"/>
      <c r="Z9" s="32"/>
      <c r="AA9" s="32"/>
      <c r="AB9" s="32"/>
      <c r="AC9" s="32"/>
      <c r="AD9" s="32"/>
      <c r="AE9" s="32"/>
    </row>
    <row r="10" s="2" customFormat="1">
      <c r="A10" s="32"/>
      <c r="B10" s="38"/>
      <c r="C10" s="32"/>
      <c r="D10" s="32"/>
      <c r="E10" s="32"/>
      <c r="F10" s="32"/>
      <c r="G10" s="32"/>
      <c r="H10" s="32"/>
      <c r="I10" s="32"/>
      <c r="J10" s="32"/>
      <c r="K10" s="32"/>
      <c r="L10" s="127"/>
      <c r="S10" s="32"/>
      <c r="T10" s="32"/>
      <c r="U10" s="32"/>
      <c r="V10" s="32"/>
      <c r="W10" s="32"/>
      <c r="X10" s="32"/>
      <c r="Y10" s="32"/>
      <c r="Z10" s="32"/>
      <c r="AA10" s="32"/>
      <c r="AB10" s="32"/>
      <c r="AC10" s="32"/>
      <c r="AD10" s="32"/>
      <c r="AE10" s="32"/>
    </row>
    <row r="11" s="2" customFormat="1" ht="12" customHeight="1">
      <c r="A11" s="32"/>
      <c r="B11" s="38"/>
      <c r="C11" s="32"/>
      <c r="D11" s="125" t="s">
        <v>17</v>
      </c>
      <c r="E11" s="32"/>
      <c r="F11" s="129" t="s">
        <v>18</v>
      </c>
      <c r="G11" s="32"/>
      <c r="H11" s="32"/>
      <c r="I11" s="125" t="s">
        <v>19</v>
      </c>
      <c r="J11" s="129" t="s">
        <v>18</v>
      </c>
      <c r="K11" s="32"/>
      <c r="L11" s="127"/>
      <c r="S11" s="32"/>
      <c r="T11" s="32"/>
      <c r="U11" s="32"/>
      <c r="V11" s="32"/>
      <c r="W11" s="32"/>
      <c r="X11" s="32"/>
      <c r="Y11" s="32"/>
      <c r="Z11" s="32"/>
      <c r="AA11" s="32"/>
      <c r="AB11" s="32"/>
      <c r="AC11" s="32"/>
      <c r="AD11" s="32"/>
      <c r="AE11" s="32"/>
    </row>
    <row r="12" s="2" customFormat="1" ht="12" customHeight="1">
      <c r="A12" s="32"/>
      <c r="B12" s="38"/>
      <c r="C12" s="32"/>
      <c r="D12" s="125" t="s">
        <v>21</v>
      </c>
      <c r="E12" s="32"/>
      <c r="F12" s="129" t="s">
        <v>22</v>
      </c>
      <c r="G12" s="32"/>
      <c r="H12" s="32"/>
      <c r="I12" s="125" t="s">
        <v>23</v>
      </c>
      <c r="J12" s="130" t="str">
        <f>'Rekapitulace zakázky'!AN8</f>
        <v>1. 8. 2022</v>
      </c>
      <c r="K12" s="32"/>
      <c r="L12" s="127"/>
      <c r="S12" s="32"/>
      <c r="T12" s="32"/>
      <c r="U12" s="32"/>
      <c r="V12" s="32"/>
      <c r="W12" s="32"/>
      <c r="X12" s="32"/>
      <c r="Y12" s="32"/>
      <c r="Z12" s="32"/>
      <c r="AA12" s="32"/>
      <c r="AB12" s="32"/>
      <c r="AC12" s="32"/>
      <c r="AD12" s="32"/>
      <c r="AE12" s="32"/>
    </row>
    <row r="13" s="2" customFormat="1" ht="10.8" customHeight="1">
      <c r="A13" s="32"/>
      <c r="B13" s="38"/>
      <c r="C13" s="32"/>
      <c r="D13" s="32"/>
      <c r="E13" s="32"/>
      <c r="F13" s="32"/>
      <c r="G13" s="32"/>
      <c r="H13" s="32"/>
      <c r="I13" s="32"/>
      <c r="J13" s="32"/>
      <c r="K13" s="32"/>
      <c r="L13" s="127"/>
      <c r="S13" s="32"/>
      <c r="T13" s="32"/>
      <c r="U13" s="32"/>
      <c r="V13" s="32"/>
      <c r="W13" s="32"/>
      <c r="X13" s="32"/>
      <c r="Y13" s="32"/>
      <c r="Z13" s="32"/>
      <c r="AA13" s="32"/>
      <c r="AB13" s="32"/>
      <c r="AC13" s="32"/>
      <c r="AD13" s="32"/>
      <c r="AE13" s="32"/>
    </row>
    <row r="14" s="2" customFormat="1" ht="12" customHeight="1">
      <c r="A14" s="32"/>
      <c r="B14" s="38"/>
      <c r="C14" s="32"/>
      <c r="D14" s="125" t="s">
        <v>27</v>
      </c>
      <c r="E14" s="32"/>
      <c r="F14" s="32"/>
      <c r="G14" s="32"/>
      <c r="H14" s="32"/>
      <c r="I14" s="125" t="s">
        <v>28</v>
      </c>
      <c r="J14" s="129" t="s">
        <v>29</v>
      </c>
      <c r="K14" s="32"/>
      <c r="L14" s="127"/>
      <c r="S14" s="32"/>
      <c r="T14" s="32"/>
      <c r="U14" s="32"/>
      <c r="V14" s="32"/>
      <c r="W14" s="32"/>
      <c r="X14" s="32"/>
      <c r="Y14" s="32"/>
      <c r="Z14" s="32"/>
      <c r="AA14" s="32"/>
      <c r="AB14" s="32"/>
      <c r="AC14" s="32"/>
      <c r="AD14" s="32"/>
      <c r="AE14" s="32"/>
    </row>
    <row r="15" s="2" customFormat="1" ht="18" customHeight="1">
      <c r="A15" s="32"/>
      <c r="B15" s="38"/>
      <c r="C15" s="32"/>
      <c r="D15" s="32"/>
      <c r="E15" s="129" t="s">
        <v>30</v>
      </c>
      <c r="F15" s="32"/>
      <c r="G15" s="32"/>
      <c r="H15" s="32"/>
      <c r="I15" s="125" t="s">
        <v>31</v>
      </c>
      <c r="J15" s="129" t="s">
        <v>32</v>
      </c>
      <c r="K15" s="32"/>
      <c r="L15" s="127"/>
      <c r="S15" s="32"/>
      <c r="T15" s="32"/>
      <c r="U15" s="32"/>
      <c r="V15" s="32"/>
      <c r="W15" s="32"/>
      <c r="X15" s="32"/>
      <c r="Y15" s="32"/>
      <c r="Z15" s="32"/>
      <c r="AA15" s="32"/>
      <c r="AB15" s="32"/>
      <c r="AC15" s="32"/>
      <c r="AD15" s="32"/>
      <c r="AE15" s="32"/>
    </row>
    <row r="16" s="2" customFormat="1" ht="6.96" customHeight="1">
      <c r="A16" s="32"/>
      <c r="B16" s="38"/>
      <c r="C16" s="32"/>
      <c r="D16" s="32"/>
      <c r="E16" s="32"/>
      <c r="F16" s="32"/>
      <c r="G16" s="32"/>
      <c r="H16" s="32"/>
      <c r="I16" s="32"/>
      <c r="J16" s="32"/>
      <c r="K16" s="32"/>
      <c r="L16" s="127"/>
      <c r="S16" s="32"/>
      <c r="T16" s="32"/>
      <c r="U16" s="32"/>
      <c r="V16" s="32"/>
      <c r="W16" s="32"/>
      <c r="X16" s="32"/>
      <c r="Y16" s="32"/>
      <c r="Z16" s="32"/>
      <c r="AA16" s="32"/>
      <c r="AB16" s="32"/>
      <c r="AC16" s="32"/>
      <c r="AD16" s="32"/>
      <c r="AE16" s="32"/>
    </row>
    <row r="17" s="2" customFormat="1" ht="12" customHeight="1">
      <c r="A17" s="32"/>
      <c r="B17" s="38"/>
      <c r="C17" s="32"/>
      <c r="D17" s="125" t="s">
        <v>33</v>
      </c>
      <c r="E17" s="32"/>
      <c r="F17" s="32"/>
      <c r="G17" s="32"/>
      <c r="H17" s="32"/>
      <c r="I17" s="125" t="s">
        <v>28</v>
      </c>
      <c r="J17" s="129" t="str">
        <f>'Rekapitulace zakázky'!AN13</f>
        <v/>
      </c>
      <c r="K17" s="32"/>
      <c r="L17" s="127"/>
      <c r="S17" s="32"/>
      <c r="T17" s="32"/>
      <c r="U17" s="32"/>
      <c r="V17" s="32"/>
      <c r="W17" s="32"/>
      <c r="X17" s="32"/>
      <c r="Y17" s="32"/>
      <c r="Z17" s="32"/>
      <c r="AA17" s="32"/>
      <c r="AB17" s="32"/>
      <c r="AC17" s="32"/>
      <c r="AD17" s="32"/>
      <c r="AE17" s="32"/>
    </row>
    <row r="18" s="2" customFormat="1" ht="18" customHeight="1">
      <c r="A18" s="32"/>
      <c r="B18" s="38"/>
      <c r="C18" s="32"/>
      <c r="D18" s="32"/>
      <c r="E18" s="129" t="str">
        <f>'Rekapitulace zakázky'!E14</f>
        <v xml:space="preserve"> </v>
      </c>
      <c r="F18" s="129"/>
      <c r="G18" s="129"/>
      <c r="H18" s="129"/>
      <c r="I18" s="125" t="s">
        <v>31</v>
      </c>
      <c r="J18" s="129" t="str">
        <f>'Rekapitulace zakázky'!AN14</f>
        <v/>
      </c>
      <c r="K18" s="32"/>
      <c r="L18" s="127"/>
      <c r="S18" s="32"/>
      <c r="T18" s="32"/>
      <c r="U18" s="32"/>
      <c r="V18" s="32"/>
      <c r="W18" s="32"/>
      <c r="X18" s="32"/>
      <c r="Y18" s="32"/>
      <c r="Z18" s="32"/>
      <c r="AA18" s="32"/>
      <c r="AB18" s="32"/>
      <c r="AC18" s="32"/>
      <c r="AD18" s="32"/>
      <c r="AE18" s="32"/>
    </row>
    <row r="19" s="2" customFormat="1" ht="6.96" customHeight="1">
      <c r="A19" s="32"/>
      <c r="B19" s="38"/>
      <c r="C19" s="32"/>
      <c r="D19" s="32"/>
      <c r="E19" s="32"/>
      <c r="F19" s="32"/>
      <c r="G19" s="32"/>
      <c r="H19" s="32"/>
      <c r="I19" s="32"/>
      <c r="J19" s="32"/>
      <c r="K19" s="32"/>
      <c r="L19" s="127"/>
      <c r="S19" s="32"/>
      <c r="T19" s="32"/>
      <c r="U19" s="32"/>
      <c r="V19" s="32"/>
      <c r="W19" s="32"/>
      <c r="X19" s="32"/>
      <c r="Y19" s="32"/>
      <c r="Z19" s="32"/>
      <c r="AA19" s="32"/>
      <c r="AB19" s="32"/>
      <c r="AC19" s="32"/>
      <c r="AD19" s="32"/>
      <c r="AE19" s="32"/>
    </row>
    <row r="20" s="2" customFormat="1" ht="12" customHeight="1">
      <c r="A20" s="32"/>
      <c r="B20" s="38"/>
      <c r="C20" s="32"/>
      <c r="D20" s="125" t="s">
        <v>35</v>
      </c>
      <c r="E20" s="32"/>
      <c r="F20" s="32"/>
      <c r="G20" s="32"/>
      <c r="H20" s="32"/>
      <c r="I20" s="125" t="s">
        <v>28</v>
      </c>
      <c r="J20" s="129" t="str">
        <f>IF('Rekapitulace zakázky'!AN16="","",'Rekapitulace zakázky'!AN16)</f>
        <v/>
      </c>
      <c r="K20" s="32"/>
      <c r="L20" s="127"/>
      <c r="S20" s="32"/>
      <c r="T20" s="32"/>
      <c r="U20" s="32"/>
      <c r="V20" s="32"/>
      <c r="W20" s="32"/>
      <c r="X20" s="32"/>
      <c r="Y20" s="32"/>
      <c r="Z20" s="32"/>
      <c r="AA20" s="32"/>
      <c r="AB20" s="32"/>
      <c r="AC20" s="32"/>
      <c r="AD20" s="32"/>
      <c r="AE20" s="32"/>
    </row>
    <row r="21" s="2" customFormat="1" ht="18" customHeight="1">
      <c r="A21" s="32"/>
      <c r="B21" s="38"/>
      <c r="C21" s="32"/>
      <c r="D21" s="32"/>
      <c r="E21" s="129" t="str">
        <f>IF('Rekapitulace zakázky'!E17="","",'Rekapitulace zakázky'!E17)</f>
        <v xml:space="preserve"> </v>
      </c>
      <c r="F21" s="32"/>
      <c r="G21" s="32"/>
      <c r="H21" s="32"/>
      <c r="I21" s="125" t="s">
        <v>31</v>
      </c>
      <c r="J21" s="129" t="str">
        <f>IF('Rekapitulace zakázky'!AN17="","",'Rekapitulace zakázky'!AN17)</f>
        <v/>
      </c>
      <c r="K21" s="32"/>
      <c r="L21" s="127"/>
      <c r="S21" s="32"/>
      <c r="T21" s="32"/>
      <c r="U21" s="32"/>
      <c r="V21" s="32"/>
      <c r="W21" s="32"/>
      <c r="X21" s="32"/>
      <c r="Y21" s="32"/>
      <c r="Z21" s="32"/>
      <c r="AA21" s="32"/>
      <c r="AB21" s="32"/>
      <c r="AC21" s="32"/>
      <c r="AD21" s="32"/>
      <c r="AE21" s="32"/>
    </row>
    <row r="22" s="2" customFormat="1" ht="6.96" customHeight="1">
      <c r="A22" s="32"/>
      <c r="B22" s="38"/>
      <c r="C22" s="32"/>
      <c r="D22" s="32"/>
      <c r="E22" s="32"/>
      <c r="F22" s="32"/>
      <c r="G22" s="32"/>
      <c r="H22" s="32"/>
      <c r="I22" s="32"/>
      <c r="J22" s="32"/>
      <c r="K22" s="32"/>
      <c r="L22" s="127"/>
      <c r="S22" s="32"/>
      <c r="T22" s="32"/>
      <c r="U22" s="32"/>
      <c r="V22" s="32"/>
      <c r="W22" s="32"/>
      <c r="X22" s="32"/>
      <c r="Y22" s="32"/>
      <c r="Z22" s="32"/>
      <c r="AA22" s="32"/>
      <c r="AB22" s="32"/>
      <c r="AC22" s="32"/>
      <c r="AD22" s="32"/>
      <c r="AE22" s="32"/>
    </row>
    <row r="23" s="2" customFormat="1" ht="12" customHeight="1">
      <c r="A23" s="32"/>
      <c r="B23" s="38"/>
      <c r="C23" s="32"/>
      <c r="D23" s="125" t="s">
        <v>37</v>
      </c>
      <c r="E23" s="32"/>
      <c r="F23" s="32"/>
      <c r="G23" s="32"/>
      <c r="H23" s="32"/>
      <c r="I23" s="125" t="s">
        <v>28</v>
      </c>
      <c r="J23" s="129" t="str">
        <f>IF('Rekapitulace zakázky'!AN19="","",'Rekapitulace zakázky'!AN19)</f>
        <v/>
      </c>
      <c r="K23" s="32"/>
      <c r="L23" s="127"/>
      <c r="S23" s="32"/>
      <c r="T23" s="32"/>
      <c r="U23" s="32"/>
      <c r="V23" s="32"/>
      <c r="W23" s="32"/>
      <c r="X23" s="32"/>
      <c r="Y23" s="32"/>
      <c r="Z23" s="32"/>
      <c r="AA23" s="32"/>
      <c r="AB23" s="32"/>
      <c r="AC23" s="32"/>
      <c r="AD23" s="32"/>
      <c r="AE23" s="32"/>
    </row>
    <row r="24" s="2" customFormat="1" ht="18" customHeight="1">
      <c r="A24" s="32"/>
      <c r="B24" s="38"/>
      <c r="C24" s="32"/>
      <c r="D24" s="32"/>
      <c r="E24" s="129" t="str">
        <f>IF('Rekapitulace zakázky'!E20="","",'Rekapitulace zakázky'!E20)</f>
        <v xml:space="preserve"> </v>
      </c>
      <c r="F24" s="32"/>
      <c r="G24" s="32"/>
      <c r="H24" s="32"/>
      <c r="I24" s="125" t="s">
        <v>31</v>
      </c>
      <c r="J24" s="129" t="str">
        <f>IF('Rekapitulace zakázky'!AN20="","",'Rekapitulace zakázky'!AN20)</f>
        <v/>
      </c>
      <c r="K24" s="32"/>
      <c r="L24" s="127"/>
      <c r="S24" s="32"/>
      <c r="T24" s="32"/>
      <c r="U24" s="32"/>
      <c r="V24" s="32"/>
      <c r="W24" s="32"/>
      <c r="X24" s="32"/>
      <c r="Y24" s="32"/>
      <c r="Z24" s="32"/>
      <c r="AA24" s="32"/>
      <c r="AB24" s="32"/>
      <c r="AC24" s="32"/>
      <c r="AD24" s="32"/>
      <c r="AE24" s="32"/>
    </row>
    <row r="25" s="2" customFormat="1" ht="6.96" customHeight="1">
      <c r="A25" s="32"/>
      <c r="B25" s="38"/>
      <c r="C25" s="32"/>
      <c r="D25" s="32"/>
      <c r="E25" s="32"/>
      <c r="F25" s="32"/>
      <c r="G25" s="32"/>
      <c r="H25" s="32"/>
      <c r="I25" s="32"/>
      <c r="J25" s="32"/>
      <c r="K25" s="32"/>
      <c r="L25" s="127"/>
      <c r="S25" s="32"/>
      <c r="T25" s="32"/>
      <c r="U25" s="32"/>
      <c r="V25" s="32"/>
      <c r="W25" s="32"/>
      <c r="X25" s="32"/>
      <c r="Y25" s="32"/>
      <c r="Z25" s="32"/>
      <c r="AA25" s="32"/>
      <c r="AB25" s="32"/>
      <c r="AC25" s="32"/>
      <c r="AD25" s="32"/>
      <c r="AE25" s="32"/>
    </row>
    <row r="26" s="2" customFormat="1" ht="12" customHeight="1">
      <c r="A26" s="32"/>
      <c r="B26" s="38"/>
      <c r="C26" s="32"/>
      <c r="D26" s="125" t="s">
        <v>38</v>
      </c>
      <c r="E26" s="32"/>
      <c r="F26" s="32"/>
      <c r="G26" s="32"/>
      <c r="H26" s="32"/>
      <c r="I26" s="32"/>
      <c r="J26" s="32"/>
      <c r="K26" s="32"/>
      <c r="L26" s="127"/>
      <c r="S26" s="32"/>
      <c r="T26" s="32"/>
      <c r="U26" s="32"/>
      <c r="V26" s="32"/>
      <c r="W26" s="32"/>
      <c r="X26" s="32"/>
      <c r="Y26" s="32"/>
      <c r="Z26" s="32"/>
      <c r="AA26" s="32"/>
      <c r="AB26" s="32"/>
      <c r="AC26" s="32"/>
      <c r="AD26" s="32"/>
      <c r="AE26" s="32"/>
    </row>
    <row r="27" s="8" customFormat="1" ht="71.25" customHeight="1">
      <c r="A27" s="131"/>
      <c r="B27" s="132"/>
      <c r="C27" s="131"/>
      <c r="D27" s="131"/>
      <c r="E27" s="133" t="s">
        <v>39</v>
      </c>
      <c r="F27" s="133"/>
      <c r="G27" s="133"/>
      <c r="H27" s="133"/>
      <c r="I27" s="131"/>
      <c r="J27" s="131"/>
      <c r="K27" s="131"/>
      <c r="L27" s="134"/>
      <c r="S27" s="131"/>
      <c r="T27" s="131"/>
      <c r="U27" s="131"/>
      <c r="V27" s="131"/>
      <c r="W27" s="131"/>
      <c r="X27" s="131"/>
      <c r="Y27" s="131"/>
      <c r="Z27" s="131"/>
      <c r="AA27" s="131"/>
      <c r="AB27" s="131"/>
      <c r="AC27" s="131"/>
      <c r="AD27" s="131"/>
      <c r="AE27" s="131"/>
    </row>
    <row r="28" s="2" customFormat="1" ht="6.96" customHeight="1">
      <c r="A28" s="32"/>
      <c r="B28" s="38"/>
      <c r="C28" s="32"/>
      <c r="D28" s="32"/>
      <c r="E28" s="32"/>
      <c r="F28" s="32"/>
      <c r="G28" s="32"/>
      <c r="H28" s="32"/>
      <c r="I28" s="32"/>
      <c r="J28" s="32"/>
      <c r="K28" s="32"/>
      <c r="L28" s="127"/>
      <c r="S28" s="32"/>
      <c r="T28" s="32"/>
      <c r="U28" s="32"/>
      <c r="V28" s="32"/>
      <c r="W28" s="32"/>
      <c r="X28" s="32"/>
      <c r="Y28" s="32"/>
      <c r="Z28" s="32"/>
      <c r="AA28" s="32"/>
      <c r="AB28" s="32"/>
      <c r="AC28" s="32"/>
      <c r="AD28" s="32"/>
      <c r="AE28" s="32"/>
    </row>
    <row r="29" s="2" customFormat="1" ht="6.96" customHeight="1">
      <c r="A29" s="32"/>
      <c r="B29" s="38"/>
      <c r="C29" s="32"/>
      <c r="D29" s="135"/>
      <c r="E29" s="135"/>
      <c r="F29" s="135"/>
      <c r="G29" s="135"/>
      <c r="H29" s="135"/>
      <c r="I29" s="135"/>
      <c r="J29" s="135"/>
      <c r="K29" s="135"/>
      <c r="L29" s="127"/>
      <c r="S29" s="32"/>
      <c r="T29" s="32"/>
      <c r="U29" s="32"/>
      <c r="V29" s="32"/>
      <c r="W29" s="32"/>
      <c r="X29" s="32"/>
      <c r="Y29" s="32"/>
      <c r="Z29" s="32"/>
      <c r="AA29" s="32"/>
      <c r="AB29" s="32"/>
      <c r="AC29" s="32"/>
      <c r="AD29" s="32"/>
      <c r="AE29" s="32"/>
    </row>
    <row r="30" s="2" customFormat="1" ht="25.44" customHeight="1">
      <c r="A30" s="32"/>
      <c r="B30" s="38"/>
      <c r="C30" s="32"/>
      <c r="D30" s="136" t="s">
        <v>40</v>
      </c>
      <c r="E30" s="32"/>
      <c r="F30" s="32"/>
      <c r="G30" s="32"/>
      <c r="H30" s="32"/>
      <c r="I30" s="32"/>
      <c r="J30" s="137">
        <f>ROUND(J110, 2)</f>
        <v>79200171.820000008</v>
      </c>
      <c r="K30" s="32"/>
      <c r="L30" s="127"/>
      <c r="S30" s="32"/>
      <c r="T30" s="32"/>
      <c r="U30" s="32"/>
      <c r="V30" s="32"/>
      <c r="W30" s="32"/>
      <c r="X30" s="32"/>
      <c r="Y30" s="32"/>
      <c r="Z30" s="32"/>
      <c r="AA30" s="32"/>
      <c r="AB30" s="32"/>
      <c r="AC30" s="32"/>
      <c r="AD30" s="32"/>
      <c r="AE30" s="32"/>
    </row>
    <row r="31" s="2" customFormat="1" ht="6.96" customHeight="1">
      <c r="A31" s="32"/>
      <c r="B31" s="38"/>
      <c r="C31" s="32"/>
      <c r="D31" s="135"/>
      <c r="E31" s="135"/>
      <c r="F31" s="135"/>
      <c r="G31" s="135"/>
      <c r="H31" s="135"/>
      <c r="I31" s="135"/>
      <c r="J31" s="135"/>
      <c r="K31" s="135"/>
      <c r="L31" s="127"/>
      <c r="S31" s="32"/>
      <c r="T31" s="32"/>
      <c r="U31" s="32"/>
      <c r="V31" s="32"/>
      <c r="W31" s="32"/>
      <c r="X31" s="32"/>
      <c r="Y31" s="32"/>
      <c r="Z31" s="32"/>
      <c r="AA31" s="32"/>
      <c r="AB31" s="32"/>
      <c r="AC31" s="32"/>
      <c r="AD31" s="32"/>
      <c r="AE31" s="32"/>
    </row>
    <row r="32" s="2" customFormat="1" ht="14.4" customHeight="1">
      <c r="A32" s="32"/>
      <c r="B32" s="38"/>
      <c r="C32" s="32"/>
      <c r="D32" s="32"/>
      <c r="E32" s="32"/>
      <c r="F32" s="138" t="s">
        <v>42</v>
      </c>
      <c r="G32" s="32"/>
      <c r="H32" s="32"/>
      <c r="I32" s="138" t="s">
        <v>41</v>
      </c>
      <c r="J32" s="138" t="s">
        <v>43</v>
      </c>
      <c r="K32" s="32"/>
      <c r="L32" s="127"/>
      <c r="S32" s="32"/>
      <c r="T32" s="32"/>
      <c r="U32" s="32"/>
      <c r="V32" s="32"/>
      <c r="W32" s="32"/>
      <c r="X32" s="32"/>
      <c r="Y32" s="32"/>
      <c r="Z32" s="32"/>
      <c r="AA32" s="32"/>
      <c r="AB32" s="32"/>
      <c r="AC32" s="32"/>
      <c r="AD32" s="32"/>
      <c r="AE32" s="32"/>
    </row>
    <row r="33" s="2" customFormat="1" ht="14.4" customHeight="1">
      <c r="A33" s="32"/>
      <c r="B33" s="38"/>
      <c r="C33" s="32"/>
      <c r="D33" s="139" t="s">
        <v>44</v>
      </c>
      <c r="E33" s="125" t="s">
        <v>45</v>
      </c>
      <c r="F33" s="140">
        <f>ROUND((SUM(BE110:BE1946)),  2)</f>
        <v>79200171.820000008</v>
      </c>
      <c r="G33" s="32"/>
      <c r="H33" s="32"/>
      <c r="I33" s="141">
        <v>0.20999999999999999</v>
      </c>
      <c r="J33" s="140">
        <f>ROUND(((SUM(BE110:BE1946))*I33),  2)</f>
        <v>16632036.08</v>
      </c>
      <c r="K33" s="32"/>
      <c r="L33" s="127"/>
      <c r="S33" s="32"/>
      <c r="T33" s="32"/>
      <c r="U33" s="32"/>
      <c r="V33" s="32"/>
      <c r="W33" s="32"/>
      <c r="X33" s="32"/>
      <c r="Y33" s="32"/>
      <c r="Z33" s="32"/>
      <c r="AA33" s="32"/>
      <c r="AB33" s="32"/>
      <c r="AC33" s="32"/>
      <c r="AD33" s="32"/>
      <c r="AE33" s="32"/>
    </row>
    <row r="34" s="2" customFormat="1" ht="14.4" customHeight="1">
      <c r="A34" s="32"/>
      <c r="B34" s="38"/>
      <c r="C34" s="32"/>
      <c r="D34" s="32"/>
      <c r="E34" s="125" t="s">
        <v>46</v>
      </c>
      <c r="F34" s="140">
        <f>ROUND((SUM(BF110:BF1946)),  2)</f>
        <v>0</v>
      </c>
      <c r="G34" s="32"/>
      <c r="H34" s="32"/>
      <c r="I34" s="141">
        <v>0.14999999999999999</v>
      </c>
      <c r="J34" s="140">
        <f>ROUND(((SUM(BF110:BF1946))*I34),  2)</f>
        <v>0</v>
      </c>
      <c r="K34" s="32"/>
      <c r="L34" s="127"/>
      <c r="S34" s="32"/>
      <c r="T34" s="32"/>
      <c r="U34" s="32"/>
      <c r="V34" s="32"/>
      <c r="W34" s="32"/>
      <c r="X34" s="32"/>
      <c r="Y34" s="32"/>
      <c r="Z34" s="32"/>
      <c r="AA34" s="32"/>
      <c r="AB34" s="32"/>
      <c r="AC34" s="32"/>
      <c r="AD34" s="32"/>
      <c r="AE34" s="32"/>
    </row>
    <row r="35" hidden="1" s="2" customFormat="1" ht="14.4" customHeight="1">
      <c r="A35" s="32"/>
      <c r="B35" s="38"/>
      <c r="C35" s="32"/>
      <c r="D35" s="32"/>
      <c r="E35" s="125" t="s">
        <v>47</v>
      </c>
      <c r="F35" s="140">
        <f>ROUND((SUM(BG110:BG1946)),  2)</f>
        <v>0</v>
      </c>
      <c r="G35" s="32"/>
      <c r="H35" s="32"/>
      <c r="I35" s="141">
        <v>0.20999999999999999</v>
      </c>
      <c r="J35" s="140">
        <f>0</f>
        <v>0</v>
      </c>
      <c r="K35" s="32"/>
      <c r="L35" s="127"/>
      <c r="S35" s="32"/>
      <c r="T35" s="32"/>
      <c r="U35" s="32"/>
      <c r="V35" s="32"/>
      <c r="W35" s="32"/>
      <c r="X35" s="32"/>
      <c r="Y35" s="32"/>
      <c r="Z35" s="32"/>
      <c r="AA35" s="32"/>
      <c r="AB35" s="32"/>
      <c r="AC35" s="32"/>
      <c r="AD35" s="32"/>
      <c r="AE35" s="32"/>
    </row>
    <row r="36" hidden="1" s="2" customFormat="1" ht="14.4" customHeight="1">
      <c r="A36" s="32"/>
      <c r="B36" s="38"/>
      <c r="C36" s="32"/>
      <c r="D36" s="32"/>
      <c r="E36" s="125" t="s">
        <v>48</v>
      </c>
      <c r="F36" s="140">
        <f>ROUND((SUM(BH110:BH1946)),  2)</f>
        <v>0</v>
      </c>
      <c r="G36" s="32"/>
      <c r="H36" s="32"/>
      <c r="I36" s="141">
        <v>0.14999999999999999</v>
      </c>
      <c r="J36" s="140">
        <f>0</f>
        <v>0</v>
      </c>
      <c r="K36" s="32"/>
      <c r="L36" s="127"/>
      <c r="S36" s="32"/>
      <c r="T36" s="32"/>
      <c r="U36" s="32"/>
      <c r="V36" s="32"/>
      <c r="W36" s="32"/>
      <c r="X36" s="32"/>
      <c r="Y36" s="32"/>
      <c r="Z36" s="32"/>
      <c r="AA36" s="32"/>
      <c r="AB36" s="32"/>
      <c r="AC36" s="32"/>
      <c r="AD36" s="32"/>
      <c r="AE36" s="32"/>
    </row>
    <row r="37" hidden="1" s="2" customFormat="1" ht="14.4" customHeight="1">
      <c r="A37" s="32"/>
      <c r="B37" s="38"/>
      <c r="C37" s="32"/>
      <c r="D37" s="32"/>
      <c r="E37" s="125" t="s">
        <v>49</v>
      </c>
      <c r="F37" s="140">
        <f>ROUND((SUM(BI110:BI1946)),  2)</f>
        <v>0</v>
      </c>
      <c r="G37" s="32"/>
      <c r="H37" s="32"/>
      <c r="I37" s="141">
        <v>0</v>
      </c>
      <c r="J37" s="140">
        <f>0</f>
        <v>0</v>
      </c>
      <c r="K37" s="32"/>
      <c r="L37" s="127"/>
      <c r="S37" s="32"/>
      <c r="T37" s="32"/>
      <c r="U37" s="32"/>
      <c r="V37" s="32"/>
      <c r="W37" s="32"/>
      <c r="X37" s="32"/>
      <c r="Y37" s="32"/>
      <c r="Z37" s="32"/>
      <c r="AA37" s="32"/>
      <c r="AB37" s="32"/>
      <c r="AC37" s="32"/>
      <c r="AD37" s="32"/>
      <c r="AE37" s="32"/>
    </row>
    <row r="38" s="2" customFormat="1" ht="6.96" customHeight="1">
      <c r="A38" s="32"/>
      <c r="B38" s="38"/>
      <c r="C38" s="32"/>
      <c r="D38" s="32"/>
      <c r="E38" s="32"/>
      <c r="F38" s="32"/>
      <c r="G38" s="32"/>
      <c r="H38" s="32"/>
      <c r="I38" s="32"/>
      <c r="J38" s="32"/>
      <c r="K38" s="32"/>
      <c r="L38" s="127"/>
      <c r="S38" s="32"/>
      <c r="T38" s="32"/>
      <c r="U38" s="32"/>
      <c r="V38" s="32"/>
      <c r="W38" s="32"/>
      <c r="X38" s="32"/>
      <c r="Y38" s="32"/>
      <c r="Z38" s="32"/>
      <c r="AA38" s="32"/>
      <c r="AB38" s="32"/>
      <c r="AC38" s="32"/>
      <c r="AD38" s="32"/>
      <c r="AE38" s="32"/>
    </row>
    <row r="39" s="2" customFormat="1" ht="25.44" customHeight="1">
      <c r="A39" s="32"/>
      <c r="B39" s="38"/>
      <c r="C39" s="142"/>
      <c r="D39" s="143" t="s">
        <v>50</v>
      </c>
      <c r="E39" s="144"/>
      <c r="F39" s="144"/>
      <c r="G39" s="145" t="s">
        <v>51</v>
      </c>
      <c r="H39" s="146" t="s">
        <v>52</v>
      </c>
      <c r="I39" s="144"/>
      <c r="J39" s="147">
        <f>SUM(J30:J37)</f>
        <v>95832207.900000006</v>
      </c>
      <c r="K39" s="148"/>
      <c r="L39" s="127"/>
      <c r="S39" s="32"/>
      <c r="T39" s="32"/>
      <c r="U39" s="32"/>
      <c r="V39" s="32"/>
      <c r="W39" s="32"/>
      <c r="X39" s="32"/>
      <c r="Y39" s="32"/>
      <c r="Z39" s="32"/>
      <c r="AA39" s="32"/>
      <c r="AB39" s="32"/>
      <c r="AC39" s="32"/>
      <c r="AD39" s="32"/>
      <c r="AE39" s="32"/>
    </row>
    <row r="40" s="2" customFormat="1" ht="14.4" customHeight="1">
      <c r="A40" s="32"/>
      <c r="B40" s="149"/>
      <c r="C40" s="150"/>
      <c r="D40" s="150"/>
      <c r="E40" s="150"/>
      <c r="F40" s="150"/>
      <c r="G40" s="150"/>
      <c r="H40" s="150"/>
      <c r="I40" s="150"/>
      <c r="J40" s="150"/>
      <c r="K40" s="150"/>
      <c r="L40" s="127"/>
      <c r="S40" s="32"/>
      <c r="T40" s="32"/>
      <c r="U40" s="32"/>
      <c r="V40" s="32"/>
      <c r="W40" s="32"/>
      <c r="X40" s="32"/>
      <c r="Y40" s="32"/>
      <c r="Z40" s="32"/>
      <c r="AA40" s="32"/>
      <c r="AB40" s="32"/>
      <c r="AC40" s="32"/>
      <c r="AD40" s="32"/>
      <c r="AE40" s="32"/>
    </row>
    <row r="44" s="2" customFormat="1" ht="6.96" customHeight="1">
      <c r="A44" s="32"/>
      <c r="B44" s="151"/>
      <c r="C44" s="152"/>
      <c r="D44" s="152"/>
      <c r="E44" s="152"/>
      <c r="F44" s="152"/>
      <c r="G44" s="152"/>
      <c r="H44" s="152"/>
      <c r="I44" s="152"/>
      <c r="J44" s="152"/>
      <c r="K44" s="152"/>
      <c r="L44" s="127"/>
      <c r="S44" s="32"/>
      <c r="T44" s="32"/>
      <c r="U44" s="32"/>
      <c r="V44" s="32"/>
      <c r="W44" s="32"/>
      <c r="X44" s="32"/>
      <c r="Y44" s="32"/>
      <c r="Z44" s="32"/>
      <c r="AA44" s="32"/>
      <c r="AB44" s="32"/>
      <c r="AC44" s="32"/>
      <c r="AD44" s="32"/>
      <c r="AE44" s="32"/>
    </row>
    <row r="45" s="2" customFormat="1" ht="24.96" customHeight="1">
      <c r="A45" s="32"/>
      <c r="B45" s="33"/>
      <c r="C45" s="23" t="s">
        <v>93</v>
      </c>
      <c r="D45" s="34"/>
      <c r="E45" s="34"/>
      <c r="F45" s="34"/>
      <c r="G45" s="34"/>
      <c r="H45" s="34"/>
      <c r="I45" s="34"/>
      <c r="J45" s="34"/>
      <c r="K45" s="34"/>
      <c r="L45" s="127"/>
      <c r="S45" s="32"/>
      <c r="T45" s="32"/>
      <c r="U45" s="32"/>
      <c r="V45" s="32"/>
      <c r="W45" s="32"/>
      <c r="X45" s="32"/>
      <c r="Y45" s="32"/>
      <c r="Z45" s="32"/>
      <c r="AA45" s="32"/>
      <c r="AB45" s="32"/>
      <c r="AC45" s="32"/>
      <c r="AD45" s="32"/>
      <c r="AE45" s="32"/>
    </row>
    <row r="46" s="2" customFormat="1" ht="6.96" customHeight="1">
      <c r="A46" s="32"/>
      <c r="B46" s="33"/>
      <c r="C46" s="34"/>
      <c r="D46" s="34"/>
      <c r="E46" s="34"/>
      <c r="F46" s="34"/>
      <c r="G46" s="34"/>
      <c r="H46" s="34"/>
      <c r="I46" s="34"/>
      <c r="J46" s="34"/>
      <c r="K46" s="34"/>
      <c r="L46" s="127"/>
      <c r="S46" s="32"/>
      <c r="T46" s="32"/>
      <c r="U46" s="32"/>
      <c r="V46" s="32"/>
      <c r="W46" s="32"/>
      <c r="X46" s="32"/>
      <c r="Y46" s="32"/>
      <c r="Z46" s="32"/>
      <c r="AA46" s="32"/>
      <c r="AB46" s="32"/>
      <c r="AC46" s="32"/>
      <c r="AD46" s="32"/>
      <c r="AE46" s="32"/>
    </row>
    <row r="47" s="2" customFormat="1" ht="12" customHeight="1">
      <c r="A47" s="32"/>
      <c r="B47" s="33"/>
      <c r="C47" s="29" t="s">
        <v>14</v>
      </c>
      <c r="D47" s="34"/>
      <c r="E47" s="34"/>
      <c r="F47" s="34"/>
      <c r="G47" s="34"/>
      <c r="H47" s="34"/>
      <c r="I47" s="34"/>
      <c r="J47" s="34"/>
      <c r="K47" s="34"/>
      <c r="L47" s="127"/>
      <c r="S47" s="32"/>
      <c r="T47" s="32"/>
      <c r="U47" s="32"/>
      <c r="V47" s="32"/>
      <c r="W47" s="32"/>
      <c r="X47" s="32"/>
      <c r="Y47" s="32"/>
      <c r="Z47" s="32"/>
      <c r="AA47" s="32"/>
      <c r="AB47" s="32"/>
      <c r="AC47" s="32"/>
      <c r="AD47" s="32"/>
      <c r="AE47" s="32"/>
    </row>
    <row r="48" s="2" customFormat="1" ht="26.25" customHeight="1">
      <c r="A48" s="32"/>
      <c r="B48" s="33"/>
      <c r="C48" s="34"/>
      <c r="D48" s="34"/>
      <c r="E48" s="153" t="str">
        <f>E7</f>
        <v xml:space="preserve">Údržba, opravy a odstraňování závad u SMT 2022-2025 -  Položkový soupis předpokládaných objemů prací</v>
      </c>
      <c r="F48" s="29"/>
      <c r="G48" s="29"/>
      <c r="H48" s="29"/>
      <c r="I48" s="34"/>
      <c r="J48" s="34"/>
      <c r="K48" s="34"/>
      <c r="L48" s="127"/>
      <c r="S48" s="32"/>
      <c r="T48" s="32"/>
      <c r="U48" s="32"/>
      <c r="V48" s="32"/>
      <c r="W48" s="32"/>
      <c r="X48" s="32"/>
      <c r="Y48" s="32"/>
      <c r="Z48" s="32"/>
      <c r="AA48" s="32"/>
      <c r="AB48" s="32"/>
      <c r="AC48" s="32"/>
      <c r="AD48" s="32"/>
      <c r="AE48" s="32"/>
    </row>
    <row r="49" s="2" customFormat="1" ht="12" customHeight="1">
      <c r="A49" s="32"/>
      <c r="B49" s="33"/>
      <c r="C49" s="29" t="s">
        <v>91</v>
      </c>
      <c r="D49" s="34"/>
      <c r="E49" s="34"/>
      <c r="F49" s="34"/>
      <c r="G49" s="34"/>
      <c r="H49" s="34"/>
      <c r="I49" s="34"/>
      <c r="J49" s="34"/>
      <c r="K49" s="34"/>
      <c r="L49" s="127"/>
      <c r="S49" s="32"/>
      <c r="T49" s="32"/>
      <c r="U49" s="32"/>
      <c r="V49" s="32"/>
      <c r="W49" s="32"/>
      <c r="X49" s="32"/>
      <c r="Y49" s="32"/>
      <c r="Z49" s="32"/>
      <c r="AA49" s="32"/>
      <c r="AB49" s="32"/>
      <c r="AC49" s="32"/>
      <c r="AD49" s="32"/>
      <c r="AE49" s="32"/>
    </row>
    <row r="50" s="2" customFormat="1" ht="16.5" customHeight="1">
      <c r="A50" s="32"/>
      <c r="B50" s="33"/>
      <c r="C50" s="34"/>
      <c r="D50" s="34"/>
      <c r="E50" s="62" t="str">
        <f>E9</f>
        <v>001 - Mosty a tunely</v>
      </c>
      <c r="F50" s="34"/>
      <c r="G50" s="34"/>
      <c r="H50" s="34"/>
      <c r="I50" s="34"/>
      <c r="J50" s="34"/>
      <c r="K50" s="34"/>
      <c r="L50" s="127"/>
      <c r="S50" s="32"/>
      <c r="T50" s="32"/>
      <c r="U50" s="32"/>
      <c r="V50" s="32"/>
      <c r="W50" s="32"/>
      <c r="X50" s="32"/>
      <c r="Y50" s="32"/>
      <c r="Z50" s="32"/>
      <c r="AA50" s="32"/>
      <c r="AB50" s="32"/>
      <c r="AC50" s="32"/>
      <c r="AD50" s="32"/>
      <c r="AE50" s="32"/>
    </row>
    <row r="51" s="2" customFormat="1" ht="6.96" customHeight="1">
      <c r="A51" s="32"/>
      <c r="B51" s="33"/>
      <c r="C51" s="34"/>
      <c r="D51" s="34"/>
      <c r="E51" s="34"/>
      <c r="F51" s="34"/>
      <c r="G51" s="34"/>
      <c r="H51" s="34"/>
      <c r="I51" s="34"/>
      <c r="J51" s="34"/>
      <c r="K51" s="34"/>
      <c r="L51" s="127"/>
      <c r="S51" s="32"/>
      <c r="T51" s="32"/>
      <c r="U51" s="32"/>
      <c r="V51" s="32"/>
      <c r="W51" s="32"/>
      <c r="X51" s="32"/>
      <c r="Y51" s="32"/>
      <c r="Z51" s="32"/>
      <c r="AA51" s="32"/>
      <c r="AB51" s="32"/>
      <c r="AC51" s="32"/>
      <c r="AD51" s="32"/>
      <c r="AE51" s="32"/>
    </row>
    <row r="52" s="2" customFormat="1" ht="12" customHeight="1">
      <c r="A52" s="32"/>
      <c r="B52" s="33"/>
      <c r="C52" s="29" t="s">
        <v>21</v>
      </c>
      <c r="D52" s="34"/>
      <c r="E52" s="34"/>
      <c r="F52" s="26" t="str">
        <f>F12</f>
        <v>obvod OŘ UNL</v>
      </c>
      <c r="G52" s="34"/>
      <c r="H52" s="34"/>
      <c r="I52" s="29" t="s">
        <v>23</v>
      </c>
      <c r="J52" s="65" t="str">
        <f>IF(J12="","",J12)</f>
        <v>1. 8. 2022</v>
      </c>
      <c r="K52" s="34"/>
      <c r="L52" s="127"/>
      <c r="S52" s="32"/>
      <c r="T52" s="32"/>
      <c r="U52" s="32"/>
      <c r="V52" s="32"/>
      <c r="W52" s="32"/>
      <c r="X52" s="32"/>
      <c r="Y52" s="32"/>
      <c r="Z52" s="32"/>
      <c r="AA52" s="32"/>
      <c r="AB52" s="32"/>
      <c r="AC52" s="32"/>
      <c r="AD52" s="32"/>
      <c r="AE52" s="32"/>
    </row>
    <row r="53" s="2" customFormat="1" ht="6.96" customHeight="1">
      <c r="A53" s="32"/>
      <c r="B53" s="33"/>
      <c r="C53" s="34"/>
      <c r="D53" s="34"/>
      <c r="E53" s="34"/>
      <c r="F53" s="34"/>
      <c r="G53" s="34"/>
      <c r="H53" s="34"/>
      <c r="I53" s="34"/>
      <c r="J53" s="34"/>
      <c r="K53" s="34"/>
      <c r="L53" s="127"/>
      <c r="S53" s="32"/>
      <c r="T53" s="32"/>
      <c r="U53" s="32"/>
      <c r="V53" s="32"/>
      <c r="W53" s="32"/>
      <c r="X53" s="32"/>
      <c r="Y53" s="32"/>
      <c r="Z53" s="32"/>
      <c r="AA53" s="32"/>
      <c r="AB53" s="32"/>
      <c r="AC53" s="32"/>
      <c r="AD53" s="32"/>
      <c r="AE53" s="32"/>
    </row>
    <row r="54" s="2" customFormat="1" ht="15.15" customHeight="1">
      <c r="A54" s="32"/>
      <c r="B54" s="33"/>
      <c r="C54" s="29" t="s">
        <v>27</v>
      </c>
      <c r="D54" s="34"/>
      <c r="E54" s="34"/>
      <c r="F54" s="26" t="str">
        <f>E15</f>
        <v>Správa železnic, státní organizace</v>
      </c>
      <c r="G54" s="34"/>
      <c r="H54" s="34"/>
      <c r="I54" s="29" t="s">
        <v>35</v>
      </c>
      <c r="J54" s="30" t="str">
        <f>E21</f>
        <v xml:space="preserve"> </v>
      </c>
      <c r="K54" s="34"/>
      <c r="L54" s="127"/>
      <c r="S54" s="32"/>
      <c r="T54" s="32"/>
      <c r="U54" s="32"/>
      <c r="V54" s="32"/>
      <c r="W54" s="32"/>
      <c r="X54" s="32"/>
      <c r="Y54" s="32"/>
      <c r="Z54" s="32"/>
      <c r="AA54" s="32"/>
      <c r="AB54" s="32"/>
      <c r="AC54" s="32"/>
      <c r="AD54" s="32"/>
      <c r="AE54" s="32"/>
    </row>
    <row r="55" s="2" customFormat="1" ht="15.15" customHeight="1">
      <c r="A55" s="32"/>
      <c r="B55" s="33"/>
      <c r="C55" s="29" t="s">
        <v>33</v>
      </c>
      <c r="D55" s="34"/>
      <c r="E55" s="34"/>
      <c r="F55" s="26" t="str">
        <f>IF(E18="","",E18)</f>
        <v xml:space="preserve"> </v>
      </c>
      <c r="G55" s="34"/>
      <c r="H55" s="34"/>
      <c r="I55" s="29" t="s">
        <v>37</v>
      </c>
      <c r="J55" s="30" t="str">
        <f>E24</f>
        <v xml:space="preserve"> </v>
      </c>
      <c r="K55" s="34"/>
      <c r="L55" s="127"/>
      <c r="S55" s="32"/>
      <c r="T55" s="32"/>
      <c r="U55" s="32"/>
      <c r="V55" s="32"/>
      <c r="W55" s="32"/>
      <c r="X55" s="32"/>
      <c r="Y55" s="32"/>
      <c r="Z55" s="32"/>
      <c r="AA55" s="32"/>
      <c r="AB55" s="32"/>
      <c r="AC55" s="32"/>
      <c r="AD55" s="32"/>
      <c r="AE55" s="32"/>
    </row>
    <row r="56" s="2" customFormat="1" ht="10.32" customHeight="1">
      <c r="A56" s="32"/>
      <c r="B56" s="33"/>
      <c r="C56" s="34"/>
      <c r="D56" s="34"/>
      <c r="E56" s="34"/>
      <c r="F56" s="34"/>
      <c r="G56" s="34"/>
      <c r="H56" s="34"/>
      <c r="I56" s="34"/>
      <c r="J56" s="34"/>
      <c r="K56" s="34"/>
      <c r="L56" s="127"/>
      <c r="S56" s="32"/>
      <c r="T56" s="32"/>
      <c r="U56" s="32"/>
      <c r="V56" s="32"/>
      <c r="W56" s="32"/>
      <c r="X56" s="32"/>
      <c r="Y56" s="32"/>
      <c r="Z56" s="32"/>
      <c r="AA56" s="32"/>
      <c r="AB56" s="32"/>
      <c r="AC56" s="32"/>
      <c r="AD56" s="32"/>
      <c r="AE56" s="32"/>
    </row>
    <row r="57" s="2" customFormat="1" ht="29.28" customHeight="1">
      <c r="A57" s="32"/>
      <c r="B57" s="33"/>
      <c r="C57" s="154" t="s">
        <v>94</v>
      </c>
      <c r="D57" s="155"/>
      <c r="E57" s="155"/>
      <c r="F57" s="155"/>
      <c r="G57" s="155"/>
      <c r="H57" s="155"/>
      <c r="I57" s="155"/>
      <c r="J57" s="156" t="s">
        <v>95</v>
      </c>
      <c r="K57" s="155"/>
      <c r="L57" s="127"/>
      <c r="S57" s="32"/>
      <c r="T57" s="32"/>
      <c r="U57" s="32"/>
      <c r="V57" s="32"/>
      <c r="W57" s="32"/>
      <c r="X57" s="32"/>
      <c r="Y57" s="32"/>
      <c r="Z57" s="32"/>
      <c r="AA57" s="32"/>
      <c r="AB57" s="32"/>
      <c r="AC57" s="32"/>
      <c r="AD57" s="32"/>
      <c r="AE57" s="32"/>
    </row>
    <row r="58" s="2" customFormat="1" ht="10.32" customHeight="1">
      <c r="A58" s="32"/>
      <c r="B58" s="33"/>
      <c r="C58" s="34"/>
      <c r="D58" s="34"/>
      <c r="E58" s="34"/>
      <c r="F58" s="34"/>
      <c r="G58" s="34"/>
      <c r="H58" s="34"/>
      <c r="I58" s="34"/>
      <c r="J58" s="34"/>
      <c r="K58" s="34"/>
      <c r="L58" s="127"/>
      <c r="S58" s="32"/>
      <c r="T58" s="32"/>
      <c r="U58" s="32"/>
      <c r="V58" s="32"/>
      <c r="W58" s="32"/>
      <c r="X58" s="32"/>
      <c r="Y58" s="32"/>
      <c r="Z58" s="32"/>
      <c r="AA58" s="32"/>
      <c r="AB58" s="32"/>
      <c r="AC58" s="32"/>
      <c r="AD58" s="32"/>
      <c r="AE58" s="32"/>
    </row>
    <row r="59" s="2" customFormat="1" ht="22.8" customHeight="1">
      <c r="A59" s="32"/>
      <c r="B59" s="33"/>
      <c r="C59" s="157" t="s">
        <v>72</v>
      </c>
      <c r="D59" s="34"/>
      <c r="E59" s="34"/>
      <c r="F59" s="34"/>
      <c r="G59" s="34"/>
      <c r="H59" s="34"/>
      <c r="I59" s="34"/>
      <c r="J59" s="95">
        <f>J110</f>
        <v>79200171.820000008</v>
      </c>
      <c r="K59" s="34"/>
      <c r="L59" s="127"/>
      <c r="S59" s="32"/>
      <c r="T59" s="32"/>
      <c r="U59" s="32"/>
      <c r="V59" s="32"/>
      <c r="W59" s="32"/>
      <c r="X59" s="32"/>
      <c r="Y59" s="32"/>
      <c r="Z59" s="32"/>
      <c r="AA59" s="32"/>
      <c r="AB59" s="32"/>
      <c r="AC59" s="32"/>
      <c r="AD59" s="32"/>
      <c r="AE59" s="32"/>
      <c r="AU59" s="17" t="s">
        <v>96</v>
      </c>
    </row>
    <row r="60" s="9" customFormat="1" ht="24.96" customHeight="1">
      <c r="A60" s="9"/>
      <c r="B60" s="158"/>
      <c r="C60" s="159"/>
      <c r="D60" s="160" t="s">
        <v>97</v>
      </c>
      <c r="E60" s="161"/>
      <c r="F60" s="161"/>
      <c r="G60" s="161"/>
      <c r="H60" s="161"/>
      <c r="I60" s="161"/>
      <c r="J60" s="162">
        <f>J111</f>
        <v>67792952.090000004</v>
      </c>
      <c r="K60" s="159"/>
      <c r="L60" s="163"/>
      <c r="S60" s="9"/>
      <c r="T60" s="9"/>
      <c r="U60" s="9"/>
      <c r="V60" s="9"/>
      <c r="W60" s="9"/>
      <c r="X60" s="9"/>
      <c r="Y60" s="9"/>
      <c r="Z60" s="9"/>
      <c r="AA60" s="9"/>
      <c r="AB60" s="9"/>
      <c r="AC60" s="9"/>
      <c r="AD60" s="9"/>
      <c r="AE60" s="9"/>
    </row>
    <row r="61" s="10" customFormat="1" ht="19.92" customHeight="1">
      <c r="A61" s="10"/>
      <c r="B61" s="164"/>
      <c r="C61" s="165"/>
      <c r="D61" s="166" t="s">
        <v>98</v>
      </c>
      <c r="E61" s="167"/>
      <c r="F61" s="167"/>
      <c r="G61" s="167"/>
      <c r="H61" s="167"/>
      <c r="I61" s="167"/>
      <c r="J61" s="168">
        <f>J112</f>
        <v>12448706.430000002</v>
      </c>
      <c r="K61" s="165"/>
      <c r="L61" s="169"/>
      <c r="S61" s="10"/>
      <c r="T61" s="10"/>
      <c r="U61" s="10"/>
      <c r="V61" s="10"/>
      <c r="W61" s="10"/>
      <c r="X61" s="10"/>
      <c r="Y61" s="10"/>
      <c r="Z61" s="10"/>
      <c r="AA61" s="10"/>
      <c r="AB61" s="10"/>
      <c r="AC61" s="10"/>
      <c r="AD61" s="10"/>
      <c r="AE61" s="10"/>
    </row>
    <row r="62" s="10" customFormat="1" ht="19.92" customHeight="1">
      <c r="A62" s="10"/>
      <c r="B62" s="164"/>
      <c r="C62" s="165"/>
      <c r="D62" s="166" t="s">
        <v>99</v>
      </c>
      <c r="E62" s="167"/>
      <c r="F62" s="167"/>
      <c r="G62" s="167"/>
      <c r="H62" s="167"/>
      <c r="I62" s="167"/>
      <c r="J62" s="168">
        <f>J481</f>
        <v>4052912.0599999996</v>
      </c>
      <c r="K62" s="165"/>
      <c r="L62" s="169"/>
      <c r="S62" s="10"/>
      <c r="T62" s="10"/>
      <c r="U62" s="10"/>
      <c r="V62" s="10"/>
      <c r="W62" s="10"/>
      <c r="X62" s="10"/>
      <c r="Y62" s="10"/>
      <c r="Z62" s="10"/>
      <c r="AA62" s="10"/>
      <c r="AB62" s="10"/>
      <c r="AC62" s="10"/>
      <c r="AD62" s="10"/>
      <c r="AE62" s="10"/>
    </row>
    <row r="63" s="10" customFormat="1" ht="19.92" customHeight="1">
      <c r="A63" s="10"/>
      <c r="B63" s="164"/>
      <c r="C63" s="165"/>
      <c r="D63" s="166" t="s">
        <v>100</v>
      </c>
      <c r="E63" s="167"/>
      <c r="F63" s="167"/>
      <c r="G63" s="167"/>
      <c r="H63" s="167"/>
      <c r="I63" s="167"/>
      <c r="J63" s="168">
        <f>J585</f>
        <v>6170780.6799999997</v>
      </c>
      <c r="K63" s="165"/>
      <c r="L63" s="169"/>
      <c r="S63" s="10"/>
      <c r="T63" s="10"/>
      <c r="U63" s="10"/>
      <c r="V63" s="10"/>
      <c r="W63" s="10"/>
      <c r="X63" s="10"/>
      <c r="Y63" s="10"/>
      <c r="Z63" s="10"/>
      <c r="AA63" s="10"/>
      <c r="AB63" s="10"/>
      <c r="AC63" s="10"/>
      <c r="AD63" s="10"/>
      <c r="AE63" s="10"/>
    </row>
    <row r="64" s="10" customFormat="1" ht="19.92" customHeight="1">
      <c r="A64" s="10"/>
      <c r="B64" s="164"/>
      <c r="C64" s="165"/>
      <c r="D64" s="166" t="s">
        <v>101</v>
      </c>
      <c r="E64" s="167"/>
      <c r="F64" s="167"/>
      <c r="G64" s="167"/>
      <c r="H64" s="167"/>
      <c r="I64" s="167"/>
      <c r="J64" s="168">
        <f>J700</f>
        <v>3904806.5899999999</v>
      </c>
      <c r="K64" s="165"/>
      <c r="L64" s="169"/>
      <c r="S64" s="10"/>
      <c r="T64" s="10"/>
      <c r="U64" s="10"/>
      <c r="V64" s="10"/>
      <c r="W64" s="10"/>
      <c r="X64" s="10"/>
      <c r="Y64" s="10"/>
      <c r="Z64" s="10"/>
      <c r="AA64" s="10"/>
      <c r="AB64" s="10"/>
      <c r="AC64" s="10"/>
      <c r="AD64" s="10"/>
      <c r="AE64" s="10"/>
    </row>
    <row r="65" s="10" customFormat="1" ht="19.92" customHeight="1">
      <c r="A65" s="10"/>
      <c r="B65" s="164"/>
      <c r="C65" s="165"/>
      <c r="D65" s="166" t="s">
        <v>102</v>
      </c>
      <c r="E65" s="167"/>
      <c r="F65" s="167"/>
      <c r="G65" s="167"/>
      <c r="H65" s="167"/>
      <c r="I65" s="167"/>
      <c r="J65" s="168">
        <f>J818</f>
        <v>458617.50999999995</v>
      </c>
      <c r="K65" s="165"/>
      <c r="L65" s="169"/>
      <c r="S65" s="10"/>
      <c r="T65" s="10"/>
      <c r="U65" s="10"/>
      <c r="V65" s="10"/>
      <c r="W65" s="10"/>
      <c r="X65" s="10"/>
      <c r="Y65" s="10"/>
      <c r="Z65" s="10"/>
      <c r="AA65" s="10"/>
      <c r="AB65" s="10"/>
      <c r="AC65" s="10"/>
      <c r="AD65" s="10"/>
      <c r="AE65" s="10"/>
    </row>
    <row r="66" s="10" customFormat="1" ht="19.92" customHeight="1">
      <c r="A66" s="10"/>
      <c r="B66" s="164"/>
      <c r="C66" s="165"/>
      <c r="D66" s="166" t="s">
        <v>103</v>
      </c>
      <c r="E66" s="167"/>
      <c r="F66" s="167"/>
      <c r="G66" s="167"/>
      <c r="H66" s="167"/>
      <c r="I66" s="167"/>
      <c r="J66" s="168">
        <f>J872</f>
        <v>10356438.379999999</v>
      </c>
      <c r="K66" s="165"/>
      <c r="L66" s="169"/>
      <c r="S66" s="10"/>
      <c r="T66" s="10"/>
      <c r="U66" s="10"/>
      <c r="V66" s="10"/>
      <c r="W66" s="10"/>
      <c r="X66" s="10"/>
      <c r="Y66" s="10"/>
      <c r="Z66" s="10"/>
      <c r="AA66" s="10"/>
      <c r="AB66" s="10"/>
      <c r="AC66" s="10"/>
      <c r="AD66" s="10"/>
      <c r="AE66" s="10"/>
    </row>
    <row r="67" s="10" customFormat="1" ht="19.92" customHeight="1">
      <c r="A67" s="10"/>
      <c r="B67" s="164"/>
      <c r="C67" s="165"/>
      <c r="D67" s="166" t="s">
        <v>104</v>
      </c>
      <c r="E67" s="167"/>
      <c r="F67" s="167"/>
      <c r="G67" s="167"/>
      <c r="H67" s="167"/>
      <c r="I67" s="167"/>
      <c r="J67" s="168">
        <f>J921</f>
        <v>2437404.96</v>
      </c>
      <c r="K67" s="165"/>
      <c r="L67" s="169"/>
      <c r="S67" s="10"/>
      <c r="T67" s="10"/>
      <c r="U67" s="10"/>
      <c r="V67" s="10"/>
      <c r="W67" s="10"/>
      <c r="X67" s="10"/>
      <c r="Y67" s="10"/>
      <c r="Z67" s="10"/>
      <c r="AA67" s="10"/>
      <c r="AB67" s="10"/>
      <c r="AC67" s="10"/>
      <c r="AD67" s="10"/>
      <c r="AE67" s="10"/>
    </row>
    <row r="68" s="10" customFormat="1" ht="19.92" customHeight="1">
      <c r="A68" s="10"/>
      <c r="B68" s="164"/>
      <c r="C68" s="165"/>
      <c r="D68" s="166" t="s">
        <v>105</v>
      </c>
      <c r="E68" s="167"/>
      <c r="F68" s="167"/>
      <c r="G68" s="167"/>
      <c r="H68" s="167"/>
      <c r="I68" s="167"/>
      <c r="J68" s="168">
        <f>J975</f>
        <v>24056098.68</v>
      </c>
      <c r="K68" s="165"/>
      <c r="L68" s="169"/>
      <c r="S68" s="10"/>
      <c r="T68" s="10"/>
      <c r="U68" s="10"/>
      <c r="V68" s="10"/>
      <c r="W68" s="10"/>
      <c r="X68" s="10"/>
      <c r="Y68" s="10"/>
      <c r="Z68" s="10"/>
      <c r="AA68" s="10"/>
      <c r="AB68" s="10"/>
      <c r="AC68" s="10"/>
      <c r="AD68" s="10"/>
      <c r="AE68" s="10"/>
    </row>
    <row r="69" s="10" customFormat="1" ht="19.92" customHeight="1">
      <c r="A69" s="10"/>
      <c r="B69" s="164"/>
      <c r="C69" s="165"/>
      <c r="D69" s="166" t="s">
        <v>106</v>
      </c>
      <c r="E69" s="167"/>
      <c r="F69" s="167"/>
      <c r="G69" s="167"/>
      <c r="H69" s="167"/>
      <c r="I69" s="167"/>
      <c r="J69" s="168">
        <f>J1575</f>
        <v>1774392.3000000001</v>
      </c>
      <c r="K69" s="165"/>
      <c r="L69" s="169"/>
      <c r="S69" s="10"/>
      <c r="T69" s="10"/>
      <c r="U69" s="10"/>
      <c r="V69" s="10"/>
      <c r="W69" s="10"/>
      <c r="X69" s="10"/>
      <c r="Y69" s="10"/>
      <c r="Z69" s="10"/>
      <c r="AA69" s="10"/>
      <c r="AB69" s="10"/>
      <c r="AC69" s="10"/>
      <c r="AD69" s="10"/>
      <c r="AE69" s="10"/>
    </row>
    <row r="70" s="10" customFormat="1" ht="19.92" customHeight="1">
      <c r="A70" s="10"/>
      <c r="B70" s="164"/>
      <c r="C70" s="165"/>
      <c r="D70" s="166" t="s">
        <v>107</v>
      </c>
      <c r="E70" s="167"/>
      <c r="F70" s="167"/>
      <c r="G70" s="167"/>
      <c r="H70" s="167"/>
      <c r="I70" s="167"/>
      <c r="J70" s="168">
        <f>J1618</f>
        <v>2132794.5</v>
      </c>
      <c r="K70" s="165"/>
      <c r="L70" s="169"/>
      <c r="S70" s="10"/>
      <c r="T70" s="10"/>
      <c r="U70" s="10"/>
      <c r="V70" s="10"/>
      <c r="W70" s="10"/>
      <c r="X70" s="10"/>
      <c r="Y70" s="10"/>
      <c r="Z70" s="10"/>
      <c r="AA70" s="10"/>
      <c r="AB70" s="10"/>
      <c r="AC70" s="10"/>
      <c r="AD70" s="10"/>
      <c r="AE70" s="10"/>
    </row>
    <row r="71" s="9" customFormat="1" ht="24.96" customHeight="1">
      <c r="A71" s="9"/>
      <c r="B71" s="158"/>
      <c r="C71" s="159"/>
      <c r="D71" s="160" t="s">
        <v>108</v>
      </c>
      <c r="E71" s="161"/>
      <c r="F71" s="161"/>
      <c r="G71" s="161"/>
      <c r="H71" s="161"/>
      <c r="I71" s="161"/>
      <c r="J71" s="162">
        <f>J1660</f>
        <v>1388025</v>
      </c>
      <c r="K71" s="159"/>
      <c r="L71" s="163"/>
      <c r="S71" s="9"/>
      <c r="T71" s="9"/>
      <c r="U71" s="9"/>
      <c r="V71" s="9"/>
      <c r="W71" s="9"/>
      <c r="X71" s="9"/>
      <c r="Y71" s="9"/>
      <c r="Z71" s="9"/>
      <c r="AA71" s="9"/>
      <c r="AB71" s="9"/>
      <c r="AC71" s="9"/>
      <c r="AD71" s="9"/>
      <c r="AE71" s="9"/>
    </row>
    <row r="72" s="10" customFormat="1" ht="19.92" customHeight="1">
      <c r="A72" s="10"/>
      <c r="B72" s="164"/>
      <c r="C72" s="165"/>
      <c r="D72" s="166" t="s">
        <v>109</v>
      </c>
      <c r="E72" s="167"/>
      <c r="F72" s="167"/>
      <c r="G72" s="167"/>
      <c r="H72" s="167"/>
      <c r="I72" s="167"/>
      <c r="J72" s="168">
        <f>J1661</f>
        <v>1388025</v>
      </c>
      <c r="K72" s="165"/>
      <c r="L72" s="169"/>
      <c r="S72" s="10"/>
      <c r="T72" s="10"/>
      <c r="U72" s="10"/>
      <c r="V72" s="10"/>
      <c r="W72" s="10"/>
      <c r="X72" s="10"/>
      <c r="Y72" s="10"/>
      <c r="Z72" s="10"/>
      <c r="AA72" s="10"/>
      <c r="AB72" s="10"/>
      <c r="AC72" s="10"/>
      <c r="AD72" s="10"/>
      <c r="AE72" s="10"/>
    </row>
    <row r="73" s="9" customFormat="1" ht="24.96" customHeight="1">
      <c r="A73" s="9"/>
      <c r="B73" s="158"/>
      <c r="C73" s="159"/>
      <c r="D73" s="160" t="s">
        <v>110</v>
      </c>
      <c r="E73" s="161"/>
      <c r="F73" s="161"/>
      <c r="G73" s="161"/>
      <c r="H73" s="161"/>
      <c r="I73" s="161"/>
      <c r="J73" s="162">
        <f>J1668</f>
        <v>8910609.2300000004</v>
      </c>
      <c r="K73" s="159"/>
      <c r="L73" s="163"/>
      <c r="S73" s="9"/>
      <c r="T73" s="9"/>
      <c r="U73" s="9"/>
      <c r="V73" s="9"/>
      <c r="W73" s="9"/>
      <c r="X73" s="9"/>
      <c r="Y73" s="9"/>
      <c r="Z73" s="9"/>
      <c r="AA73" s="9"/>
      <c r="AB73" s="9"/>
      <c r="AC73" s="9"/>
      <c r="AD73" s="9"/>
      <c r="AE73" s="9"/>
    </row>
    <row r="74" s="10" customFormat="1" ht="19.92" customHeight="1">
      <c r="A74" s="10"/>
      <c r="B74" s="164"/>
      <c r="C74" s="165"/>
      <c r="D74" s="166" t="s">
        <v>111</v>
      </c>
      <c r="E74" s="167"/>
      <c r="F74" s="167"/>
      <c r="G74" s="167"/>
      <c r="H74" s="167"/>
      <c r="I74" s="167"/>
      <c r="J74" s="168">
        <f>J1669</f>
        <v>1914592.2499999998</v>
      </c>
      <c r="K74" s="165"/>
      <c r="L74" s="169"/>
      <c r="S74" s="10"/>
      <c r="T74" s="10"/>
      <c r="U74" s="10"/>
      <c r="V74" s="10"/>
      <c r="W74" s="10"/>
      <c r="X74" s="10"/>
      <c r="Y74" s="10"/>
      <c r="Z74" s="10"/>
      <c r="AA74" s="10"/>
      <c r="AB74" s="10"/>
      <c r="AC74" s="10"/>
      <c r="AD74" s="10"/>
      <c r="AE74" s="10"/>
    </row>
    <row r="75" s="10" customFormat="1" ht="19.92" customHeight="1">
      <c r="A75" s="10"/>
      <c r="B75" s="164"/>
      <c r="C75" s="165"/>
      <c r="D75" s="166" t="s">
        <v>112</v>
      </c>
      <c r="E75" s="167"/>
      <c r="F75" s="167"/>
      <c r="G75" s="167"/>
      <c r="H75" s="167"/>
      <c r="I75" s="167"/>
      <c r="J75" s="168">
        <f>J1718</f>
        <v>3544618.8300000001</v>
      </c>
      <c r="K75" s="165"/>
      <c r="L75" s="169"/>
      <c r="S75" s="10"/>
      <c r="T75" s="10"/>
      <c r="U75" s="10"/>
      <c r="V75" s="10"/>
      <c r="W75" s="10"/>
      <c r="X75" s="10"/>
      <c r="Y75" s="10"/>
      <c r="Z75" s="10"/>
      <c r="AA75" s="10"/>
      <c r="AB75" s="10"/>
      <c r="AC75" s="10"/>
      <c r="AD75" s="10"/>
      <c r="AE75" s="10"/>
    </row>
    <row r="76" s="10" customFormat="1" ht="19.92" customHeight="1">
      <c r="A76" s="10"/>
      <c r="B76" s="164"/>
      <c r="C76" s="165"/>
      <c r="D76" s="166" t="s">
        <v>113</v>
      </c>
      <c r="E76" s="167"/>
      <c r="F76" s="167"/>
      <c r="G76" s="167"/>
      <c r="H76" s="167"/>
      <c r="I76" s="167"/>
      <c r="J76" s="168">
        <f>J1805</f>
        <v>152263.5</v>
      </c>
      <c r="K76" s="165"/>
      <c r="L76" s="169"/>
      <c r="S76" s="10"/>
      <c r="T76" s="10"/>
      <c r="U76" s="10"/>
      <c r="V76" s="10"/>
      <c r="W76" s="10"/>
      <c r="X76" s="10"/>
      <c r="Y76" s="10"/>
      <c r="Z76" s="10"/>
      <c r="AA76" s="10"/>
      <c r="AB76" s="10"/>
      <c r="AC76" s="10"/>
      <c r="AD76" s="10"/>
      <c r="AE76" s="10"/>
    </row>
    <row r="77" s="10" customFormat="1" ht="19.92" customHeight="1">
      <c r="A77" s="10"/>
      <c r="B77" s="164"/>
      <c r="C77" s="165"/>
      <c r="D77" s="166" t="s">
        <v>114</v>
      </c>
      <c r="E77" s="167"/>
      <c r="F77" s="167"/>
      <c r="G77" s="167"/>
      <c r="H77" s="167"/>
      <c r="I77" s="167"/>
      <c r="J77" s="168">
        <f>J1819</f>
        <v>1822768.8699999999</v>
      </c>
      <c r="K77" s="165"/>
      <c r="L77" s="169"/>
      <c r="S77" s="10"/>
      <c r="T77" s="10"/>
      <c r="U77" s="10"/>
      <c r="V77" s="10"/>
      <c r="W77" s="10"/>
      <c r="X77" s="10"/>
      <c r="Y77" s="10"/>
      <c r="Z77" s="10"/>
      <c r="AA77" s="10"/>
      <c r="AB77" s="10"/>
      <c r="AC77" s="10"/>
      <c r="AD77" s="10"/>
      <c r="AE77" s="10"/>
    </row>
    <row r="78" s="10" customFormat="1" ht="19.92" customHeight="1">
      <c r="A78" s="10"/>
      <c r="B78" s="164"/>
      <c r="C78" s="165"/>
      <c r="D78" s="166" t="s">
        <v>115</v>
      </c>
      <c r="E78" s="167"/>
      <c r="F78" s="167"/>
      <c r="G78" s="167"/>
      <c r="H78" s="167"/>
      <c r="I78" s="167"/>
      <c r="J78" s="168">
        <f>J1866</f>
        <v>315609.59999999998</v>
      </c>
      <c r="K78" s="165"/>
      <c r="L78" s="169"/>
      <c r="S78" s="10"/>
      <c r="T78" s="10"/>
      <c r="U78" s="10"/>
      <c r="V78" s="10"/>
      <c r="W78" s="10"/>
      <c r="X78" s="10"/>
      <c r="Y78" s="10"/>
      <c r="Z78" s="10"/>
      <c r="AA78" s="10"/>
      <c r="AB78" s="10"/>
      <c r="AC78" s="10"/>
      <c r="AD78" s="10"/>
      <c r="AE78" s="10"/>
    </row>
    <row r="79" s="10" customFormat="1" ht="19.92" customHeight="1">
      <c r="A79" s="10"/>
      <c r="B79" s="164"/>
      <c r="C79" s="165"/>
      <c r="D79" s="166" t="s">
        <v>116</v>
      </c>
      <c r="E79" s="167"/>
      <c r="F79" s="167"/>
      <c r="G79" s="167"/>
      <c r="H79" s="167"/>
      <c r="I79" s="167"/>
      <c r="J79" s="168">
        <f>J1882</f>
        <v>19935</v>
      </c>
      <c r="K79" s="165"/>
      <c r="L79" s="169"/>
      <c r="S79" s="10"/>
      <c r="T79" s="10"/>
      <c r="U79" s="10"/>
      <c r="V79" s="10"/>
      <c r="W79" s="10"/>
      <c r="X79" s="10"/>
      <c r="Y79" s="10"/>
      <c r="Z79" s="10"/>
      <c r="AA79" s="10"/>
      <c r="AB79" s="10"/>
      <c r="AC79" s="10"/>
      <c r="AD79" s="10"/>
      <c r="AE79" s="10"/>
    </row>
    <row r="80" s="10" customFormat="1" ht="19.92" customHeight="1">
      <c r="A80" s="10"/>
      <c r="B80" s="164"/>
      <c r="C80" s="165"/>
      <c r="D80" s="166" t="s">
        <v>117</v>
      </c>
      <c r="E80" s="167"/>
      <c r="F80" s="167"/>
      <c r="G80" s="167"/>
      <c r="H80" s="167"/>
      <c r="I80" s="167"/>
      <c r="J80" s="168">
        <f>J1887</f>
        <v>5307</v>
      </c>
      <c r="K80" s="165"/>
      <c r="L80" s="169"/>
      <c r="S80" s="10"/>
      <c r="T80" s="10"/>
      <c r="U80" s="10"/>
      <c r="V80" s="10"/>
      <c r="W80" s="10"/>
      <c r="X80" s="10"/>
      <c r="Y80" s="10"/>
      <c r="Z80" s="10"/>
      <c r="AA80" s="10"/>
      <c r="AB80" s="10"/>
      <c r="AC80" s="10"/>
      <c r="AD80" s="10"/>
      <c r="AE80" s="10"/>
    </row>
    <row r="81" s="10" customFormat="1" ht="19.92" customHeight="1">
      <c r="A81" s="10"/>
      <c r="B81" s="164"/>
      <c r="C81" s="165"/>
      <c r="D81" s="166" t="s">
        <v>118</v>
      </c>
      <c r="E81" s="167"/>
      <c r="F81" s="167"/>
      <c r="G81" s="167"/>
      <c r="H81" s="167"/>
      <c r="I81" s="167"/>
      <c r="J81" s="168">
        <f>J1892</f>
        <v>78750</v>
      </c>
      <c r="K81" s="165"/>
      <c r="L81" s="169"/>
      <c r="S81" s="10"/>
      <c r="T81" s="10"/>
      <c r="U81" s="10"/>
      <c r="V81" s="10"/>
      <c r="W81" s="10"/>
      <c r="X81" s="10"/>
      <c r="Y81" s="10"/>
      <c r="Z81" s="10"/>
      <c r="AA81" s="10"/>
      <c r="AB81" s="10"/>
      <c r="AC81" s="10"/>
      <c r="AD81" s="10"/>
      <c r="AE81" s="10"/>
    </row>
    <row r="82" s="10" customFormat="1" ht="19.92" customHeight="1">
      <c r="A82" s="10"/>
      <c r="B82" s="164"/>
      <c r="C82" s="165"/>
      <c r="D82" s="166" t="s">
        <v>119</v>
      </c>
      <c r="E82" s="167"/>
      <c r="F82" s="167"/>
      <c r="G82" s="167"/>
      <c r="H82" s="167"/>
      <c r="I82" s="167"/>
      <c r="J82" s="168">
        <f>J1894</f>
        <v>35649.800000000003</v>
      </c>
      <c r="K82" s="165"/>
      <c r="L82" s="169"/>
      <c r="S82" s="10"/>
      <c r="T82" s="10"/>
      <c r="U82" s="10"/>
      <c r="V82" s="10"/>
      <c r="W82" s="10"/>
      <c r="X82" s="10"/>
      <c r="Y82" s="10"/>
      <c r="Z82" s="10"/>
      <c r="AA82" s="10"/>
      <c r="AB82" s="10"/>
      <c r="AC82" s="10"/>
      <c r="AD82" s="10"/>
      <c r="AE82" s="10"/>
    </row>
    <row r="83" s="10" customFormat="1" ht="19.92" customHeight="1">
      <c r="A83" s="10"/>
      <c r="B83" s="164"/>
      <c r="C83" s="165"/>
      <c r="D83" s="166" t="s">
        <v>120</v>
      </c>
      <c r="E83" s="167"/>
      <c r="F83" s="167"/>
      <c r="G83" s="167"/>
      <c r="H83" s="167"/>
      <c r="I83" s="167"/>
      <c r="J83" s="168">
        <f>J1904</f>
        <v>83269.380000000005</v>
      </c>
      <c r="K83" s="165"/>
      <c r="L83" s="169"/>
      <c r="S83" s="10"/>
      <c r="T83" s="10"/>
      <c r="U83" s="10"/>
      <c r="V83" s="10"/>
      <c r="W83" s="10"/>
      <c r="X83" s="10"/>
      <c r="Y83" s="10"/>
      <c r="Z83" s="10"/>
      <c r="AA83" s="10"/>
      <c r="AB83" s="10"/>
      <c r="AC83" s="10"/>
      <c r="AD83" s="10"/>
      <c r="AE83" s="10"/>
    </row>
    <row r="84" s="10" customFormat="1" ht="19.92" customHeight="1">
      <c r="A84" s="10"/>
      <c r="B84" s="164"/>
      <c r="C84" s="165"/>
      <c r="D84" s="166" t="s">
        <v>121</v>
      </c>
      <c r="E84" s="167"/>
      <c r="F84" s="167"/>
      <c r="G84" s="167"/>
      <c r="H84" s="167"/>
      <c r="I84" s="167"/>
      <c r="J84" s="168">
        <f>J1915</f>
        <v>864585</v>
      </c>
      <c r="K84" s="165"/>
      <c r="L84" s="169"/>
      <c r="S84" s="10"/>
      <c r="T84" s="10"/>
      <c r="U84" s="10"/>
      <c r="V84" s="10"/>
      <c r="W84" s="10"/>
      <c r="X84" s="10"/>
      <c r="Y84" s="10"/>
      <c r="Z84" s="10"/>
      <c r="AA84" s="10"/>
      <c r="AB84" s="10"/>
      <c r="AC84" s="10"/>
      <c r="AD84" s="10"/>
      <c r="AE84" s="10"/>
    </row>
    <row r="85" s="10" customFormat="1" ht="19.92" customHeight="1">
      <c r="A85" s="10"/>
      <c r="B85" s="164"/>
      <c r="C85" s="165"/>
      <c r="D85" s="166" t="s">
        <v>122</v>
      </c>
      <c r="E85" s="167"/>
      <c r="F85" s="167"/>
      <c r="G85" s="167"/>
      <c r="H85" s="167"/>
      <c r="I85" s="167"/>
      <c r="J85" s="168">
        <f>J1925</f>
        <v>73260</v>
      </c>
      <c r="K85" s="165"/>
      <c r="L85" s="169"/>
      <c r="S85" s="10"/>
      <c r="T85" s="10"/>
      <c r="U85" s="10"/>
      <c r="V85" s="10"/>
      <c r="W85" s="10"/>
      <c r="X85" s="10"/>
      <c r="Y85" s="10"/>
      <c r="Z85" s="10"/>
      <c r="AA85" s="10"/>
      <c r="AB85" s="10"/>
      <c r="AC85" s="10"/>
      <c r="AD85" s="10"/>
      <c r="AE85" s="10"/>
    </row>
    <row r="86" s="9" customFormat="1" ht="24.96" customHeight="1">
      <c r="A86" s="9"/>
      <c r="B86" s="158"/>
      <c r="C86" s="159"/>
      <c r="D86" s="160" t="s">
        <v>123</v>
      </c>
      <c r="E86" s="161"/>
      <c r="F86" s="161"/>
      <c r="G86" s="161"/>
      <c r="H86" s="161"/>
      <c r="I86" s="161"/>
      <c r="J86" s="162">
        <f>J1928</f>
        <v>1108585.5</v>
      </c>
      <c r="K86" s="159"/>
      <c r="L86" s="163"/>
      <c r="S86" s="9"/>
      <c r="T86" s="9"/>
      <c r="U86" s="9"/>
      <c r="V86" s="9"/>
      <c r="W86" s="9"/>
      <c r="X86" s="9"/>
      <c r="Y86" s="9"/>
      <c r="Z86" s="9"/>
      <c r="AA86" s="9"/>
      <c r="AB86" s="9"/>
      <c r="AC86" s="9"/>
      <c r="AD86" s="9"/>
      <c r="AE86" s="9"/>
    </row>
    <row r="87" s="10" customFormat="1" ht="19.92" customHeight="1">
      <c r="A87" s="10"/>
      <c r="B87" s="164"/>
      <c r="C87" s="165"/>
      <c r="D87" s="166" t="s">
        <v>124</v>
      </c>
      <c r="E87" s="167"/>
      <c r="F87" s="167"/>
      <c r="G87" s="167"/>
      <c r="H87" s="167"/>
      <c r="I87" s="167"/>
      <c r="J87" s="168">
        <f>J1929</f>
        <v>1108585.5</v>
      </c>
      <c r="K87" s="165"/>
      <c r="L87" s="169"/>
      <c r="S87" s="10"/>
      <c r="T87" s="10"/>
      <c r="U87" s="10"/>
      <c r="V87" s="10"/>
      <c r="W87" s="10"/>
      <c r="X87" s="10"/>
      <c r="Y87" s="10"/>
      <c r="Z87" s="10"/>
      <c r="AA87" s="10"/>
      <c r="AB87" s="10"/>
      <c r="AC87" s="10"/>
      <c r="AD87" s="10"/>
      <c r="AE87" s="10"/>
    </row>
    <row r="88" s="10" customFormat="1" ht="14.88" customHeight="1">
      <c r="A88" s="10"/>
      <c r="B88" s="164"/>
      <c r="C88" s="165"/>
      <c r="D88" s="166" t="s">
        <v>125</v>
      </c>
      <c r="E88" s="167"/>
      <c r="F88" s="167"/>
      <c r="G88" s="167"/>
      <c r="H88" s="167"/>
      <c r="I88" s="167"/>
      <c r="J88" s="168">
        <f>J1930</f>
        <v>4927.5</v>
      </c>
      <c r="K88" s="165"/>
      <c r="L88" s="169"/>
      <c r="S88" s="10"/>
      <c r="T88" s="10"/>
      <c r="U88" s="10"/>
      <c r="V88" s="10"/>
      <c r="W88" s="10"/>
      <c r="X88" s="10"/>
      <c r="Y88" s="10"/>
      <c r="Z88" s="10"/>
      <c r="AA88" s="10"/>
      <c r="AB88" s="10"/>
      <c r="AC88" s="10"/>
      <c r="AD88" s="10"/>
      <c r="AE88" s="10"/>
    </row>
    <row r="89" s="10" customFormat="1" ht="14.88" customHeight="1">
      <c r="A89" s="10"/>
      <c r="B89" s="164"/>
      <c r="C89" s="165"/>
      <c r="D89" s="166" t="s">
        <v>126</v>
      </c>
      <c r="E89" s="167"/>
      <c r="F89" s="167"/>
      <c r="G89" s="167"/>
      <c r="H89" s="167"/>
      <c r="I89" s="167"/>
      <c r="J89" s="168">
        <f>J1935</f>
        <v>1050000</v>
      </c>
      <c r="K89" s="165"/>
      <c r="L89" s="169"/>
      <c r="S89" s="10"/>
      <c r="T89" s="10"/>
      <c r="U89" s="10"/>
      <c r="V89" s="10"/>
      <c r="W89" s="10"/>
      <c r="X89" s="10"/>
      <c r="Y89" s="10"/>
      <c r="Z89" s="10"/>
      <c r="AA89" s="10"/>
      <c r="AB89" s="10"/>
      <c r="AC89" s="10"/>
      <c r="AD89" s="10"/>
      <c r="AE89" s="10"/>
    </row>
    <row r="90" s="10" customFormat="1" ht="14.88" customHeight="1">
      <c r="A90" s="10"/>
      <c r="B90" s="164"/>
      <c r="C90" s="165"/>
      <c r="D90" s="166" t="s">
        <v>127</v>
      </c>
      <c r="E90" s="167"/>
      <c r="F90" s="167"/>
      <c r="G90" s="167"/>
      <c r="H90" s="167"/>
      <c r="I90" s="167"/>
      <c r="J90" s="168">
        <f>J1938</f>
        <v>53658</v>
      </c>
      <c r="K90" s="165"/>
      <c r="L90" s="169"/>
      <c r="S90" s="10"/>
      <c r="T90" s="10"/>
      <c r="U90" s="10"/>
      <c r="V90" s="10"/>
      <c r="W90" s="10"/>
      <c r="X90" s="10"/>
      <c r="Y90" s="10"/>
      <c r="Z90" s="10"/>
      <c r="AA90" s="10"/>
      <c r="AB90" s="10"/>
      <c r="AC90" s="10"/>
      <c r="AD90" s="10"/>
      <c r="AE90" s="10"/>
    </row>
    <row r="91" s="2" customFormat="1" ht="21.84" customHeight="1">
      <c r="A91" s="32"/>
      <c r="B91" s="33"/>
      <c r="C91" s="34"/>
      <c r="D91" s="34"/>
      <c r="E91" s="34"/>
      <c r="F91" s="34"/>
      <c r="G91" s="34"/>
      <c r="H91" s="34"/>
      <c r="I91" s="34"/>
      <c r="J91" s="34"/>
      <c r="K91" s="34"/>
      <c r="L91" s="127"/>
      <c r="S91" s="32"/>
      <c r="T91" s="32"/>
      <c r="U91" s="32"/>
      <c r="V91" s="32"/>
      <c r="W91" s="32"/>
      <c r="X91" s="32"/>
      <c r="Y91" s="32"/>
      <c r="Z91" s="32"/>
      <c r="AA91" s="32"/>
      <c r="AB91" s="32"/>
      <c r="AC91" s="32"/>
      <c r="AD91" s="32"/>
      <c r="AE91" s="32"/>
    </row>
    <row r="92" s="2" customFormat="1" ht="6.96" customHeight="1">
      <c r="A92" s="32"/>
      <c r="B92" s="52"/>
      <c r="C92" s="53"/>
      <c r="D92" s="53"/>
      <c r="E92" s="53"/>
      <c r="F92" s="53"/>
      <c r="G92" s="53"/>
      <c r="H92" s="53"/>
      <c r="I92" s="53"/>
      <c r="J92" s="53"/>
      <c r="K92" s="53"/>
      <c r="L92" s="127"/>
      <c r="S92" s="32"/>
      <c r="T92" s="32"/>
      <c r="U92" s="32"/>
      <c r="V92" s="32"/>
      <c r="W92" s="32"/>
      <c r="X92" s="32"/>
      <c r="Y92" s="32"/>
      <c r="Z92" s="32"/>
      <c r="AA92" s="32"/>
      <c r="AB92" s="32"/>
      <c r="AC92" s="32"/>
      <c r="AD92" s="32"/>
      <c r="AE92" s="32"/>
    </row>
    <row r="96" s="2" customFormat="1" ht="6.96" customHeight="1">
      <c r="A96" s="32"/>
      <c r="B96" s="54"/>
      <c r="C96" s="55"/>
      <c r="D96" s="55"/>
      <c r="E96" s="55"/>
      <c r="F96" s="55"/>
      <c r="G96" s="55"/>
      <c r="H96" s="55"/>
      <c r="I96" s="55"/>
      <c r="J96" s="55"/>
      <c r="K96" s="55"/>
      <c r="L96" s="127"/>
      <c r="S96" s="32"/>
      <c r="T96" s="32"/>
      <c r="U96" s="32"/>
      <c r="V96" s="32"/>
      <c r="W96" s="32"/>
      <c r="X96" s="32"/>
      <c r="Y96" s="32"/>
      <c r="Z96" s="32"/>
      <c r="AA96" s="32"/>
      <c r="AB96" s="32"/>
      <c r="AC96" s="32"/>
      <c r="AD96" s="32"/>
      <c r="AE96" s="32"/>
    </row>
    <row r="97" s="2" customFormat="1" ht="24.96" customHeight="1">
      <c r="A97" s="32"/>
      <c r="B97" s="33"/>
      <c r="C97" s="23" t="s">
        <v>128</v>
      </c>
      <c r="D97" s="34"/>
      <c r="E97" s="34"/>
      <c r="F97" s="34"/>
      <c r="G97" s="34"/>
      <c r="H97" s="34"/>
      <c r="I97" s="34"/>
      <c r="J97" s="34"/>
      <c r="K97" s="34"/>
      <c r="L97" s="127"/>
      <c r="S97" s="32"/>
      <c r="T97" s="32"/>
      <c r="U97" s="32"/>
      <c r="V97" s="32"/>
      <c r="W97" s="32"/>
      <c r="X97" s="32"/>
      <c r="Y97" s="32"/>
      <c r="Z97" s="32"/>
      <c r="AA97" s="32"/>
      <c r="AB97" s="32"/>
      <c r="AC97" s="32"/>
      <c r="AD97" s="32"/>
      <c r="AE97" s="32"/>
    </row>
    <row r="98" s="2" customFormat="1" ht="6.96" customHeight="1">
      <c r="A98" s="32"/>
      <c r="B98" s="33"/>
      <c r="C98" s="34"/>
      <c r="D98" s="34"/>
      <c r="E98" s="34"/>
      <c r="F98" s="34"/>
      <c r="G98" s="34"/>
      <c r="H98" s="34"/>
      <c r="I98" s="34"/>
      <c r="J98" s="34"/>
      <c r="K98" s="34"/>
      <c r="L98" s="127"/>
      <c r="S98" s="32"/>
      <c r="T98" s="32"/>
      <c r="U98" s="32"/>
      <c r="V98" s="32"/>
      <c r="W98" s="32"/>
      <c r="X98" s="32"/>
      <c r="Y98" s="32"/>
      <c r="Z98" s="32"/>
      <c r="AA98" s="32"/>
      <c r="AB98" s="32"/>
      <c r="AC98" s="32"/>
      <c r="AD98" s="32"/>
      <c r="AE98" s="32"/>
    </row>
    <row r="99" s="2" customFormat="1" ht="12" customHeight="1">
      <c r="A99" s="32"/>
      <c r="B99" s="33"/>
      <c r="C99" s="29" t="s">
        <v>14</v>
      </c>
      <c r="D99" s="34"/>
      <c r="E99" s="34"/>
      <c r="F99" s="34"/>
      <c r="G99" s="34"/>
      <c r="H99" s="34"/>
      <c r="I99" s="34"/>
      <c r="J99" s="34"/>
      <c r="K99" s="34"/>
      <c r="L99" s="127"/>
      <c r="S99" s="32"/>
      <c r="T99" s="32"/>
      <c r="U99" s="32"/>
      <c r="V99" s="32"/>
      <c r="W99" s="32"/>
      <c r="X99" s="32"/>
      <c r="Y99" s="32"/>
      <c r="Z99" s="32"/>
      <c r="AA99" s="32"/>
      <c r="AB99" s="32"/>
      <c r="AC99" s="32"/>
      <c r="AD99" s="32"/>
      <c r="AE99" s="32"/>
    </row>
    <row r="100" s="2" customFormat="1" ht="26.25" customHeight="1">
      <c r="A100" s="32"/>
      <c r="B100" s="33"/>
      <c r="C100" s="34"/>
      <c r="D100" s="34"/>
      <c r="E100" s="153" t="str">
        <f>E7</f>
        <v xml:space="preserve">Údržba, opravy a odstraňování závad u SMT 2022-2025 -  Položkový soupis předpokládaných objemů prací</v>
      </c>
      <c r="F100" s="29"/>
      <c r="G100" s="29"/>
      <c r="H100" s="29"/>
      <c r="I100" s="34"/>
      <c r="J100" s="34"/>
      <c r="K100" s="34"/>
      <c r="L100" s="127"/>
      <c r="S100" s="32"/>
      <c r="T100" s="32"/>
      <c r="U100" s="32"/>
      <c r="V100" s="32"/>
      <c r="W100" s="32"/>
      <c r="X100" s="32"/>
      <c r="Y100" s="32"/>
      <c r="Z100" s="32"/>
      <c r="AA100" s="32"/>
      <c r="AB100" s="32"/>
      <c r="AC100" s="32"/>
      <c r="AD100" s="32"/>
      <c r="AE100" s="32"/>
    </row>
    <row r="101" s="2" customFormat="1" ht="12" customHeight="1">
      <c r="A101" s="32"/>
      <c r="B101" s="33"/>
      <c r="C101" s="29" t="s">
        <v>91</v>
      </c>
      <c r="D101" s="34"/>
      <c r="E101" s="34"/>
      <c r="F101" s="34"/>
      <c r="G101" s="34"/>
      <c r="H101" s="34"/>
      <c r="I101" s="34"/>
      <c r="J101" s="34"/>
      <c r="K101" s="34"/>
      <c r="L101" s="127"/>
      <c r="S101" s="32"/>
      <c r="T101" s="32"/>
      <c r="U101" s="32"/>
      <c r="V101" s="32"/>
      <c r="W101" s="32"/>
      <c r="X101" s="32"/>
      <c r="Y101" s="32"/>
      <c r="Z101" s="32"/>
      <c r="AA101" s="32"/>
      <c r="AB101" s="32"/>
      <c r="AC101" s="32"/>
      <c r="AD101" s="32"/>
      <c r="AE101" s="32"/>
    </row>
    <row r="102" s="2" customFormat="1" ht="16.5" customHeight="1">
      <c r="A102" s="32"/>
      <c r="B102" s="33"/>
      <c r="C102" s="34"/>
      <c r="D102" s="34"/>
      <c r="E102" s="62" t="str">
        <f>E9</f>
        <v>001 - Mosty a tunely</v>
      </c>
      <c r="F102" s="34"/>
      <c r="G102" s="34"/>
      <c r="H102" s="34"/>
      <c r="I102" s="34"/>
      <c r="J102" s="34"/>
      <c r="K102" s="34"/>
      <c r="L102" s="127"/>
      <c r="S102" s="32"/>
      <c r="T102" s="32"/>
      <c r="U102" s="32"/>
      <c r="V102" s="32"/>
      <c r="W102" s="32"/>
      <c r="X102" s="32"/>
      <c r="Y102" s="32"/>
      <c r="Z102" s="32"/>
      <c r="AA102" s="32"/>
      <c r="AB102" s="32"/>
      <c r="AC102" s="32"/>
      <c r="AD102" s="32"/>
      <c r="AE102" s="32"/>
    </row>
    <row r="103" s="2" customFormat="1" ht="6.96" customHeight="1">
      <c r="A103" s="32"/>
      <c r="B103" s="33"/>
      <c r="C103" s="34"/>
      <c r="D103" s="34"/>
      <c r="E103" s="34"/>
      <c r="F103" s="34"/>
      <c r="G103" s="34"/>
      <c r="H103" s="34"/>
      <c r="I103" s="34"/>
      <c r="J103" s="34"/>
      <c r="K103" s="34"/>
      <c r="L103" s="127"/>
      <c r="S103" s="32"/>
      <c r="T103" s="32"/>
      <c r="U103" s="32"/>
      <c r="V103" s="32"/>
      <c r="W103" s="32"/>
      <c r="X103" s="32"/>
      <c r="Y103" s="32"/>
      <c r="Z103" s="32"/>
      <c r="AA103" s="32"/>
      <c r="AB103" s="32"/>
      <c r="AC103" s="32"/>
      <c r="AD103" s="32"/>
      <c r="AE103" s="32"/>
    </row>
    <row r="104" s="2" customFormat="1" ht="12" customHeight="1">
      <c r="A104" s="32"/>
      <c r="B104" s="33"/>
      <c r="C104" s="29" t="s">
        <v>21</v>
      </c>
      <c r="D104" s="34"/>
      <c r="E104" s="34"/>
      <c r="F104" s="26" t="str">
        <f>F12</f>
        <v>obvod OŘ UNL</v>
      </c>
      <c r="G104" s="34"/>
      <c r="H104" s="34"/>
      <c r="I104" s="29" t="s">
        <v>23</v>
      </c>
      <c r="J104" s="65" t="str">
        <f>IF(J12="","",J12)</f>
        <v>1. 8. 2022</v>
      </c>
      <c r="K104" s="34"/>
      <c r="L104" s="127"/>
      <c r="S104" s="32"/>
      <c r="T104" s="32"/>
      <c r="U104" s="32"/>
      <c r="V104" s="32"/>
      <c r="W104" s="32"/>
      <c r="X104" s="32"/>
      <c r="Y104" s="32"/>
      <c r="Z104" s="32"/>
      <c r="AA104" s="32"/>
      <c r="AB104" s="32"/>
      <c r="AC104" s="32"/>
      <c r="AD104" s="32"/>
      <c r="AE104" s="32"/>
    </row>
    <row r="105" s="2" customFormat="1" ht="6.96" customHeight="1">
      <c r="A105" s="32"/>
      <c r="B105" s="33"/>
      <c r="C105" s="34"/>
      <c r="D105" s="34"/>
      <c r="E105" s="34"/>
      <c r="F105" s="34"/>
      <c r="G105" s="34"/>
      <c r="H105" s="34"/>
      <c r="I105" s="34"/>
      <c r="J105" s="34"/>
      <c r="K105" s="34"/>
      <c r="L105" s="127"/>
      <c r="S105" s="32"/>
      <c r="T105" s="32"/>
      <c r="U105" s="32"/>
      <c r="V105" s="32"/>
      <c r="W105" s="32"/>
      <c r="X105" s="32"/>
      <c r="Y105" s="32"/>
      <c r="Z105" s="32"/>
      <c r="AA105" s="32"/>
      <c r="AB105" s="32"/>
      <c r="AC105" s="32"/>
      <c r="AD105" s="32"/>
      <c r="AE105" s="32"/>
    </row>
    <row r="106" s="2" customFormat="1" ht="15.15" customHeight="1">
      <c r="A106" s="32"/>
      <c r="B106" s="33"/>
      <c r="C106" s="29" t="s">
        <v>27</v>
      </c>
      <c r="D106" s="34"/>
      <c r="E106" s="34"/>
      <c r="F106" s="26" t="str">
        <f>E15</f>
        <v>Správa železnic, státní organizace</v>
      </c>
      <c r="G106" s="34"/>
      <c r="H106" s="34"/>
      <c r="I106" s="29" t="s">
        <v>35</v>
      </c>
      <c r="J106" s="30" t="str">
        <f>E21</f>
        <v xml:space="preserve"> </v>
      </c>
      <c r="K106" s="34"/>
      <c r="L106" s="127"/>
      <c r="S106" s="32"/>
      <c r="T106" s="32"/>
      <c r="U106" s="32"/>
      <c r="V106" s="32"/>
      <c r="W106" s="32"/>
      <c r="X106" s="32"/>
      <c r="Y106" s="32"/>
      <c r="Z106" s="32"/>
      <c r="AA106" s="32"/>
      <c r="AB106" s="32"/>
      <c r="AC106" s="32"/>
      <c r="AD106" s="32"/>
      <c r="AE106" s="32"/>
    </row>
    <row r="107" s="2" customFormat="1" ht="15.15" customHeight="1">
      <c r="A107" s="32"/>
      <c r="B107" s="33"/>
      <c r="C107" s="29" t="s">
        <v>33</v>
      </c>
      <c r="D107" s="34"/>
      <c r="E107" s="34"/>
      <c r="F107" s="26" t="str">
        <f>IF(E18="","",E18)</f>
        <v xml:space="preserve"> </v>
      </c>
      <c r="G107" s="34"/>
      <c r="H107" s="34"/>
      <c r="I107" s="29" t="s">
        <v>37</v>
      </c>
      <c r="J107" s="30" t="str">
        <f>E24</f>
        <v xml:space="preserve"> </v>
      </c>
      <c r="K107" s="34"/>
      <c r="L107" s="127"/>
      <c r="S107" s="32"/>
      <c r="T107" s="32"/>
      <c r="U107" s="32"/>
      <c r="V107" s="32"/>
      <c r="W107" s="32"/>
      <c r="X107" s="32"/>
      <c r="Y107" s="32"/>
      <c r="Z107" s="32"/>
      <c r="AA107" s="32"/>
      <c r="AB107" s="32"/>
      <c r="AC107" s="32"/>
      <c r="AD107" s="32"/>
      <c r="AE107" s="32"/>
    </row>
    <row r="108" s="2" customFormat="1" ht="10.32" customHeight="1">
      <c r="A108" s="32"/>
      <c r="B108" s="33"/>
      <c r="C108" s="34"/>
      <c r="D108" s="34"/>
      <c r="E108" s="34"/>
      <c r="F108" s="34"/>
      <c r="G108" s="34"/>
      <c r="H108" s="34"/>
      <c r="I108" s="34"/>
      <c r="J108" s="34"/>
      <c r="K108" s="34"/>
      <c r="L108" s="127"/>
      <c r="S108" s="32"/>
      <c r="T108" s="32"/>
      <c r="U108" s="32"/>
      <c r="V108" s="32"/>
      <c r="W108" s="32"/>
      <c r="X108" s="32"/>
      <c r="Y108" s="32"/>
      <c r="Z108" s="32"/>
      <c r="AA108" s="32"/>
      <c r="AB108" s="32"/>
      <c r="AC108" s="32"/>
      <c r="AD108" s="32"/>
      <c r="AE108" s="32"/>
    </row>
    <row r="109" s="11" customFormat="1" ht="29.28" customHeight="1">
      <c r="A109" s="170"/>
      <c r="B109" s="171"/>
      <c r="C109" s="172" t="s">
        <v>129</v>
      </c>
      <c r="D109" s="173" t="s">
        <v>59</v>
      </c>
      <c r="E109" s="173" t="s">
        <v>55</v>
      </c>
      <c r="F109" s="173" t="s">
        <v>56</v>
      </c>
      <c r="G109" s="173" t="s">
        <v>130</v>
      </c>
      <c r="H109" s="173" t="s">
        <v>131</v>
      </c>
      <c r="I109" s="173" t="s">
        <v>132</v>
      </c>
      <c r="J109" s="173" t="s">
        <v>95</v>
      </c>
      <c r="K109" s="174" t="s">
        <v>133</v>
      </c>
      <c r="L109" s="175"/>
      <c r="M109" s="85" t="s">
        <v>18</v>
      </c>
      <c r="N109" s="86" t="s">
        <v>44</v>
      </c>
      <c r="O109" s="86" t="s">
        <v>134</v>
      </c>
      <c r="P109" s="86" t="s">
        <v>135</v>
      </c>
      <c r="Q109" s="86" t="s">
        <v>136</v>
      </c>
      <c r="R109" s="86" t="s">
        <v>137</v>
      </c>
      <c r="S109" s="86" t="s">
        <v>138</v>
      </c>
      <c r="T109" s="87" t="s">
        <v>139</v>
      </c>
      <c r="U109" s="170"/>
      <c r="V109" s="170"/>
      <c r="W109" s="170"/>
      <c r="X109" s="170"/>
      <c r="Y109" s="170"/>
      <c r="Z109" s="170"/>
      <c r="AA109" s="170"/>
      <c r="AB109" s="170"/>
      <c r="AC109" s="170"/>
      <c r="AD109" s="170"/>
      <c r="AE109" s="170"/>
    </row>
    <row r="110" s="2" customFormat="1" ht="22.8" customHeight="1">
      <c r="A110" s="32"/>
      <c r="B110" s="33"/>
      <c r="C110" s="92" t="s">
        <v>140</v>
      </c>
      <c r="D110" s="34"/>
      <c r="E110" s="34"/>
      <c r="F110" s="34"/>
      <c r="G110" s="34"/>
      <c r="H110" s="34"/>
      <c r="I110" s="34"/>
      <c r="J110" s="176">
        <f>BK110</f>
        <v>79200171.820000008</v>
      </c>
      <c r="K110" s="34"/>
      <c r="L110" s="38"/>
      <c r="M110" s="88"/>
      <c r="N110" s="177"/>
      <c r="O110" s="89"/>
      <c r="P110" s="178">
        <f>P111+P1660+P1668+P1928</f>
        <v>106278.20389399998</v>
      </c>
      <c r="Q110" s="89"/>
      <c r="R110" s="178">
        <f>R111+R1660+R1668+R1928</f>
        <v>4661.8302061473096</v>
      </c>
      <c r="S110" s="89"/>
      <c r="T110" s="179">
        <f>T111+T1660+T1668+T1928</f>
        <v>3301.2413855000004</v>
      </c>
      <c r="U110" s="32"/>
      <c r="V110" s="32"/>
      <c r="W110" s="32"/>
      <c r="X110" s="32"/>
      <c r="Y110" s="32"/>
      <c r="Z110" s="32"/>
      <c r="AA110" s="32"/>
      <c r="AB110" s="32"/>
      <c r="AC110" s="32"/>
      <c r="AD110" s="32"/>
      <c r="AE110" s="32"/>
      <c r="AT110" s="17" t="s">
        <v>73</v>
      </c>
      <c r="AU110" s="17" t="s">
        <v>96</v>
      </c>
      <c r="BK110" s="180">
        <f>BK111+BK1660+BK1668+BK1928</f>
        <v>79200171.820000008</v>
      </c>
    </row>
    <row r="111" s="12" customFormat="1" ht="25.92" customHeight="1">
      <c r="A111" s="12"/>
      <c r="B111" s="181"/>
      <c r="C111" s="182"/>
      <c r="D111" s="183" t="s">
        <v>73</v>
      </c>
      <c r="E111" s="184" t="s">
        <v>141</v>
      </c>
      <c r="F111" s="184" t="s">
        <v>142</v>
      </c>
      <c r="G111" s="182"/>
      <c r="H111" s="182"/>
      <c r="I111" s="182"/>
      <c r="J111" s="185">
        <f>BK111</f>
        <v>67792952.090000004</v>
      </c>
      <c r="K111" s="182"/>
      <c r="L111" s="186"/>
      <c r="M111" s="187"/>
      <c r="N111" s="188"/>
      <c r="O111" s="188"/>
      <c r="P111" s="189">
        <f>P112+P481+P585+P700+P818+P872+P921+P975+P1575+P1618</f>
        <v>90160.988899999982</v>
      </c>
      <c r="Q111" s="188"/>
      <c r="R111" s="189">
        <f>R112+R481+R585+R700+R818+R872+R921+R975+R1575+R1618</f>
        <v>4597.0020371498094</v>
      </c>
      <c r="S111" s="188"/>
      <c r="T111" s="190">
        <f>T112+T481+T585+T700+T818+T872+T921+T975+T1575+T1618</f>
        <v>3235.0674455000003</v>
      </c>
      <c r="U111" s="12"/>
      <c r="V111" s="12"/>
      <c r="W111" s="12"/>
      <c r="X111" s="12"/>
      <c r="Y111" s="12"/>
      <c r="Z111" s="12"/>
      <c r="AA111" s="12"/>
      <c r="AB111" s="12"/>
      <c r="AC111" s="12"/>
      <c r="AD111" s="12"/>
      <c r="AE111" s="12"/>
      <c r="AR111" s="191" t="s">
        <v>20</v>
      </c>
      <c r="AT111" s="192" t="s">
        <v>73</v>
      </c>
      <c r="AU111" s="192" t="s">
        <v>74</v>
      </c>
      <c r="AY111" s="191" t="s">
        <v>143</v>
      </c>
      <c r="BK111" s="193">
        <f>BK112+BK481+BK585+BK700+BK818+BK872+BK921+BK975+BK1575+BK1618</f>
        <v>67792952.090000004</v>
      </c>
    </row>
    <row r="112" s="12" customFormat="1" ht="22.8" customHeight="1">
      <c r="A112" s="12"/>
      <c r="B112" s="181"/>
      <c r="C112" s="182"/>
      <c r="D112" s="183" t="s">
        <v>73</v>
      </c>
      <c r="E112" s="194" t="s">
        <v>20</v>
      </c>
      <c r="F112" s="194" t="s">
        <v>144</v>
      </c>
      <c r="G112" s="182"/>
      <c r="H112" s="182"/>
      <c r="I112" s="182"/>
      <c r="J112" s="195">
        <f>BK112</f>
        <v>12448706.430000002</v>
      </c>
      <c r="K112" s="182"/>
      <c r="L112" s="186"/>
      <c r="M112" s="187"/>
      <c r="N112" s="188"/>
      <c r="O112" s="188"/>
      <c r="P112" s="189">
        <f>SUM(P113:P480)</f>
        <v>14967.289999999995</v>
      </c>
      <c r="Q112" s="188"/>
      <c r="R112" s="189">
        <f>SUM(R113:R480)</f>
        <v>1288.74486306015</v>
      </c>
      <c r="S112" s="188"/>
      <c r="T112" s="190">
        <f>SUM(T113:T480)</f>
        <v>288.10500000000002</v>
      </c>
      <c r="U112" s="12"/>
      <c r="V112" s="12"/>
      <c r="W112" s="12"/>
      <c r="X112" s="12"/>
      <c r="Y112" s="12"/>
      <c r="Z112" s="12"/>
      <c r="AA112" s="12"/>
      <c r="AB112" s="12"/>
      <c r="AC112" s="12"/>
      <c r="AD112" s="12"/>
      <c r="AE112" s="12"/>
      <c r="AR112" s="191" t="s">
        <v>20</v>
      </c>
      <c r="AT112" s="192" t="s">
        <v>73</v>
      </c>
      <c r="AU112" s="192" t="s">
        <v>20</v>
      </c>
      <c r="AY112" s="191" t="s">
        <v>143</v>
      </c>
      <c r="BK112" s="193">
        <f>SUM(BK113:BK480)</f>
        <v>12448706.430000002</v>
      </c>
    </row>
    <row r="113" s="2" customFormat="1" ht="44.25" customHeight="1">
      <c r="A113" s="32"/>
      <c r="B113" s="33"/>
      <c r="C113" s="196" t="s">
        <v>20</v>
      </c>
      <c r="D113" s="196" t="s">
        <v>145</v>
      </c>
      <c r="E113" s="197" t="s">
        <v>146</v>
      </c>
      <c r="F113" s="198" t="s">
        <v>147</v>
      </c>
      <c r="G113" s="199" t="s">
        <v>148</v>
      </c>
      <c r="H113" s="200">
        <v>1500</v>
      </c>
      <c r="I113" s="201">
        <v>77.799999999999997</v>
      </c>
      <c r="J113" s="201">
        <f>ROUND(I113*H113,2)</f>
        <v>116700</v>
      </c>
      <c r="K113" s="198" t="s">
        <v>149</v>
      </c>
      <c r="L113" s="38"/>
      <c r="M113" s="202" t="s">
        <v>18</v>
      </c>
      <c r="N113" s="203" t="s">
        <v>45</v>
      </c>
      <c r="O113" s="204">
        <v>0.26500000000000001</v>
      </c>
      <c r="P113" s="204">
        <f>O113*H113</f>
        <v>397.5</v>
      </c>
      <c r="Q113" s="204">
        <v>0</v>
      </c>
      <c r="R113" s="204">
        <f>Q113*H113</f>
        <v>0</v>
      </c>
      <c r="S113" s="204">
        <v>0</v>
      </c>
      <c r="T113" s="205">
        <f>S113*H113</f>
        <v>0</v>
      </c>
      <c r="U113" s="32"/>
      <c r="V113" s="32"/>
      <c r="W113" s="32"/>
      <c r="X113" s="32"/>
      <c r="Y113" s="32"/>
      <c r="Z113" s="32"/>
      <c r="AA113" s="32"/>
      <c r="AB113" s="32"/>
      <c r="AC113" s="32"/>
      <c r="AD113" s="32"/>
      <c r="AE113" s="32"/>
      <c r="AR113" s="206" t="s">
        <v>150</v>
      </c>
      <c r="AT113" s="206" t="s">
        <v>145</v>
      </c>
      <c r="AU113" s="206" t="s">
        <v>83</v>
      </c>
      <c r="AY113" s="17" t="s">
        <v>143</v>
      </c>
      <c r="BE113" s="207">
        <f>IF(N113="základní",J113,0)</f>
        <v>116700</v>
      </c>
      <c r="BF113" s="207">
        <f>IF(N113="snížená",J113,0)</f>
        <v>0</v>
      </c>
      <c r="BG113" s="207">
        <f>IF(N113="zákl. přenesená",J113,0)</f>
        <v>0</v>
      </c>
      <c r="BH113" s="207">
        <f>IF(N113="sníž. přenesená",J113,0)</f>
        <v>0</v>
      </c>
      <c r="BI113" s="207">
        <f>IF(N113="nulová",J113,0)</f>
        <v>0</v>
      </c>
      <c r="BJ113" s="17" t="s">
        <v>20</v>
      </c>
      <c r="BK113" s="207">
        <f>ROUND(I113*H113,2)</f>
        <v>116700</v>
      </c>
      <c r="BL113" s="17" t="s">
        <v>150</v>
      </c>
      <c r="BM113" s="206" t="s">
        <v>151</v>
      </c>
    </row>
    <row r="114" s="2" customFormat="1">
      <c r="A114" s="32"/>
      <c r="B114" s="33"/>
      <c r="C114" s="34"/>
      <c r="D114" s="208" t="s">
        <v>152</v>
      </c>
      <c r="E114" s="34"/>
      <c r="F114" s="209" t="s">
        <v>153</v>
      </c>
      <c r="G114" s="34"/>
      <c r="H114" s="34"/>
      <c r="I114" s="34"/>
      <c r="J114" s="34"/>
      <c r="K114" s="34"/>
      <c r="L114" s="38"/>
      <c r="M114" s="210"/>
      <c r="N114" s="211"/>
      <c r="O114" s="77"/>
      <c r="P114" s="77"/>
      <c r="Q114" s="77"/>
      <c r="R114" s="77"/>
      <c r="S114" s="77"/>
      <c r="T114" s="78"/>
      <c r="U114" s="32"/>
      <c r="V114" s="32"/>
      <c r="W114" s="32"/>
      <c r="X114" s="32"/>
      <c r="Y114" s="32"/>
      <c r="Z114" s="32"/>
      <c r="AA114" s="32"/>
      <c r="AB114" s="32"/>
      <c r="AC114" s="32"/>
      <c r="AD114" s="32"/>
      <c r="AE114" s="32"/>
      <c r="AT114" s="17" t="s">
        <v>152</v>
      </c>
      <c r="AU114" s="17" t="s">
        <v>83</v>
      </c>
    </row>
    <row r="115" s="2" customFormat="1" ht="44.25" customHeight="1">
      <c r="A115" s="32"/>
      <c r="B115" s="33"/>
      <c r="C115" s="196" t="s">
        <v>83</v>
      </c>
      <c r="D115" s="196" t="s">
        <v>145</v>
      </c>
      <c r="E115" s="197" t="s">
        <v>154</v>
      </c>
      <c r="F115" s="198" t="s">
        <v>155</v>
      </c>
      <c r="G115" s="199" t="s">
        <v>148</v>
      </c>
      <c r="H115" s="200">
        <v>225</v>
      </c>
      <c r="I115" s="201">
        <v>108</v>
      </c>
      <c r="J115" s="201">
        <f>ROUND(I115*H115,2)</f>
        <v>24300</v>
      </c>
      <c r="K115" s="198" t="s">
        <v>149</v>
      </c>
      <c r="L115" s="38"/>
      <c r="M115" s="202" t="s">
        <v>18</v>
      </c>
      <c r="N115" s="203" t="s">
        <v>45</v>
      </c>
      <c r="O115" s="204">
        <v>0.34799999999999998</v>
      </c>
      <c r="P115" s="204">
        <f>O115*H115</f>
        <v>78.299999999999997</v>
      </c>
      <c r="Q115" s="204">
        <v>0</v>
      </c>
      <c r="R115" s="204">
        <f>Q115*H115</f>
        <v>0</v>
      </c>
      <c r="S115" s="204">
        <v>0</v>
      </c>
      <c r="T115" s="205">
        <f>S115*H115</f>
        <v>0</v>
      </c>
      <c r="U115" s="32"/>
      <c r="V115" s="32"/>
      <c r="W115" s="32"/>
      <c r="X115" s="32"/>
      <c r="Y115" s="32"/>
      <c r="Z115" s="32"/>
      <c r="AA115" s="32"/>
      <c r="AB115" s="32"/>
      <c r="AC115" s="32"/>
      <c r="AD115" s="32"/>
      <c r="AE115" s="32"/>
      <c r="AR115" s="206" t="s">
        <v>150</v>
      </c>
      <c r="AT115" s="206" t="s">
        <v>145</v>
      </c>
      <c r="AU115" s="206" t="s">
        <v>83</v>
      </c>
      <c r="AY115" s="17" t="s">
        <v>143</v>
      </c>
      <c r="BE115" s="207">
        <f>IF(N115="základní",J115,0)</f>
        <v>24300</v>
      </c>
      <c r="BF115" s="207">
        <f>IF(N115="snížená",J115,0)</f>
        <v>0</v>
      </c>
      <c r="BG115" s="207">
        <f>IF(N115="zákl. přenesená",J115,0)</f>
        <v>0</v>
      </c>
      <c r="BH115" s="207">
        <f>IF(N115="sníž. přenesená",J115,0)</f>
        <v>0</v>
      </c>
      <c r="BI115" s="207">
        <f>IF(N115="nulová",J115,0)</f>
        <v>0</v>
      </c>
      <c r="BJ115" s="17" t="s">
        <v>20</v>
      </c>
      <c r="BK115" s="207">
        <f>ROUND(I115*H115,2)</f>
        <v>24300</v>
      </c>
      <c r="BL115" s="17" t="s">
        <v>150</v>
      </c>
      <c r="BM115" s="206" t="s">
        <v>156</v>
      </c>
    </row>
    <row r="116" s="2" customFormat="1">
      <c r="A116" s="32"/>
      <c r="B116" s="33"/>
      <c r="C116" s="34"/>
      <c r="D116" s="208" t="s">
        <v>152</v>
      </c>
      <c r="E116" s="34"/>
      <c r="F116" s="209" t="s">
        <v>157</v>
      </c>
      <c r="G116" s="34"/>
      <c r="H116" s="34"/>
      <c r="I116" s="34"/>
      <c r="J116" s="34"/>
      <c r="K116" s="34"/>
      <c r="L116" s="38"/>
      <c r="M116" s="210"/>
      <c r="N116" s="211"/>
      <c r="O116" s="77"/>
      <c r="P116" s="77"/>
      <c r="Q116" s="77"/>
      <c r="R116" s="77"/>
      <c r="S116" s="77"/>
      <c r="T116" s="78"/>
      <c r="U116" s="32"/>
      <c r="V116" s="32"/>
      <c r="W116" s="32"/>
      <c r="X116" s="32"/>
      <c r="Y116" s="32"/>
      <c r="Z116" s="32"/>
      <c r="AA116" s="32"/>
      <c r="AB116" s="32"/>
      <c r="AC116" s="32"/>
      <c r="AD116" s="32"/>
      <c r="AE116" s="32"/>
      <c r="AT116" s="17" t="s">
        <v>152</v>
      </c>
      <c r="AU116" s="17" t="s">
        <v>83</v>
      </c>
    </row>
    <row r="117" s="2" customFormat="1" ht="44.25" customHeight="1">
      <c r="A117" s="32"/>
      <c r="B117" s="33"/>
      <c r="C117" s="196" t="s">
        <v>158</v>
      </c>
      <c r="D117" s="196" t="s">
        <v>145</v>
      </c>
      <c r="E117" s="197" t="s">
        <v>159</v>
      </c>
      <c r="F117" s="198" t="s">
        <v>160</v>
      </c>
      <c r="G117" s="199" t="s">
        <v>148</v>
      </c>
      <c r="H117" s="200">
        <v>300</v>
      </c>
      <c r="I117" s="201">
        <v>161</v>
      </c>
      <c r="J117" s="201">
        <f>ROUND(I117*H117,2)</f>
        <v>48300</v>
      </c>
      <c r="K117" s="198" t="s">
        <v>149</v>
      </c>
      <c r="L117" s="38"/>
      <c r="M117" s="202" t="s">
        <v>18</v>
      </c>
      <c r="N117" s="203" t="s">
        <v>45</v>
      </c>
      <c r="O117" s="204">
        <v>0.52000000000000002</v>
      </c>
      <c r="P117" s="204">
        <f>O117*H117</f>
        <v>156</v>
      </c>
      <c r="Q117" s="204">
        <v>0</v>
      </c>
      <c r="R117" s="204">
        <f>Q117*H117</f>
        <v>0</v>
      </c>
      <c r="S117" s="204">
        <v>0</v>
      </c>
      <c r="T117" s="205">
        <f>S117*H117</f>
        <v>0</v>
      </c>
      <c r="U117" s="32"/>
      <c r="V117" s="32"/>
      <c r="W117" s="32"/>
      <c r="X117" s="32"/>
      <c r="Y117" s="32"/>
      <c r="Z117" s="32"/>
      <c r="AA117" s="32"/>
      <c r="AB117" s="32"/>
      <c r="AC117" s="32"/>
      <c r="AD117" s="32"/>
      <c r="AE117" s="32"/>
      <c r="AR117" s="206" t="s">
        <v>150</v>
      </c>
      <c r="AT117" s="206" t="s">
        <v>145</v>
      </c>
      <c r="AU117" s="206" t="s">
        <v>83</v>
      </c>
      <c r="AY117" s="17" t="s">
        <v>143</v>
      </c>
      <c r="BE117" s="207">
        <f>IF(N117="základní",J117,0)</f>
        <v>48300</v>
      </c>
      <c r="BF117" s="207">
        <f>IF(N117="snížená",J117,0)</f>
        <v>0</v>
      </c>
      <c r="BG117" s="207">
        <f>IF(N117="zákl. přenesená",J117,0)</f>
        <v>0</v>
      </c>
      <c r="BH117" s="207">
        <f>IF(N117="sníž. přenesená",J117,0)</f>
        <v>0</v>
      </c>
      <c r="BI117" s="207">
        <f>IF(N117="nulová",J117,0)</f>
        <v>0</v>
      </c>
      <c r="BJ117" s="17" t="s">
        <v>20</v>
      </c>
      <c r="BK117" s="207">
        <f>ROUND(I117*H117,2)</f>
        <v>48300</v>
      </c>
      <c r="BL117" s="17" t="s">
        <v>150</v>
      </c>
      <c r="BM117" s="206" t="s">
        <v>161</v>
      </c>
    </row>
    <row r="118" s="2" customFormat="1">
      <c r="A118" s="32"/>
      <c r="B118" s="33"/>
      <c r="C118" s="34"/>
      <c r="D118" s="208" t="s">
        <v>152</v>
      </c>
      <c r="E118" s="34"/>
      <c r="F118" s="209" t="s">
        <v>157</v>
      </c>
      <c r="G118" s="34"/>
      <c r="H118" s="34"/>
      <c r="I118" s="34"/>
      <c r="J118" s="34"/>
      <c r="K118" s="34"/>
      <c r="L118" s="38"/>
      <c r="M118" s="210"/>
      <c r="N118" s="211"/>
      <c r="O118" s="77"/>
      <c r="P118" s="77"/>
      <c r="Q118" s="77"/>
      <c r="R118" s="77"/>
      <c r="S118" s="77"/>
      <c r="T118" s="78"/>
      <c r="U118" s="32"/>
      <c r="V118" s="32"/>
      <c r="W118" s="32"/>
      <c r="X118" s="32"/>
      <c r="Y118" s="32"/>
      <c r="Z118" s="32"/>
      <c r="AA118" s="32"/>
      <c r="AB118" s="32"/>
      <c r="AC118" s="32"/>
      <c r="AD118" s="32"/>
      <c r="AE118" s="32"/>
      <c r="AT118" s="17" t="s">
        <v>152</v>
      </c>
      <c r="AU118" s="17" t="s">
        <v>83</v>
      </c>
    </row>
    <row r="119" s="2" customFormat="1" ht="49.05" customHeight="1">
      <c r="A119" s="32"/>
      <c r="B119" s="33"/>
      <c r="C119" s="196" t="s">
        <v>150</v>
      </c>
      <c r="D119" s="196" t="s">
        <v>145</v>
      </c>
      <c r="E119" s="197" t="s">
        <v>162</v>
      </c>
      <c r="F119" s="198" t="s">
        <v>163</v>
      </c>
      <c r="G119" s="199" t="s">
        <v>148</v>
      </c>
      <c r="H119" s="200">
        <v>1500</v>
      </c>
      <c r="I119" s="201">
        <v>54.700000000000003</v>
      </c>
      <c r="J119" s="201">
        <f>ROUND(I119*H119,2)</f>
        <v>82050</v>
      </c>
      <c r="K119" s="198" t="s">
        <v>149</v>
      </c>
      <c r="L119" s="38"/>
      <c r="M119" s="202" t="s">
        <v>18</v>
      </c>
      <c r="N119" s="203" t="s">
        <v>45</v>
      </c>
      <c r="O119" s="204">
        <v>0.17199999999999999</v>
      </c>
      <c r="P119" s="204">
        <f>O119*H119</f>
        <v>258</v>
      </c>
      <c r="Q119" s="204">
        <v>0</v>
      </c>
      <c r="R119" s="204">
        <f>Q119*H119</f>
        <v>0</v>
      </c>
      <c r="S119" s="204">
        <v>0</v>
      </c>
      <c r="T119" s="205">
        <f>S119*H119</f>
        <v>0</v>
      </c>
      <c r="U119" s="32"/>
      <c r="V119" s="32"/>
      <c r="W119" s="32"/>
      <c r="X119" s="32"/>
      <c r="Y119" s="32"/>
      <c r="Z119" s="32"/>
      <c r="AA119" s="32"/>
      <c r="AB119" s="32"/>
      <c r="AC119" s="32"/>
      <c r="AD119" s="32"/>
      <c r="AE119" s="32"/>
      <c r="AR119" s="206" t="s">
        <v>150</v>
      </c>
      <c r="AT119" s="206" t="s">
        <v>145</v>
      </c>
      <c r="AU119" s="206" t="s">
        <v>83</v>
      </c>
      <c r="AY119" s="17" t="s">
        <v>143</v>
      </c>
      <c r="BE119" s="207">
        <f>IF(N119="základní",J119,0)</f>
        <v>82050</v>
      </c>
      <c r="BF119" s="207">
        <f>IF(N119="snížená",J119,0)</f>
        <v>0</v>
      </c>
      <c r="BG119" s="207">
        <f>IF(N119="zákl. přenesená",J119,0)</f>
        <v>0</v>
      </c>
      <c r="BH119" s="207">
        <f>IF(N119="sníž. přenesená",J119,0)</f>
        <v>0</v>
      </c>
      <c r="BI119" s="207">
        <f>IF(N119="nulová",J119,0)</f>
        <v>0</v>
      </c>
      <c r="BJ119" s="17" t="s">
        <v>20</v>
      </c>
      <c r="BK119" s="207">
        <f>ROUND(I119*H119,2)</f>
        <v>82050</v>
      </c>
      <c r="BL119" s="17" t="s">
        <v>150</v>
      </c>
      <c r="BM119" s="206" t="s">
        <v>164</v>
      </c>
    </row>
    <row r="120" s="2" customFormat="1">
      <c r="A120" s="32"/>
      <c r="B120" s="33"/>
      <c r="C120" s="34"/>
      <c r="D120" s="208" t="s">
        <v>152</v>
      </c>
      <c r="E120" s="34"/>
      <c r="F120" s="209" t="s">
        <v>157</v>
      </c>
      <c r="G120" s="34"/>
      <c r="H120" s="34"/>
      <c r="I120" s="34"/>
      <c r="J120" s="34"/>
      <c r="K120" s="34"/>
      <c r="L120" s="38"/>
      <c r="M120" s="210"/>
      <c r="N120" s="211"/>
      <c r="O120" s="77"/>
      <c r="P120" s="77"/>
      <c r="Q120" s="77"/>
      <c r="R120" s="77"/>
      <c r="S120" s="77"/>
      <c r="T120" s="78"/>
      <c r="U120" s="32"/>
      <c r="V120" s="32"/>
      <c r="W120" s="32"/>
      <c r="X120" s="32"/>
      <c r="Y120" s="32"/>
      <c r="Z120" s="32"/>
      <c r="AA120" s="32"/>
      <c r="AB120" s="32"/>
      <c r="AC120" s="32"/>
      <c r="AD120" s="32"/>
      <c r="AE120" s="32"/>
      <c r="AT120" s="17" t="s">
        <v>152</v>
      </c>
      <c r="AU120" s="17" t="s">
        <v>83</v>
      </c>
    </row>
    <row r="121" s="2" customFormat="1" ht="49.05" customHeight="1">
      <c r="A121" s="32"/>
      <c r="B121" s="33"/>
      <c r="C121" s="196" t="s">
        <v>165</v>
      </c>
      <c r="D121" s="196" t="s">
        <v>145</v>
      </c>
      <c r="E121" s="197" t="s">
        <v>166</v>
      </c>
      <c r="F121" s="198" t="s">
        <v>167</v>
      </c>
      <c r="G121" s="199" t="s">
        <v>148</v>
      </c>
      <c r="H121" s="200">
        <v>1500</v>
      </c>
      <c r="I121" s="201">
        <v>30.5</v>
      </c>
      <c r="J121" s="201">
        <f>ROUND(I121*H121,2)</f>
        <v>45750</v>
      </c>
      <c r="K121" s="198" t="s">
        <v>149</v>
      </c>
      <c r="L121" s="38"/>
      <c r="M121" s="202" t="s">
        <v>18</v>
      </c>
      <c r="N121" s="203" t="s">
        <v>45</v>
      </c>
      <c r="O121" s="204">
        <v>0.092999999999999999</v>
      </c>
      <c r="P121" s="204">
        <f>O121*H121</f>
        <v>139.5</v>
      </c>
      <c r="Q121" s="204">
        <v>0</v>
      </c>
      <c r="R121" s="204">
        <f>Q121*H121</f>
        <v>0</v>
      </c>
      <c r="S121" s="204">
        <v>0</v>
      </c>
      <c r="T121" s="205">
        <f>S121*H121</f>
        <v>0</v>
      </c>
      <c r="U121" s="32"/>
      <c r="V121" s="32"/>
      <c r="W121" s="32"/>
      <c r="X121" s="32"/>
      <c r="Y121" s="32"/>
      <c r="Z121" s="32"/>
      <c r="AA121" s="32"/>
      <c r="AB121" s="32"/>
      <c r="AC121" s="32"/>
      <c r="AD121" s="32"/>
      <c r="AE121" s="32"/>
      <c r="AR121" s="206" t="s">
        <v>150</v>
      </c>
      <c r="AT121" s="206" t="s">
        <v>145</v>
      </c>
      <c r="AU121" s="206" t="s">
        <v>83</v>
      </c>
      <c r="AY121" s="17" t="s">
        <v>143</v>
      </c>
      <c r="BE121" s="207">
        <f>IF(N121="základní",J121,0)</f>
        <v>45750</v>
      </c>
      <c r="BF121" s="207">
        <f>IF(N121="snížená",J121,0)</f>
        <v>0</v>
      </c>
      <c r="BG121" s="207">
        <f>IF(N121="zákl. přenesená",J121,0)</f>
        <v>0</v>
      </c>
      <c r="BH121" s="207">
        <f>IF(N121="sníž. přenesená",J121,0)</f>
        <v>0</v>
      </c>
      <c r="BI121" s="207">
        <f>IF(N121="nulová",J121,0)</f>
        <v>0</v>
      </c>
      <c r="BJ121" s="17" t="s">
        <v>20</v>
      </c>
      <c r="BK121" s="207">
        <f>ROUND(I121*H121,2)</f>
        <v>45750</v>
      </c>
      <c r="BL121" s="17" t="s">
        <v>150</v>
      </c>
      <c r="BM121" s="206" t="s">
        <v>168</v>
      </c>
    </row>
    <row r="122" s="2" customFormat="1">
      <c r="A122" s="32"/>
      <c r="B122" s="33"/>
      <c r="C122" s="34"/>
      <c r="D122" s="208" t="s">
        <v>152</v>
      </c>
      <c r="E122" s="34"/>
      <c r="F122" s="209" t="s">
        <v>157</v>
      </c>
      <c r="G122" s="34"/>
      <c r="H122" s="34"/>
      <c r="I122" s="34"/>
      <c r="J122" s="34"/>
      <c r="K122" s="34"/>
      <c r="L122" s="38"/>
      <c r="M122" s="210"/>
      <c r="N122" s="211"/>
      <c r="O122" s="77"/>
      <c r="P122" s="77"/>
      <c r="Q122" s="77"/>
      <c r="R122" s="77"/>
      <c r="S122" s="77"/>
      <c r="T122" s="78"/>
      <c r="U122" s="32"/>
      <c r="V122" s="32"/>
      <c r="W122" s="32"/>
      <c r="X122" s="32"/>
      <c r="Y122" s="32"/>
      <c r="Z122" s="32"/>
      <c r="AA122" s="32"/>
      <c r="AB122" s="32"/>
      <c r="AC122" s="32"/>
      <c r="AD122" s="32"/>
      <c r="AE122" s="32"/>
      <c r="AT122" s="17" t="s">
        <v>152</v>
      </c>
      <c r="AU122" s="17" t="s">
        <v>83</v>
      </c>
    </row>
    <row r="123" s="2" customFormat="1" ht="49.05" customHeight="1">
      <c r="A123" s="32"/>
      <c r="B123" s="33"/>
      <c r="C123" s="196" t="s">
        <v>169</v>
      </c>
      <c r="D123" s="196" t="s">
        <v>145</v>
      </c>
      <c r="E123" s="197" t="s">
        <v>170</v>
      </c>
      <c r="F123" s="198" t="s">
        <v>171</v>
      </c>
      <c r="G123" s="199" t="s">
        <v>148</v>
      </c>
      <c r="H123" s="200">
        <v>1800</v>
      </c>
      <c r="I123" s="201">
        <v>10.699999999999999</v>
      </c>
      <c r="J123" s="201">
        <f>ROUND(I123*H123,2)</f>
        <v>19260</v>
      </c>
      <c r="K123" s="198" t="s">
        <v>149</v>
      </c>
      <c r="L123" s="38"/>
      <c r="M123" s="202" t="s">
        <v>18</v>
      </c>
      <c r="N123" s="203" t="s">
        <v>45</v>
      </c>
      <c r="O123" s="204">
        <v>0.032000000000000001</v>
      </c>
      <c r="P123" s="204">
        <f>O123*H123</f>
        <v>57.600000000000001</v>
      </c>
      <c r="Q123" s="204">
        <v>0</v>
      </c>
      <c r="R123" s="204">
        <f>Q123*H123</f>
        <v>0</v>
      </c>
      <c r="S123" s="204">
        <v>0</v>
      </c>
      <c r="T123" s="205">
        <f>S123*H123</f>
        <v>0</v>
      </c>
      <c r="U123" s="32"/>
      <c r="V123" s="32"/>
      <c r="W123" s="32"/>
      <c r="X123" s="32"/>
      <c r="Y123" s="32"/>
      <c r="Z123" s="32"/>
      <c r="AA123" s="32"/>
      <c r="AB123" s="32"/>
      <c r="AC123" s="32"/>
      <c r="AD123" s="32"/>
      <c r="AE123" s="32"/>
      <c r="AR123" s="206" t="s">
        <v>150</v>
      </c>
      <c r="AT123" s="206" t="s">
        <v>145</v>
      </c>
      <c r="AU123" s="206" t="s">
        <v>83</v>
      </c>
      <c r="AY123" s="17" t="s">
        <v>143</v>
      </c>
      <c r="BE123" s="207">
        <f>IF(N123="základní",J123,0)</f>
        <v>19260</v>
      </c>
      <c r="BF123" s="207">
        <f>IF(N123="snížená",J123,0)</f>
        <v>0</v>
      </c>
      <c r="BG123" s="207">
        <f>IF(N123="zákl. přenesená",J123,0)</f>
        <v>0</v>
      </c>
      <c r="BH123" s="207">
        <f>IF(N123="sníž. přenesená",J123,0)</f>
        <v>0</v>
      </c>
      <c r="BI123" s="207">
        <f>IF(N123="nulová",J123,0)</f>
        <v>0</v>
      </c>
      <c r="BJ123" s="17" t="s">
        <v>20</v>
      </c>
      <c r="BK123" s="207">
        <f>ROUND(I123*H123,2)</f>
        <v>19260</v>
      </c>
      <c r="BL123" s="17" t="s">
        <v>150</v>
      </c>
      <c r="BM123" s="206" t="s">
        <v>172</v>
      </c>
    </row>
    <row r="124" s="2" customFormat="1">
      <c r="A124" s="32"/>
      <c r="B124" s="33"/>
      <c r="C124" s="34"/>
      <c r="D124" s="208" t="s">
        <v>152</v>
      </c>
      <c r="E124" s="34"/>
      <c r="F124" s="209" t="s">
        <v>157</v>
      </c>
      <c r="G124" s="34"/>
      <c r="H124" s="34"/>
      <c r="I124" s="34"/>
      <c r="J124" s="34"/>
      <c r="K124" s="34"/>
      <c r="L124" s="38"/>
      <c r="M124" s="210"/>
      <c r="N124" s="211"/>
      <c r="O124" s="77"/>
      <c r="P124" s="77"/>
      <c r="Q124" s="77"/>
      <c r="R124" s="77"/>
      <c r="S124" s="77"/>
      <c r="T124" s="78"/>
      <c r="U124" s="32"/>
      <c r="V124" s="32"/>
      <c r="W124" s="32"/>
      <c r="X124" s="32"/>
      <c r="Y124" s="32"/>
      <c r="Z124" s="32"/>
      <c r="AA124" s="32"/>
      <c r="AB124" s="32"/>
      <c r="AC124" s="32"/>
      <c r="AD124" s="32"/>
      <c r="AE124" s="32"/>
      <c r="AT124" s="17" t="s">
        <v>152</v>
      </c>
      <c r="AU124" s="17" t="s">
        <v>83</v>
      </c>
    </row>
    <row r="125" s="2" customFormat="1" ht="44.25" customHeight="1">
      <c r="A125" s="32"/>
      <c r="B125" s="33"/>
      <c r="C125" s="196" t="s">
        <v>173</v>
      </c>
      <c r="D125" s="196" t="s">
        <v>145</v>
      </c>
      <c r="E125" s="197" t="s">
        <v>174</v>
      </c>
      <c r="F125" s="198" t="s">
        <v>175</v>
      </c>
      <c r="G125" s="199" t="s">
        <v>176</v>
      </c>
      <c r="H125" s="200">
        <v>250</v>
      </c>
      <c r="I125" s="201">
        <v>4040</v>
      </c>
      <c r="J125" s="201">
        <f>ROUND(I125*H125,2)</f>
        <v>1010000</v>
      </c>
      <c r="K125" s="198" t="s">
        <v>149</v>
      </c>
      <c r="L125" s="38"/>
      <c r="M125" s="202" t="s">
        <v>18</v>
      </c>
      <c r="N125" s="203" t="s">
        <v>45</v>
      </c>
      <c r="O125" s="204">
        <v>5.1820000000000004</v>
      </c>
      <c r="P125" s="204">
        <f>O125*H125</f>
        <v>1295.5</v>
      </c>
      <c r="Q125" s="204">
        <v>0</v>
      </c>
      <c r="R125" s="204">
        <f>Q125*H125</f>
        <v>0</v>
      </c>
      <c r="S125" s="204">
        <v>0</v>
      </c>
      <c r="T125" s="205">
        <f>S125*H125</f>
        <v>0</v>
      </c>
      <c r="U125" s="32"/>
      <c r="V125" s="32"/>
      <c r="W125" s="32"/>
      <c r="X125" s="32"/>
      <c r="Y125" s="32"/>
      <c r="Z125" s="32"/>
      <c r="AA125" s="32"/>
      <c r="AB125" s="32"/>
      <c r="AC125" s="32"/>
      <c r="AD125" s="32"/>
      <c r="AE125" s="32"/>
      <c r="AR125" s="206" t="s">
        <v>150</v>
      </c>
      <c r="AT125" s="206" t="s">
        <v>145</v>
      </c>
      <c r="AU125" s="206" t="s">
        <v>83</v>
      </c>
      <c r="AY125" s="17" t="s">
        <v>143</v>
      </c>
      <c r="BE125" s="207">
        <f>IF(N125="základní",J125,0)</f>
        <v>1010000</v>
      </c>
      <c r="BF125" s="207">
        <f>IF(N125="snížená",J125,0)</f>
        <v>0</v>
      </c>
      <c r="BG125" s="207">
        <f>IF(N125="zákl. přenesená",J125,0)</f>
        <v>0</v>
      </c>
      <c r="BH125" s="207">
        <f>IF(N125="sníž. přenesená",J125,0)</f>
        <v>0</v>
      </c>
      <c r="BI125" s="207">
        <f>IF(N125="nulová",J125,0)</f>
        <v>0</v>
      </c>
      <c r="BJ125" s="17" t="s">
        <v>20</v>
      </c>
      <c r="BK125" s="207">
        <f>ROUND(I125*H125,2)</f>
        <v>1010000</v>
      </c>
      <c r="BL125" s="17" t="s">
        <v>150</v>
      </c>
      <c r="BM125" s="206" t="s">
        <v>177</v>
      </c>
    </row>
    <row r="126" s="2" customFormat="1">
      <c r="A126" s="32"/>
      <c r="B126" s="33"/>
      <c r="C126" s="34"/>
      <c r="D126" s="208" t="s">
        <v>152</v>
      </c>
      <c r="E126" s="34"/>
      <c r="F126" s="209" t="s">
        <v>178</v>
      </c>
      <c r="G126" s="34"/>
      <c r="H126" s="34"/>
      <c r="I126" s="34"/>
      <c r="J126" s="34"/>
      <c r="K126" s="34"/>
      <c r="L126" s="38"/>
      <c r="M126" s="210"/>
      <c r="N126" s="211"/>
      <c r="O126" s="77"/>
      <c r="P126" s="77"/>
      <c r="Q126" s="77"/>
      <c r="R126" s="77"/>
      <c r="S126" s="77"/>
      <c r="T126" s="78"/>
      <c r="U126" s="32"/>
      <c r="V126" s="32"/>
      <c r="W126" s="32"/>
      <c r="X126" s="32"/>
      <c r="Y126" s="32"/>
      <c r="Z126" s="32"/>
      <c r="AA126" s="32"/>
      <c r="AB126" s="32"/>
      <c r="AC126" s="32"/>
      <c r="AD126" s="32"/>
      <c r="AE126" s="32"/>
      <c r="AT126" s="17" t="s">
        <v>152</v>
      </c>
      <c r="AU126" s="17" t="s">
        <v>83</v>
      </c>
    </row>
    <row r="127" s="2" customFormat="1">
      <c r="A127" s="32"/>
      <c r="B127" s="33"/>
      <c r="C127" s="34"/>
      <c r="D127" s="208" t="s">
        <v>179</v>
      </c>
      <c r="E127" s="34"/>
      <c r="F127" s="209" t="s">
        <v>180</v>
      </c>
      <c r="G127" s="34"/>
      <c r="H127" s="34"/>
      <c r="I127" s="34"/>
      <c r="J127" s="34"/>
      <c r="K127" s="34"/>
      <c r="L127" s="38"/>
      <c r="M127" s="210"/>
      <c r="N127" s="211"/>
      <c r="O127" s="77"/>
      <c r="P127" s="77"/>
      <c r="Q127" s="77"/>
      <c r="R127" s="77"/>
      <c r="S127" s="77"/>
      <c r="T127" s="78"/>
      <c r="U127" s="32"/>
      <c r="V127" s="32"/>
      <c r="W127" s="32"/>
      <c r="X127" s="32"/>
      <c r="Y127" s="32"/>
      <c r="Z127" s="32"/>
      <c r="AA127" s="32"/>
      <c r="AB127" s="32"/>
      <c r="AC127" s="32"/>
      <c r="AD127" s="32"/>
      <c r="AE127" s="32"/>
      <c r="AT127" s="17" t="s">
        <v>179</v>
      </c>
      <c r="AU127" s="17" t="s">
        <v>83</v>
      </c>
    </row>
    <row r="128" s="2" customFormat="1" ht="49.05" customHeight="1">
      <c r="A128" s="32"/>
      <c r="B128" s="33"/>
      <c r="C128" s="196" t="s">
        <v>181</v>
      </c>
      <c r="D128" s="196" t="s">
        <v>145</v>
      </c>
      <c r="E128" s="197" t="s">
        <v>182</v>
      </c>
      <c r="F128" s="198" t="s">
        <v>183</v>
      </c>
      <c r="G128" s="199" t="s">
        <v>148</v>
      </c>
      <c r="H128" s="200">
        <v>1500</v>
      </c>
      <c r="I128" s="201">
        <v>82.099999999999994</v>
      </c>
      <c r="J128" s="201">
        <f>ROUND(I128*H128,2)</f>
        <v>123150</v>
      </c>
      <c r="K128" s="198" t="s">
        <v>149</v>
      </c>
      <c r="L128" s="38"/>
      <c r="M128" s="202" t="s">
        <v>18</v>
      </c>
      <c r="N128" s="203" t="s">
        <v>45</v>
      </c>
      <c r="O128" s="204">
        <v>0.25800000000000001</v>
      </c>
      <c r="P128" s="204">
        <f>O128*H128</f>
        <v>387</v>
      </c>
      <c r="Q128" s="204">
        <v>0</v>
      </c>
      <c r="R128" s="204">
        <f>Q128*H128</f>
        <v>0</v>
      </c>
      <c r="S128" s="204">
        <v>0</v>
      </c>
      <c r="T128" s="205">
        <f>S128*H128</f>
        <v>0</v>
      </c>
      <c r="U128" s="32"/>
      <c r="V128" s="32"/>
      <c r="W128" s="32"/>
      <c r="X128" s="32"/>
      <c r="Y128" s="32"/>
      <c r="Z128" s="32"/>
      <c r="AA128" s="32"/>
      <c r="AB128" s="32"/>
      <c r="AC128" s="32"/>
      <c r="AD128" s="32"/>
      <c r="AE128" s="32"/>
      <c r="AR128" s="206" t="s">
        <v>150</v>
      </c>
      <c r="AT128" s="206" t="s">
        <v>145</v>
      </c>
      <c r="AU128" s="206" t="s">
        <v>83</v>
      </c>
      <c r="AY128" s="17" t="s">
        <v>143</v>
      </c>
      <c r="BE128" s="207">
        <f>IF(N128="základní",J128,0)</f>
        <v>123150</v>
      </c>
      <c r="BF128" s="207">
        <f>IF(N128="snížená",J128,0)</f>
        <v>0</v>
      </c>
      <c r="BG128" s="207">
        <f>IF(N128="zákl. přenesená",J128,0)</f>
        <v>0</v>
      </c>
      <c r="BH128" s="207">
        <f>IF(N128="sníž. přenesená",J128,0)</f>
        <v>0</v>
      </c>
      <c r="BI128" s="207">
        <f>IF(N128="nulová",J128,0)</f>
        <v>0</v>
      </c>
      <c r="BJ128" s="17" t="s">
        <v>20</v>
      </c>
      <c r="BK128" s="207">
        <f>ROUND(I128*H128,2)</f>
        <v>123150</v>
      </c>
      <c r="BL128" s="17" t="s">
        <v>150</v>
      </c>
      <c r="BM128" s="206" t="s">
        <v>184</v>
      </c>
    </row>
    <row r="129" s="2" customFormat="1">
      <c r="A129" s="32"/>
      <c r="B129" s="33"/>
      <c r="C129" s="34"/>
      <c r="D129" s="208" t="s">
        <v>152</v>
      </c>
      <c r="E129" s="34"/>
      <c r="F129" s="209" t="s">
        <v>157</v>
      </c>
      <c r="G129" s="34"/>
      <c r="H129" s="34"/>
      <c r="I129" s="34"/>
      <c r="J129" s="34"/>
      <c r="K129" s="34"/>
      <c r="L129" s="38"/>
      <c r="M129" s="210"/>
      <c r="N129" s="211"/>
      <c r="O129" s="77"/>
      <c r="P129" s="77"/>
      <c r="Q129" s="77"/>
      <c r="R129" s="77"/>
      <c r="S129" s="77"/>
      <c r="T129" s="78"/>
      <c r="U129" s="32"/>
      <c r="V129" s="32"/>
      <c r="W129" s="32"/>
      <c r="X129" s="32"/>
      <c r="Y129" s="32"/>
      <c r="Z129" s="32"/>
      <c r="AA129" s="32"/>
      <c r="AB129" s="32"/>
      <c r="AC129" s="32"/>
      <c r="AD129" s="32"/>
      <c r="AE129" s="32"/>
      <c r="AT129" s="17" t="s">
        <v>152</v>
      </c>
      <c r="AU129" s="17" t="s">
        <v>83</v>
      </c>
    </row>
    <row r="130" s="2" customFormat="1" ht="49.05" customHeight="1">
      <c r="A130" s="32"/>
      <c r="B130" s="33"/>
      <c r="C130" s="196" t="s">
        <v>185</v>
      </c>
      <c r="D130" s="196" t="s">
        <v>145</v>
      </c>
      <c r="E130" s="197" t="s">
        <v>186</v>
      </c>
      <c r="F130" s="198" t="s">
        <v>187</v>
      </c>
      <c r="G130" s="199" t="s">
        <v>148</v>
      </c>
      <c r="H130" s="200">
        <v>1500</v>
      </c>
      <c r="I130" s="201">
        <v>45.5</v>
      </c>
      <c r="J130" s="201">
        <f>ROUND(I130*H130,2)</f>
        <v>68250</v>
      </c>
      <c r="K130" s="198" t="s">
        <v>149</v>
      </c>
      <c r="L130" s="38"/>
      <c r="M130" s="202" t="s">
        <v>18</v>
      </c>
      <c r="N130" s="203" t="s">
        <v>45</v>
      </c>
      <c r="O130" s="204">
        <v>0.13900000000000001</v>
      </c>
      <c r="P130" s="204">
        <f>O130*H130</f>
        <v>208.50000000000003</v>
      </c>
      <c r="Q130" s="204">
        <v>0</v>
      </c>
      <c r="R130" s="204">
        <f>Q130*H130</f>
        <v>0</v>
      </c>
      <c r="S130" s="204">
        <v>0</v>
      </c>
      <c r="T130" s="205">
        <f>S130*H130</f>
        <v>0</v>
      </c>
      <c r="U130" s="32"/>
      <c r="V130" s="32"/>
      <c r="W130" s="32"/>
      <c r="X130" s="32"/>
      <c r="Y130" s="32"/>
      <c r="Z130" s="32"/>
      <c r="AA130" s="32"/>
      <c r="AB130" s="32"/>
      <c r="AC130" s="32"/>
      <c r="AD130" s="32"/>
      <c r="AE130" s="32"/>
      <c r="AR130" s="206" t="s">
        <v>150</v>
      </c>
      <c r="AT130" s="206" t="s">
        <v>145</v>
      </c>
      <c r="AU130" s="206" t="s">
        <v>83</v>
      </c>
      <c r="AY130" s="17" t="s">
        <v>143</v>
      </c>
      <c r="BE130" s="207">
        <f>IF(N130="základní",J130,0)</f>
        <v>68250</v>
      </c>
      <c r="BF130" s="207">
        <f>IF(N130="snížená",J130,0)</f>
        <v>0</v>
      </c>
      <c r="BG130" s="207">
        <f>IF(N130="zákl. přenesená",J130,0)</f>
        <v>0</v>
      </c>
      <c r="BH130" s="207">
        <f>IF(N130="sníž. přenesená",J130,0)</f>
        <v>0</v>
      </c>
      <c r="BI130" s="207">
        <f>IF(N130="nulová",J130,0)</f>
        <v>0</v>
      </c>
      <c r="BJ130" s="17" t="s">
        <v>20</v>
      </c>
      <c r="BK130" s="207">
        <f>ROUND(I130*H130,2)</f>
        <v>68250</v>
      </c>
      <c r="BL130" s="17" t="s">
        <v>150</v>
      </c>
      <c r="BM130" s="206" t="s">
        <v>188</v>
      </c>
    </row>
    <row r="131" s="2" customFormat="1">
      <c r="A131" s="32"/>
      <c r="B131" s="33"/>
      <c r="C131" s="34"/>
      <c r="D131" s="208" t="s">
        <v>152</v>
      </c>
      <c r="E131" s="34"/>
      <c r="F131" s="209" t="s">
        <v>157</v>
      </c>
      <c r="G131" s="34"/>
      <c r="H131" s="34"/>
      <c r="I131" s="34"/>
      <c r="J131" s="34"/>
      <c r="K131" s="34"/>
      <c r="L131" s="38"/>
      <c r="M131" s="210"/>
      <c r="N131" s="211"/>
      <c r="O131" s="77"/>
      <c r="P131" s="77"/>
      <c r="Q131" s="77"/>
      <c r="R131" s="77"/>
      <c r="S131" s="77"/>
      <c r="T131" s="78"/>
      <c r="U131" s="32"/>
      <c r="V131" s="32"/>
      <c r="W131" s="32"/>
      <c r="X131" s="32"/>
      <c r="Y131" s="32"/>
      <c r="Z131" s="32"/>
      <c r="AA131" s="32"/>
      <c r="AB131" s="32"/>
      <c r="AC131" s="32"/>
      <c r="AD131" s="32"/>
      <c r="AE131" s="32"/>
      <c r="AT131" s="17" t="s">
        <v>152</v>
      </c>
      <c r="AU131" s="17" t="s">
        <v>83</v>
      </c>
    </row>
    <row r="132" s="2" customFormat="1" ht="49.05" customHeight="1">
      <c r="A132" s="32"/>
      <c r="B132" s="33"/>
      <c r="C132" s="196" t="s">
        <v>25</v>
      </c>
      <c r="D132" s="196" t="s">
        <v>145</v>
      </c>
      <c r="E132" s="197" t="s">
        <v>189</v>
      </c>
      <c r="F132" s="198" t="s">
        <v>190</v>
      </c>
      <c r="G132" s="199" t="s">
        <v>148</v>
      </c>
      <c r="H132" s="200">
        <v>1800</v>
      </c>
      <c r="I132" s="201">
        <v>18.899999999999999</v>
      </c>
      <c r="J132" s="201">
        <f>ROUND(I132*H132,2)</f>
        <v>34020</v>
      </c>
      <c r="K132" s="198" t="s">
        <v>149</v>
      </c>
      <c r="L132" s="38"/>
      <c r="M132" s="202" t="s">
        <v>18</v>
      </c>
      <c r="N132" s="203" t="s">
        <v>45</v>
      </c>
      <c r="O132" s="204">
        <v>0.049000000000000002</v>
      </c>
      <c r="P132" s="204">
        <f>O132*H132</f>
        <v>88.200000000000003</v>
      </c>
      <c r="Q132" s="204">
        <v>0</v>
      </c>
      <c r="R132" s="204">
        <f>Q132*H132</f>
        <v>0</v>
      </c>
      <c r="S132" s="204">
        <v>0</v>
      </c>
      <c r="T132" s="205">
        <f>S132*H132</f>
        <v>0</v>
      </c>
      <c r="U132" s="32"/>
      <c r="V132" s="32"/>
      <c r="W132" s="32"/>
      <c r="X132" s="32"/>
      <c r="Y132" s="32"/>
      <c r="Z132" s="32"/>
      <c r="AA132" s="32"/>
      <c r="AB132" s="32"/>
      <c r="AC132" s="32"/>
      <c r="AD132" s="32"/>
      <c r="AE132" s="32"/>
      <c r="AR132" s="206" t="s">
        <v>150</v>
      </c>
      <c r="AT132" s="206" t="s">
        <v>145</v>
      </c>
      <c r="AU132" s="206" t="s">
        <v>83</v>
      </c>
      <c r="AY132" s="17" t="s">
        <v>143</v>
      </c>
      <c r="BE132" s="207">
        <f>IF(N132="základní",J132,0)</f>
        <v>34020</v>
      </c>
      <c r="BF132" s="207">
        <f>IF(N132="snížená",J132,0)</f>
        <v>0</v>
      </c>
      <c r="BG132" s="207">
        <f>IF(N132="zákl. přenesená",J132,0)</f>
        <v>0</v>
      </c>
      <c r="BH132" s="207">
        <f>IF(N132="sníž. přenesená",J132,0)</f>
        <v>0</v>
      </c>
      <c r="BI132" s="207">
        <f>IF(N132="nulová",J132,0)</f>
        <v>0</v>
      </c>
      <c r="BJ132" s="17" t="s">
        <v>20</v>
      </c>
      <c r="BK132" s="207">
        <f>ROUND(I132*H132,2)</f>
        <v>34020</v>
      </c>
      <c r="BL132" s="17" t="s">
        <v>150</v>
      </c>
      <c r="BM132" s="206" t="s">
        <v>191</v>
      </c>
    </row>
    <row r="133" s="2" customFormat="1">
      <c r="A133" s="32"/>
      <c r="B133" s="33"/>
      <c r="C133" s="34"/>
      <c r="D133" s="208" t="s">
        <v>152</v>
      </c>
      <c r="E133" s="34"/>
      <c r="F133" s="209" t="s">
        <v>157</v>
      </c>
      <c r="G133" s="34"/>
      <c r="H133" s="34"/>
      <c r="I133" s="34"/>
      <c r="J133" s="34"/>
      <c r="K133" s="34"/>
      <c r="L133" s="38"/>
      <c r="M133" s="210"/>
      <c r="N133" s="211"/>
      <c r="O133" s="77"/>
      <c r="P133" s="77"/>
      <c r="Q133" s="77"/>
      <c r="R133" s="77"/>
      <c r="S133" s="77"/>
      <c r="T133" s="78"/>
      <c r="U133" s="32"/>
      <c r="V133" s="32"/>
      <c r="W133" s="32"/>
      <c r="X133" s="32"/>
      <c r="Y133" s="32"/>
      <c r="Z133" s="32"/>
      <c r="AA133" s="32"/>
      <c r="AB133" s="32"/>
      <c r="AC133" s="32"/>
      <c r="AD133" s="32"/>
      <c r="AE133" s="32"/>
      <c r="AT133" s="17" t="s">
        <v>152</v>
      </c>
      <c r="AU133" s="17" t="s">
        <v>83</v>
      </c>
    </row>
    <row r="134" s="2" customFormat="1" ht="33" customHeight="1">
      <c r="A134" s="32"/>
      <c r="B134" s="33"/>
      <c r="C134" s="196" t="s">
        <v>192</v>
      </c>
      <c r="D134" s="196" t="s">
        <v>145</v>
      </c>
      <c r="E134" s="197" t="s">
        <v>193</v>
      </c>
      <c r="F134" s="198" t="s">
        <v>194</v>
      </c>
      <c r="G134" s="199" t="s">
        <v>195</v>
      </c>
      <c r="H134" s="200">
        <v>8</v>
      </c>
      <c r="I134" s="201">
        <v>161</v>
      </c>
      <c r="J134" s="201">
        <f>ROUND(I134*H134,2)</f>
        <v>1288</v>
      </c>
      <c r="K134" s="198" t="s">
        <v>149</v>
      </c>
      <c r="L134" s="38"/>
      <c r="M134" s="202" t="s">
        <v>18</v>
      </c>
      <c r="N134" s="203" t="s">
        <v>45</v>
      </c>
      <c r="O134" s="204">
        <v>0.48999999999999999</v>
      </c>
      <c r="P134" s="204">
        <f>O134*H134</f>
        <v>3.9199999999999999</v>
      </c>
      <c r="Q134" s="204">
        <v>0</v>
      </c>
      <c r="R134" s="204">
        <f>Q134*H134</f>
        <v>0</v>
      </c>
      <c r="S134" s="204">
        <v>0</v>
      </c>
      <c r="T134" s="205">
        <f>S134*H134</f>
        <v>0</v>
      </c>
      <c r="U134" s="32"/>
      <c r="V134" s="32"/>
      <c r="W134" s="32"/>
      <c r="X134" s="32"/>
      <c r="Y134" s="32"/>
      <c r="Z134" s="32"/>
      <c r="AA134" s="32"/>
      <c r="AB134" s="32"/>
      <c r="AC134" s="32"/>
      <c r="AD134" s="32"/>
      <c r="AE134" s="32"/>
      <c r="AR134" s="206" t="s">
        <v>150</v>
      </c>
      <c r="AT134" s="206" t="s">
        <v>145</v>
      </c>
      <c r="AU134" s="206" t="s">
        <v>83</v>
      </c>
      <c r="AY134" s="17" t="s">
        <v>143</v>
      </c>
      <c r="BE134" s="207">
        <f>IF(N134="základní",J134,0)</f>
        <v>1288</v>
      </c>
      <c r="BF134" s="207">
        <f>IF(N134="snížená",J134,0)</f>
        <v>0</v>
      </c>
      <c r="BG134" s="207">
        <f>IF(N134="zákl. přenesená",J134,0)</f>
        <v>0</v>
      </c>
      <c r="BH134" s="207">
        <f>IF(N134="sníž. přenesená",J134,0)</f>
        <v>0</v>
      </c>
      <c r="BI134" s="207">
        <f>IF(N134="nulová",J134,0)</f>
        <v>0</v>
      </c>
      <c r="BJ134" s="17" t="s">
        <v>20</v>
      </c>
      <c r="BK134" s="207">
        <f>ROUND(I134*H134,2)</f>
        <v>1288</v>
      </c>
      <c r="BL134" s="17" t="s">
        <v>150</v>
      </c>
      <c r="BM134" s="206" t="s">
        <v>196</v>
      </c>
    </row>
    <row r="135" s="2" customFormat="1">
      <c r="A135" s="32"/>
      <c r="B135" s="33"/>
      <c r="C135" s="34"/>
      <c r="D135" s="208" t="s">
        <v>152</v>
      </c>
      <c r="E135" s="34"/>
      <c r="F135" s="209" t="s">
        <v>197</v>
      </c>
      <c r="G135" s="34"/>
      <c r="H135" s="34"/>
      <c r="I135" s="34"/>
      <c r="J135" s="34"/>
      <c r="K135" s="34"/>
      <c r="L135" s="38"/>
      <c r="M135" s="210"/>
      <c r="N135" s="211"/>
      <c r="O135" s="77"/>
      <c r="P135" s="77"/>
      <c r="Q135" s="77"/>
      <c r="R135" s="77"/>
      <c r="S135" s="77"/>
      <c r="T135" s="78"/>
      <c r="U135" s="32"/>
      <c r="V135" s="32"/>
      <c r="W135" s="32"/>
      <c r="X135" s="32"/>
      <c r="Y135" s="32"/>
      <c r="Z135" s="32"/>
      <c r="AA135" s="32"/>
      <c r="AB135" s="32"/>
      <c r="AC135" s="32"/>
      <c r="AD135" s="32"/>
      <c r="AE135" s="32"/>
      <c r="AT135" s="17" t="s">
        <v>152</v>
      </c>
      <c r="AU135" s="17" t="s">
        <v>83</v>
      </c>
    </row>
    <row r="136" s="2" customFormat="1" ht="33" customHeight="1">
      <c r="A136" s="32"/>
      <c r="B136" s="33"/>
      <c r="C136" s="196" t="s">
        <v>198</v>
      </c>
      <c r="D136" s="196" t="s">
        <v>145</v>
      </c>
      <c r="E136" s="197" t="s">
        <v>199</v>
      </c>
      <c r="F136" s="198" t="s">
        <v>200</v>
      </c>
      <c r="G136" s="199" t="s">
        <v>195</v>
      </c>
      <c r="H136" s="200">
        <v>6</v>
      </c>
      <c r="I136" s="201">
        <v>290</v>
      </c>
      <c r="J136" s="201">
        <f>ROUND(I136*H136,2)</f>
        <v>1740</v>
      </c>
      <c r="K136" s="198" t="s">
        <v>149</v>
      </c>
      <c r="L136" s="38"/>
      <c r="M136" s="202" t="s">
        <v>18</v>
      </c>
      <c r="N136" s="203" t="s">
        <v>45</v>
      </c>
      <c r="O136" s="204">
        <v>0.88</v>
      </c>
      <c r="P136" s="204">
        <f>O136*H136</f>
        <v>5.2800000000000002</v>
      </c>
      <c r="Q136" s="204">
        <v>0</v>
      </c>
      <c r="R136" s="204">
        <f>Q136*H136</f>
        <v>0</v>
      </c>
      <c r="S136" s="204">
        <v>0</v>
      </c>
      <c r="T136" s="205">
        <f>S136*H136</f>
        <v>0</v>
      </c>
      <c r="U136" s="32"/>
      <c r="V136" s="32"/>
      <c r="W136" s="32"/>
      <c r="X136" s="32"/>
      <c r="Y136" s="32"/>
      <c r="Z136" s="32"/>
      <c r="AA136" s="32"/>
      <c r="AB136" s="32"/>
      <c r="AC136" s="32"/>
      <c r="AD136" s="32"/>
      <c r="AE136" s="32"/>
      <c r="AR136" s="206" t="s">
        <v>150</v>
      </c>
      <c r="AT136" s="206" t="s">
        <v>145</v>
      </c>
      <c r="AU136" s="206" t="s">
        <v>83</v>
      </c>
      <c r="AY136" s="17" t="s">
        <v>143</v>
      </c>
      <c r="BE136" s="207">
        <f>IF(N136="základní",J136,0)</f>
        <v>1740</v>
      </c>
      <c r="BF136" s="207">
        <f>IF(N136="snížená",J136,0)</f>
        <v>0</v>
      </c>
      <c r="BG136" s="207">
        <f>IF(N136="zákl. přenesená",J136,0)</f>
        <v>0</v>
      </c>
      <c r="BH136" s="207">
        <f>IF(N136="sníž. přenesená",J136,0)</f>
        <v>0</v>
      </c>
      <c r="BI136" s="207">
        <f>IF(N136="nulová",J136,0)</f>
        <v>0</v>
      </c>
      <c r="BJ136" s="17" t="s">
        <v>20</v>
      </c>
      <c r="BK136" s="207">
        <f>ROUND(I136*H136,2)</f>
        <v>1740</v>
      </c>
      <c r="BL136" s="17" t="s">
        <v>150</v>
      </c>
      <c r="BM136" s="206" t="s">
        <v>201</v>
      </c>
    </row>
    <row r="137" s="2" customFormat="1">
      <c r="A137" s="32"/>
      <c r="B137" s="33"/>
      <c r="C137" s="34"/>
      <c r="D137" s="208" t="s">
        <v>152</v>
      </c>
      <c r="E137" s="34"/>
      <c r="F137" s="209" t="s">
        <v>197</v>
      </c>
      <c r="G137" s="34"/>
      <c r="H137" s="34"/>
      <c r="I137" s="34"/>
      <c r="J137" s="34"/>
      <c r="K137" s="34"/>
      <c r="L137" s="38"/>
      <c r="M137" s="210"/>
      <c r="N137" s="211"/>
      <c r="O137" s="77"/>
      <c r="P137" s="77"/>
      <c r="Q137" s="77"/>
      <c r="R137" s="77"/>
      <c r="S137" s="77"/>
      <c r="T137" s="78"/>
      <c r="U137" s="32"/>
      <c r="V137" s="32"/>
      <c r="W137" s="32"/>
      <c r="X137" s="32"/>
      <c r="Y137" s="32"/>
      <c r="Z137" s="32"/>
      <c r="AA137" s="32"/>
      <c r="AB137" s="32"/>
      <c r="AC137" s="32"/>
      <c r="AD137" s="32"/>
      <c r="AE137" s="32"/>
      <c r="AT137" s="17" t="s">
        <v>152</v>
      </c>
      <c r="AU137" s="17" t="s">
        <v>83</v>
      </c>
    </row>
    <row r="138" s="2" customFormat="1" ht="33" customHeight="1">
      <c r="A138" s="32"/>
      <c r="B138" s="33"/>
      <c r="C138" s="196" t="s">
        <v>202</v>
      </c>
      <c r="D138" s="196" t="s">
        <v>145</v>
      </c>
      <c r="E138" s="197" t="s">
        <v>203</v>
      </c>
      <c r="F138" s="198" t="s">
        <v>204</v>
      </c>
      <c r="G138" s="199" t="s">
        <v>195</v>
      </c>
      <c r="H138" s="200">
        <v>3</v>
      </c>
      <c r="I138" s="201">
        <v>468</v>
      </c>
      <c r="J138" s="201">
        <f>ROUND(I138*H138,2)</f>
        <v>1404</v>
      </c>
      <c r="K138" s="198" t="s">
        <v>149</v>
      </c>
      <c r="L138" s="38"/>
      <c r="M138" s="202" t="s">
        <v>18</v>
      </c>
      <c r="N138" s="203" t="s">
        <v>45</v>
      </c>
      <c r="O138" s="204">
        <v>1.4199999999999999</v>
      </c>
      <c r="P138" s="204">
        <f>O138*H138</f>
        <v>4.2599999999999998</v>
      </c>
      <c r="Q138" s="204">
        <v>0</v>
      </c>
      <c r="R138" s="204">
        <f>Q138*H138</f>
        <v>0</v>
      </c>
      <c r="S138" s="204">
        <v>0</v>
      </c>
      <c r="T138" s="205">
        <f>S138*H138</f>
        <v>0</v>
      </c>
      <c r="U138" s="32"/>
      <c r="V138" s="32"/>
      <c r="W138" s="32"/>
      <c r="X138" s="32"/>
      <c r="Y138" s="32"/>
      <c r="Z138" s="32"/>
      <c r="AA138" s="32"/>
      <c r="AB138" s="32"/>
      <c r="AC138" s="32"/>
      <c r="AD138" s="32"/>
      <c r="AE138" s="32"/>
      <c r="AR138" s="206" t="s">
        <v>150</v>
      </c>
      <c r="AT138" s="206" t="s">
        <v>145</v>
      </c>
      <c r="AU138" s="206" t="s">
        <v>83</v>
      </c>
      <c r="AY138" s="17" t="s">
        <v>143</v>
      </c>
      <c r="BE138" s="207">
        <f>IF(N138="základní",J138,0)</f>
        <v>1404</v>
      </c>
      <c r="BF138" s="207">
        <f>IF(N138="snížená",J138,0)</f>
        <v>0</v>
      </c>
      <c r="BG138" s="207">
        <f>IF(N138="zákl. přenesená",J138,0)</f>
        <v>0</v>
      </c>
      <c r="BH138" s="207">
        <f>IF(N138="sníž. přenesená",J138,0)</f>
        <v>0</v>
      </c>
      <c r="BI138" s="207">
        <f>IF(N138="nulová",J138,0)</f>
        <v>0</v>
      </c>
      <c r="BJ138" s="17" t="s">
        <v>20</v>
      </c>
      <c r="BK138" s="207">
        <f>ROUND(I138*H138,2)</f>
        <v>1404</v>
      </c>
      <c r="BL138" s="17" t="s">
        <v>150</v>
      </c>
      <c r="BM138" s="206" t="s">
        <v>205</v>
      </c>
    </row>
    <row r="139" s="2" customFormat="1">
      <c r="A139" s="32"/>
      <c r="B139" s="33"/>
      <c r="C139" s="34"/>
      <c r="D139" s="208" t="s">
        <v>152</v>
      </c>
      <c r="E139" s="34"/>
      <c r="F139" s="209" t="s">
        <v>197</v>
      </c>
      <c r="G139" s="34"/>
      <c r="H139" s="34"/>
      <c r="I139" s="34"/>
      <c r="J139" s="34"/>
      <c r="K139" s="34"/>
      <c r="L139" s="38"/>
      <c r="M139" s="210"/>
      <c r="N139" s="211"/>
      <c r="O139" s="77"/>
      <c r="P139" s="77"/>
      <c r="Q139" s="77"/>
      <c r="R139" s="77"/>
      <c r="S139" s="77"/>
      <c r="T139" s="78"/>
      <c r="U139" s="32"/>
      <c r="V139" s="32"/>
      <c r="W139" s="32"/>
      <c r="X139" s="32"/>
      <c r="Y139" s="32"/>
      <c r="Z139" s="32"/>
      <c r="AA139" s="32"/>
      <c r="AB139" s="32"/>
      <c r="AC139" s="32"/>
      <c r="AD139" s="32"/>
      <c r="AE139" s="32"/>
      <c r="AT139" s="17" t="s">
        <v>152</v>
      </c>
      <c r="AU139" s="17" t="s">
        <v>83</v>
      </c>
    </row>
    <row r="140" s="2" customFormat="1" ht="37.8" customHeight="1">
      <c r="A140" s="32"/>
      <c r="B140" s="33"/>
      <c r="C140" s="196" t="s">
        <v>206</v>
      </c>
      <c r="D140" s="196" t="s">
        <v>145</v>
      </c>
      <c r="E140" s="197" t="s">
        <v>207</v>
      </c>
      <c r="F140" s="198" t="s">
        <v>208</v>
      </c>
      <c r="G140" s="199" t="s">
        <v>195</v>
      </c>
      <c r="H140" s="200">
        <v>44</v>
      </c>
      <c r="I140" s="201">
        <v>331</v>
      </c>
      <c r="J140" s="201">
        <f>ROUND(I140*H140,2)</f>
        <v>14564</v>
      </c>
      <c r="K140" s="198" t="s">
        <v>149</v>
      </c>
      <c r="L140" s="38"/>
      <c r="M140" s="202" t="s">
        <v>18</v>
      </c>
      <c r="N140" s="203" t="s">
        <v>45</v>
      </c>
      <c r="O140" s="204">
        <v>0.38900000000000001</v>
      </c>
      <c r="P140" s="204">
        <f>O140*H140</f>
        <v>17.116</v>
      </c>
      <c r="Q140" s="204">
        <v>0</v>
      </c>
      <c r="R140" s="204">
        <f>Q140*H140</f>
        <v>0</v>
      </c>
      <c r="S140" s="204">
        <v>0</v>
      </c>
      <c r="T140" s="205">
        <f>S140*H140</f>
        <v>0</v>
      </c>
      <c r="U140" s="32"/>
      <c r="V140" s="32"/>
      <c r="W140" s="32"/>
      <c r="X140" s="32"/>
      <c r="Y140" s="32"/>
      <c r="Z140" s="32"/>
      <c r="AA140" s="32"/>
      <c r="AB140" s="32"/>
      <c r="AC140" s="32"/>
      <c r="AD140" s="32"/>
      <c r="AE140" s="32"/>
      <c r="AR140" s="206" t="s">
        <v>150</v>
      </c>
      <c r="AT140" s="206" t="s">
        <v>145</v>
      </c>
      <c r="AU140" s="206" t="s">
        <v>83</v>
      </c>
      <c r="AY140" s="17" t="s">
        <v>143</v>
      </c>
      <c r="BE140" s="207">
        <f>IF(N140="základní",J140,0)</f>
        <v>14564</v>
      </c>
      <c r="BF140" s="207">
        <f>IF(N140="snížená",J140,0)</f>
        <v>0</v>
      </c>
      <c r="BG140" s="207">
        <f>IF(N140="zákl. přenesená",J140,0)</f>
        <v>0</v>
      </c>
      <c r="BH140" s="207">
        <f>IF(N140="sníž. přenesená",J140,0)</f>
        <v>0</v>
      </c>
      <c r="BI140" s="207">
        <f>IF(N140="nulová",J140,0)</f>
        <v>0</v>
      </c>
      <c r="BJ140" s="17" t="s">
        <v>20</v>
      </c>
      <c r="BK140" s="207">
        <f>ROUND(I140*H140,2)</f>
        <v>14564</v>
      </c>
      <c r="BL140" s="17" t="s">
        <v>150</v>
      </c>
      <c r="BM140" s="206" t="s">
        <v>209</v>
      </c>
    </row>
    <row r="141" s="2" customFormat="1">
      <c r="A141" s="32"/>
      <c r="B141" s="33"/>
      <c r="C141" s="34"/>
      <c r="D141" s="208" t="s">
        <v>152</v>
      </c>
      <c r="E141" s="34"/>
      <c r="F141" s="209" t="s">
        <v>210</v>
      </c>
      <c r="G141" s="34"/>
      <c r="H141" s="34"/>
      <c r="I141" s="34"/>
      <c r="J141" s="34"/>
      <c r="K141" s="34"/>
      <c r="L141" s="38"/>
      <c r="M141" s="210"/>
      <c r="N141" s="211"/>
      <c r="O141" s="77"/>
      <c r="P141" s="77"/>
      <c r="Q141" s="77"/>
      <c r="R141" s="77"/>
      <c r="S141" s="77"/>
      <c r="T141" s="78"/>
      <c r="U141" s="32"/>
      <c r="V141" s="32"/>
      <c r="W141" s="32"/>
      <c r="X141" s="32"/>
      <c r="Y141" s="32"/>
      <c r="Z141" s="32"/>
      <c r="AA141" s="32"/>
      <c r="AB141" s="32"/>
      <c r="AC141" s="32"/>
      <c r="AD141" s="32"/>
      <c r="AE141" s="32"/>
      <c r="AT141" s="17" t="s">
        <v>152</v>
      </c>
      <c r="AU141" s="17" t="s">
        <v>83</v>
      </c>
    </row>
    <row r="142" s="2" customFormat="1" ht="37.8" customHeight="1">
      <c r="A142" s="32"/>
      <c r="B142" s="33"/>
      <c r="C142" s="196" t="s">
        <v>8</v>
      </c>
      <c r="D142" s="196" t="s">
        <v>145</v>
      </c>
      <c r="E142" s="197" t="s">
        <v>211</v>
      </c>
      <c r="F142" s="198" t="s">
        <v>212</v>
      </c>
      <c r="G142" s="199" t="s">
        <v>195</v>
      </c>
      <c r="H142" s="200">
        <v>6</v>
      </c>
      <c r="I142" s="201">
        <v>626</v>
      </c>
      <c r="J142" s="201">
        <f>ROUND(I142*H142,2)</f>
        <v>3756</v>
      </c>
      <c r="K142" s="198" t="s">
        <v>149</v>
      </c>
      <c r="L142" s="38"/>
      <c r="M142" s="202" t="s">
        <v>18</v>
      </c>
      <c r="N142" s="203" t="s">
        <v>45</v>
      </c>
      <c r="O142" s="204">
        <v>0.73399999999999999</v>
      </c>
      <c r="P142" s="204">
        <f>O142*H142</f>
        <v>4.4039999999999999</v>
      </c>
      <c r="Q142" s="204">
        <v>0</v>
      </c>
      <c r="R142" s="204">
        <f>Q142*H142</f>
        <v>0</v>
      </c>
      <c r="S142" s="204">
        <v>0</v>
      </c>
      <c r="T142" s="205">
        <f>S142*H142</f>
        <v>0</v>
      </c>
      <c r="U142" s="32"/>
      <c r="V142" s="32"/>
      <c r="W142" s="32"/>
      <c r="X142" s="32"/>
      <c r="Y142" s="32"/>
      <c r="Z142" s="32"/>
      <c r="AA142" s="32"/>
      <c r="AB142" s="32"/>
      <c r="AC142" s="32"/>
      <c r="AD142" s="32"/>
      <c r="AE142" s="32"/>
      <c r="AR142" s="206" t="s">
        <v>150</v>
      </c>
      <c r="AT142" s="206" t="s">
        <v>145</v>
      </c>
      <c r="AU142" s="206" t="s">
        <v>83</v>
      </c>
      <c r="AY142" s="17" t="s">
        <v>143</v>
      </c>
      <c r="BE142" s="207">
        <f>IF(N142="základní",J142,0)</f>
        <v>3756</v>
      </c>
      <c r="BF142" s="207">
        <f>IF(N142="snížená",J142,0)</f>
        <v>0</v>
      </c>
      <c r="BG142" s="207">
        <f>IF(N142="zákl. přenesená",J142,0)</f>
        <v>0</v>
      </c>
      <c r="BH142" s="207">
        <f>IF(N142="sníž. přenesená",J142,0)</f>
        <v>0</v>
      </c>
      <c r="BI142" s="207">
        <f>IF(N142="nulová",J142,0)</f>
        <v>0</v>
      </c>
      <c r="BJ142" s="17" t="s">
        <v>20</v>
      </c>
      <c r="BK142" s="207">
        <f>ROUND(I142*H142,2)</f>
        <v>3756</v>
      </c>
      <c r="BL142" s="17" t="s">
        <v>150</v>
      </c>
      <c r="BM142" s="206" t="s">
        <v>213</v>
      </c>
    </row>
    <row r="143" s="2" customFormat="1">
      <c r="A143" s="32"/>
      <c r="B143" s="33"/>
      <c r="C143" s="34"/>
      <c r="D143" s="208" t="s">
        <v>152</v>
      </c>
      <c r="E143" s="34"/>
      <c r="F143" s="209" t="s">
        <v>210</v>
      </c>
      <c r="G143" s="34"/>
      <c r="H143" s="34"/>
      <c r="I143" s="34"/>
      <c r="J143" s="34"/>
      <c r="K143" s="34"/>
      <c r="L143" s="38"/>
      <c r="M143" s="210"/>
      <c r="N143" s="211"/>
      <c r="O143" s="77"/>
      <c r="P143" s="77"/>
      <c r="Q143" s="77"/>
      <c r="R143" s="77"/>
      <c r="S143" s="77"/>
      <c r="T143" s="78"/>
      <c r="U143" s="32"/>
      <c r="V143" s="32"/>
      <c r="W143" s="32"/>
      <c r="X143" s="32"/>
      <c r="Y143" s="32"/>
      <c r="Z143" s="32"/>
      <c r="AA143" s="32"/>
      <c r="AB143" s="32"/>
      <c r="AC143" s="32"/>
      <c r="AD143" s="32"/>
      <c r="AE143" s="32"/>
      <c r="AT143" s="17" t="s">
        <v>152</v>
      </c>
      <c r="AU143" s="17" t="s">
        <v>83</v>
      </c>
    </row>
    <row r="144" s="2" customFormat="1" ht="37.8" customHeight="1">
      <c r="A144" s="32"/>
      <c r="B144" s="33"/>
      <c r="C144" s="196" t="s">
        <v>214</v>
      </c>
      <c r="D144" s="196" t="s">
        <v>145</v>
      </c>
      <c r="E144" s="197" t="s">
        <v>215</v>
      </c>
      <c r="F144" s="198" t="s">
        <v>216</v>
      </c>
      <c r="G144" s="199" t="s">
        <v>195</v>
      </c>
      <c r="H144" s="200">
        <v>8</v>
      </c>
      <c r="I144" s="201">
        <v>1000</v>
      </c>
      <c r="J144" s="201">
        <f>ROUND(I144*H144,2)</f>
        <v>8000</v>
      </c>
      <c r="K144" s="198" t="s">
        <v>149</v>
      </c>
      <c r="L144" s="38"/>
      <c r="M144" s="202" t="s">
        <v>18</v>
      </c>
      <c r="N144" s="203" t="s">
        <v>45</v>
      </c>
      <c r="O144" s="204">
        <v>1.175</v>
      </c>
      <c r="P144" s="204">
        <f>O144*H144</f>
        <v>9.4000000000000004</v>
      </c>
      <c r="Q144" s="204">
        <v>0</v>
      </c>
      <c r="R144" s="204">
        <f>Q144*H144</f>
        <v>0</v>
      </c>
      <c r="S144" s="204">
        <v>0</v>
      </c>
      <c r="T144" s="205">
        <f>S144*H144</f>
        <v>0</v>
      </c>
      <c r="U144" s="32"/>
      <c r="V144" s="32"/>
      <c r="W144" s="32"/>
      <c r="X144" s="32"/>
      <c r="Y144" s="32"/>
      <c r="Z144" s="32"/>
      <c r="AA144" s="32"/>
      <c r="AB144" s="32"/>
      <c r="AC144" s="32"/>
      <c r="AD144" s="32"/>
      <c r="AE144" s="32"/>
      <c r="AR144" s="206" t="s">
        <v>150</v>
      </c>
      <c r="AT144" s="206" t="s">
        <v>145</v>
      </c>
      <c r="AU144" s="206" t="s">
        <v>83</v>
      </c>
      <c r="AY144" s="17" t="s">
        <v>143</v>
      </c>
      <c r="BE144" s="207">
        <f>IF(N144="základní",J144,0)</f>
        <v>8000</v>
      </c>
      <c r="BF144" s="207">
        <f>IF(N144="snížená",J144,0)</f>
        <v>0</v>
      </c>
      <c r="BG144" s="207">
        <f>IF(N144="zákl. přenesená",J144,0)</f>
        <v>0</v>
      </c>
      <c r="BH144" s="207">
        <f>IF(N144="sníž. přenesená",J144,0)</f>
        <v>0</v>
      </c>
      <c r="BI144" s="207">
        <f>IF(N144="nulová",J144,0)</f>
        <v>0</v>
      </c>
      <c r="BJ144" s="17" t="s">
        <v>20</v>
      </c>
      <c r="BK144" s="207">
        <f>ROUND(I144*H144,2)</f>
        <v>8000</v>
      </c>
      <c r="BL144" s="17" t="s">
        <v>150</v>
      </c>
      <c r="BM144" s="206" t="s">
        <v>217</v>
      </c>
    </row>
    <row r="145" s="2" customFormat="1">
      <c r="A145" s="32"/>
      <c r="B145" s="33"/>
      <c r="C145" s="34"/>
      <c r="D145" s="208" t="s">
        <v>152</v>
      </c>
      <c r="E145" s="34"/>
      <c r="F145" s="209" t="s">
        <v>210</v>
      </c>
      <c r="G145" s="34"/>
      <c r="H145" s="34"/>
      <c r="I145" s="34"/>
      <c r="J145" s="34"/>
      <c r="K145" s="34"/>
      <c r="L145" s="38"/>
      <c r="M145" s="210"/>
      <c r="N145" s="211"/>
      <c r="O145" s="77"/>
      <c r="P145" s="77"/>
      <c r="Q145" s="77"/>
      <c r="R145" s="77"/>
      <c r="S145" s="77"/>
      <c r="T145" s="78"/>
      <c r="U145" s="32"/>
      <c r="V145" s="32"/>
      <c r="W145" s="32"/>
      <c r="X145" s="32"/>
      <c r="Y145" s="32"/>
      <c r="Z145" s="32"/>
      <c r="AA145" s="32"/>
      <c r="AB145" s="32"/>
      <c r="AC145" s="32"/>
      <c r="AD145" s="32"/>
      <c r="AE145" s="32"/>
      <c r="AT145" s="17" t="s">
        <v>152</v>
      </c>
      <c r="AU145" s="17" t="s">
        <v>83</v>
      </c>
    </row>
    <row r="146" s="2" customFormat="1" ht="44.25" customHeight="1">
      <c r="A146" s="32"/>
      <c r="B146" s="33"/>
      <c r="C146" s="196" t="s">
        <v>218</v>
      </c>
      <c r="D146" s="196" t="s">
        <v>145</v>
      </c>
      <c r="E146" s="197" t="s">
        <v>219</v>
      </c>
      <c r="F146" s="198" t="s">
        <v>220</v>
      </c>
      <c r="G146" s="199" t="s">
        <v>148</v>
      </c>
      <c r="H146" s="200">
        <v>30</v>
      </c>
      <c r="I146" s="201">
        <v>115</v>
      </c>
      <c r="J146" s="201">
        <f>ROUND(I146*H146,2)</f>
        <v>3450</v>
      </c>
      <c r="K146" s="198" t="s">
        <v>149</v>
      </c>
      <c r="L146" s="38"/>
      <c r="M146" s="202" t="s">
        <v>18</v>
      </c>
      <c r="N146" s="203" t="s">
        <v>45</v>
      </c>
      <c r="O146" s="204">
        <v>0.30599999999999999</v>
      </c>
      <c r="P146" s="204">
        <f>O146*H146</f>
        <v>9.1799999999999997</v>
      </c>
      <c r="Q146" s="204">
        <v>0</v>
      </c>
      <c r="R146" s="204">
        <f>Q146*H146</f>
        <v>0</v>
      </c>
      <c r="S146" s="204">
        <v>0.47999999999999998</v>
      </c>
      <c r="T146" s="205">
        <f>S146*H146</f>
        <v>14.399999999999999</v>
      </c>
      <c r="U146" s="32"/>
      <c r="V146" s="32"/>
      <c r="W146" s="32"/>
      <c r="X146" s="32"/>
      <c r="Y146" s="32"/>
      <c r="Z146" s="32"/>
      <c r="AA146" s="32"/>
      <c r="AB146" s="32"/>
      <c r="AC146" s="32"/>
      <c r="AD146" s="32"/>
      <c r="AE146" s="32"/>
      <c r="AR146" s="206" t="s">
        <v>150</v>
      </c>
      <c r="AT146" s="206" t="s">
        <v>145</v>
      </c>
      <c r="AU146" s="206" t="s">
        <v>83</v>
      </c>
      <c r="AY146" s="17" t="s">
        <v>143</v>
      </c>
      <c r="BE146" s="207">
        <f>IF(N146="základní",J146,0)</f>
        <v>3450</v>
      </c>
      <c r="BF146" s="207">
        <f>IF(N146="snížená",J146,0)</f>
        <v>0</v>
      </c>
      <c r="BG146" s="207">
        <f>IF(N146="zákl. přenesená",J146,0)</f>
        <v>0</v>
      </c>
      <c r="BH146" s="207">
        <f>IF(N146="sníž. přenesená",J146,0)</f>
        <v>0</v>
      </c>
      <c r="BI146" s="207">
        <f>IF(N146="nulová",J146,0)</f>
        <v>0</v>
      </c>
      <c r="BJ146" s="17" t="s">
        <v>20</v>
      </c>
      <c r="BK146" s="207">
        <f>ROUND(I146*H146,2)</f>
        <v>3450</v>
      </c>
      <c r="BL146" s="17" t="s">
        <v>150</v>
      </c>
      <c r="BM146" s="206" t="s">
        <v>221</v>
      </c>
    </row>
    <row r="147" s="2" customFormat="1">
      <c r="A147" s="32"/>
      <c r="B147" s="33"/>
      <c r="C147" s="34"/>
      <c r="D147" s="208" t="s">
        <v>152</v>
      </c>
      <c r="E147" s="34"/>
      <c r="F147" s="209" t="s">
        <v>222</v>
      </c>
      <c r="G147" s="34"/>
      <c r="H147" s="34"/>
      <c r="I147" s="34"/>
      <c r="J147" s="34"/>
      <c r="K147" s="34"/>
      <c r="L147" s="38"/>
      <c r="M147" s="210"/>
      <c r="N147" s="211"/>
      <c r="O147" s="77"/>
      <c r="P147" s="77"/>
      <c r="Q147" s="77"/>
      <c r="R147" s="77"/>
      <c r="S147" s="77"/>
      <c r="T147" s="78"/>
      <c r="U147" s="32"/>
      <c r="V147" s="32"/>
      <c r="W147" s="32"/>
      <c r="X147" s="32"/>
      <c r="Y147" s="32"/>
      <c r="Z147" s="32"/>
      <c r="AA147" s="32"/>
      <c r="AB147" s="32"/>
      <c r="AC147" s="32"/>
      <c r="AD147" s="32"/>
      <c r="AE147" s="32"/>
      <c r="AT147" s="17" t="s">
        <v>152</v>
      </c>
      <c r="AU147" s="17" t="s">
        <v>83</v>
      </c>
    </row>
    <row r="148" s="2" customFormat="1" ht="55.5" customHeight="1">
      <c r="A148" s="32"/>
      <c r="B148" s="33"/>
      <c r="C148" s="196" t="s">
        <v>223</v>
      </c>
      <c r="D148" s="196" t="s">
        <v>145</v>
      </c>
      <c r="E148" s="197" t="s">
        <v>224</v>
      </c>
      <c r="F148" s="198" t="s">
        <v>225</v>
      </c>
      <c r="G148" s="199" t="s">
        <v>148</v>
      </c>
      <c r="H148" s="200">
        <v>15</v>
      </c>
      <c r="I148" s="201">
        <v>160</v>
      </c>
      <c r="J148" s="201">
        <f>ROUND(I148*H148,2)</f>
        <v>2400</v>
      </c>
      <c r="K148" s="198" t="s">
        <v>149</v>
      </c>
      <c r="L148" s="38"/>
      <c r="M148" s="202" t="s">
        <v>18</v>
      </c>
      <c r="N148" s="203" t="s">
        <v>45</v>
      </c>
      <c r="O148" s="204">
        <v>0.39000000000000001</v>
      </c>
      <c r="P148" s="204">
        <f>O148*H148</f>
        <v>5.8500000000000005</v>
      </c>
      <c r="Q148" s="204">
        <v>0</v>
      </c>
      <c r="R148" s="204">
        <f>Q148*H148</f>
        <v>0</v>
      </c>
      <c r="S148" s="204">
        <v>0.47999999999999998</v>
      </c>
      <c r="T148" s="205">
        <f>S148*H148</f>
        <v>7.1999999999999993</v>
      </c>
      <c r="U148" s="32"/>
      <c r="V148" s="32"/>
      <c r="W148" s="32"/>
      <c r="X148" s="32"/>
      <c r="Y148" s="32"/>
      <c r="Z148" s="32"/>
      <c r="AA148" s="32"/>
      <c r="AB148" s="32"/>
      <c r="AC148" s="32"/>
      <c r="AD148" s="32"/>
      <c r="AE148" s="32"/>
      <c r="AR148" s="206" t="s">
        <v>150</v>
      </c>
      <c r="AT148" s="206" t="s">
        <v>145</v>
      </c>
      <c r="AU148" s="206" t="s">
        <v>83</v>
      </c>
      <c r="AY148" s="17" t="s">
        <v>143</v>
      </c>
      <c r="BE148" s="207">
        <f>IF(N148="základní",J148,0)</f>
        <v>2400</v>
      </c>
      <c r="BF148" s="207">
        <f>IF(N148="snížená",J148,0)</f>
        <v>0</v>
      </c>
      <c r="BG148" s="207">
        <f>IF(N148="zákl. přenesená",J148,0)</f>
        <v>0</v>
      </c>
      <c r="BH148" s="207">
        <f>IF(N148="sníž. přenesená",J148,0)</f>
        <v>0</v>
      </c>
      <c r="BI148" s="207">
        <f>IF(N148="nulová",J148,0)</f>
        <v>0</v>
      </c>
      <c r="BJ148" s="17" t="s">
        <v>20</v>
      </c>
      <c r="BK148" s="207">
        <f>ROUND(I148*H148,2)</f>
        <v>2400</v>
      </c>
      <c r="BL148" s="17" t="s">
        <v>150</v>
      </c>
      <c r="BM148" s="206" t="s">
        <v>226</v>
      </c>
    </row>
    <row r="149" s="2" customFormat="1">
      <c r="A149" s="32"/>
      <c r="B149" s="33"/>
      <c r="C149" s="34"/>
      <c r="D149" s="208" t="s">
        <v>152</v>
      </c>
      <c r="E149" s="34"/>
      <c r="F149" s="209" t="s">
        <v>222</v>
      </c>
      <c r="G149" s="34"/>
      <c r="H149" s="34"/>
      <c r="I149" s="34"/>
      <c r="J149" s="34"/>
      <c r="K149" s="34"/>
      <c r="L149" s="38"/>
      <c r="M149" s="210"/>
      <c r="N149" s="211"/>
      <c r="O149" s="77"/>
      <c r="P149" s="77"/>
      <c r="Q149" s="77"/>
      <c r="R149" s="77"/>
      <c r="S149" s="77"/>
      <c r="T149" s="78"/>
      <c r="U149" s="32"/>
      <c r="V149" s="32"/>
      <c r="W149" s="32"/>
      <c r="X149" s="32"/>
      <c r="Y149" s="32"/>
      <c r="Z149" s="32"/>
      <c r="AA149" s="32"/>
      <c r="AB149" s="32"/>
      <c r="AC149" s="32"/>
      <c r="AD149" s="32"/>
      <c r="AE149" s="32"/>
      <c r="AT149" s="17" t="s">
        <v>152</v>
      </c>
      <c r="AU149" s="17" t="s">
        <v>83</v>
      </c>
    </row>
    <row r="150" s="2" customFormat="1" ht="62.7" customHeight="1">
      <c r="A150" s="32"/>
      <c r="B150" s="33"/>
      <c r="C150" s="196" t="s">
        <v>227</v>
      </c>
      <c r="D150" s="196" t="s">
        <v>145</v>
      </c>
      <c r="E150" s="197" t="s">
        <v>228</v>
      </c>
      <c r="F150" s="198" t="s">
        <v>229</v>
      </c>
      <c r="G150" s="199" t="s">
        <v>148</v>
      </c>
      <c r="H150" s="200">
        <v>30</v>
      </c>
      <c r="I150" s="201">
        <v>355</v>
      </c>
      <c r="J150" s="201">
        <f>ROUND(I150*H150,2)</f>
        <v>10650</v>
      </c>
      <c r="K150" s="198" t="s">
        <v>149</v>
      </c>
      <c r="L150" s="38"/>
      <c r="M150" s="202" t="s">
        <v>18</v>
      </c>
      <c r="N150" s="203" t="s">
        <v>45</v>
      </c>
      <c r="O150" s="204">
        <v>0.81100000000000005</v>
      </c>
      <c r="P150" s="204">
        <f>O150*H150</f>
        <v>24.330000000000002</v>
      </c>
      <c r="Q150" s="204">
        <v>0</v>
      </c>
      <c r="R150" s="204">
        <f>Q150*H150</f>
        <v>0</v>
      </c>
      <c r="S150" s="204">
        <v>0.58599999999999997</v>
      </c>
      <c r="T150" s="205">
        <f>S150*H150</f>
        <v>17.579999999999998</v>
      </c>
      <c r="U150" s="32"/>
      <c r="V150" s="32"/>
      <c r="W150" s="32"/>
      <c r="X150" s="32"/>
      <c r="Y150" s="32"/>
      <c r="Z150" s="32"/>
      <c r="AA150" s="32"/>
      <c r="AB150" s="32"/>
      <c r="AC150" s="32"/>
      <c r="AD150" s="32"/>
      <c r="AE150" s="32"/>
      <c r="AR150" s="206" t="s">
        <v>150</v>
      </c>
      <c r="AT150" s="206" t="s">
        <v>145</v>
      </c>
      <c r="AU150" s="206" t="s">
        <v>83</v>
      </c>
      <c r="AY150" s="17" t="s">
        <v>143</v>
      </c>
      <c r="BE150" s="207">
        <f>IF(N150="základní",J150,0)</f>
        <v>10650</v>
      </c>
      <c r="BF150" s="207">
        <f>IF(N150="snížená",J150,0)</f>
        <v>0</v>
      </c>
      <c r="BG150" s="207">
        <f>IF(N150="zákl. přenesená",J150,0)</f>
        <v>0</v>
      </c>
      <c r="BH150" s="207">
        <f>IF(N150="sníž. přenesená",J150,0)</f>
        <v>0</v>
      </c>
      <c r="BI150" s="207">
        <f>IF(N150="nulová",J150,0)</f>
        <v>0</v>
      </c>
      <c r="BJ150" s="17" t="s">
        <v>20</v>
      </c>
      <c r="BK150" s="207">
        <f>ROUND(I150*H150,2)</f>
        <v>10650</v>
      </c>
      <c r="BL150" s="17" t="s">
        <v>150</v>
      </c>
      <c r="BM150" s="206" t="s">
        <v>230</v>
      </c>
    </row>
    <row r="151" s="2" customFormat="1">
      <c r="A151" s="32"/>
      <c r="B151" s="33"/>
      <c r="C151" s="34"/>
      <c r="D151" s="208" t="s">
        <v>152</v>
      </c>
      <c r="E151" s="34"/>
      <c r="F151" s="209" t="s">
        <v>222</v>
      </c>
      <c r="G151" s="34"/>
      <c r="H151" s="34"/>
      <c r="I151" s="34"/>
      <c r="J151" s="34"/>
      <c r="K151" s="34"/>
      <c r="L151" s="38"/>
      <c r="M151" s="210"/>
      <c r="N151" s="211"/>
      <c r="O151" s="77"/>
      <c r="P151" s="77"/>
      <c r="Q151" s="77"/>
      <c r="R151" s="77"/>
      <c r="S151" s="77"/>
      <c r="T151" s="78"/>
      <c r="U151" s="32"/>
      <c r="V151" s="32"/>
      <c r="W151" s="32"/>
      <c r="X151" s="32"/>
      <c r="Y151" s="32"/>
      <c r="Z151" s="32"/>
      <c r="AA151" s="32"/>
      <c r="AB151" s="32"/>
      <c r="AC151" s="32"/>
      <c r="AD151" s="32"/>
      <c r="AE151" s="32"/>
      <c r="AT151" s="17" t="s">
        <v>152</v>
      </c>
      <c r="AU151" s="17" t="s">
        <v>83</v>
      </c>
    </row>
    <row r="152" s="2" customFormat="1" ht="76.35" customHeight="1">
      <c r="A152" s="32"/>
      <c r="B152" s="33"/>
      <c r="C152" s="196" t="s">
        <v>231</v>
      </c>
      <c r="D152" s="196" t="s">
        <v>145</v>
      </c>
      <c r="E152" s="197" t="s">
        <v>232</v>
      </c>
      <c r="F152" s="198" t="s">
        <v>233</v>
      </c>
      <c r="G152" s="199" t="s">
        <v>148</v>
      </c>
      <c r="H152" s="200">
        <v>15</v>
      </c>
      <c r="I152" s="201">
        <v>61.100000000000001</v>
      </c>
      <c r="J152" s="201">
        <f>ROUND(I152*H152,2)</f>
        <v>916.5</v>
      </c>
      <c r="K152" s="198" t="s">
        <v>149</v>
      </c>
      <c r="L152" s="38"/>
      <c r="M152" s="202" t="s">
        <v>18</v>
      </c>
      <c r="N152" s="203" t="s">
        <v>45</v>
      </c>
      <c r="O152" s="204">
        <v>0.20799999999999999</v>
      </c>
      <c r="P152" s="204">
        <f>O152*H152</f>
        <v>3.1199999999999997</v>
      </c>
      <c r="Q152" s="204">
        <v>0</v>
      </c>
      <c r="R152" s="204">
        <f>Q152*H152</f>
        <v>0</v>
      </c>
      <c r="S152" s="204">
        <v>0.255</v>
      </c>
      <c r="T152" s="205">
        <f>S152*H152</f>
        <v>3.8250000000000002</v>
      </c>
      <c r="U152" s="32"/>
      <c r="V152" s="32"/>
      <c r="W152" s="32"/>
      <c r="X152" s="32"/>
      <c r="Y152" s="32"/>
      <c r="Z152" s="32"/>
      <c r="AA152" s="32"/>
      <c r="AB152" s="32"/>
      <c r="AC152" s="32"/>
      <c r="AD152" s="32"/>
      <c r="AE152" s="32"/>
      <c r="AR152" s="206" t="s">
        <v>150</v>
      </c>
      <c r="AT152" s="206" t="s">
        <v>145</v>
      </c>
      <c r="AU152" s="206" t="s">
        <v>83</v>
      </c>
      <c r="AY152" s="17" t="s">
        <v>143</v>
      </c>
      <c r="BE152" s="207">
        <f>IF(N152="základní",J152,0)</f>
        <v>916.5</v>
      </c>
      <c r="BF152" s="207">
        <f>IF(N152="snížená",J152,0)</f>
        <v>0</v>
      </c>
      <c r="BG152" s="207">
        <f>IF(N152="zákl. přenesená",J152,0)</f>
        <v>0</v>
      </c>
      <c r="BH152" s="207">
        <f>IF(N152="sníž. přenesená",J152,0)</f>
        <v>0</v>
      </c>
      <c r="BI152" s="207">
        <f>IF(N152="nulová",J152,0)</f>
        <v>0</v>
      </c>
      <c r="BJ152" s="17" t="s">
        <v>20</v>
      </c>
      <c r="BK152" s="207">
        <f>ROUND(I152*H152,2)</f>
        <v>916.5</v>
      </c>
      <c r="BL152" s="17" t="s">
        <v>150</v>
      </c>
      <c r="BM152" s="206" t="s">
        <v>234</v>
      </c>
    </row>
    <row r="153" s="2" customFormat="1">
      <c r="A153" s="32"/>
      <c r="B153" s="33"/>
      <c r="C153" s="34"/>
      <c r="D153" s="208" t="s">
        <v>152</v>
      </c>
      <c r="E153" s="34"/>
      <c r="F153" s="209" t="s">
        <v>235</v>
      </c>
      <c r="G153" s="34"/>
      <c r="H153" s="34"/>
      <c r="I153" s="34"/>
      <c r="J153" s="34"/>
      <c r="K153" s="34"/>
      <c r="L153" s="38"/>
      <c r="M153" s="210"/>
      <c r="N153" s="211"/>
      <c r="O153" s="77"/>
      <c r="P153" s="77"/>
      <c r="Q153" s="77"/>
      <c r="R153" s="77"/>
      <c r="S153" s="77"/>
      <c r="T153" s="78"/>
      <c r="U153" s="32"/>
      <c r="V153" s="32"/>
      <c r="W153" s="32"/>
      <c r="X153" s="32"/>
      <c r="Y153" s="32"/>
      <c r="Z153" s="32"/>
      <c r="AA153" s="32"/>
      <c r="AB153" s="32"/>
      <c r="AC153" s="32"/>
      <c r="AD153" s="32"/>
      <c r="AE153" s="32"/>
      <c r="AT153" s="17" t="s">
        <v>152</v>
      </c>
      <c r="AU153" s="17" t="s">
        <v>83</v>
      </c>
    </row>
    <row r="154" s="2" customFormat="1" ht="49.05" customHeight="1">
      <c r="A154" s="32"/>
      <c r="B154" s="33"/>
      <c r="C154" s="196" t="s">
        <v>7</v>
      </c>
      <c r="D154" s="196" t="s">
        <v>145</v>
      </c>
      <c r="E154" s="197" t="s">
        <v>236</v>
      </c>
      <c r="F154" s="198" t="s">
        <v>237</v>
      </c>
      <c r="G154" s="199" t="s">
        <v>176</v>
      </c>
      <c r="H154" s="200">
        <v>90</v>
      </c>
      <c r="I154" s="201">
        <v>771</v>
      </c>
      <c r="J154" s="201">
        <f>ROUND(I154*H154,2)</f>
        <v>69390</v>
      </c>
      <c r="K154" s="198" t="s">
        <v>149</v>
      </c>
      <c r="L154" s="38"/>
      <c r="M154" s="202" t="s">
        <v>18</v>
      </c>
      <c r="N154" s="203" t="s">
        <v>45</v>
      </c>
      <c r="O154" s="204">
        <v>2.1309999999999998</v>
      </c>
      <c r="P154" s="204">
        <f>O154*H154</f>
        <v>191.78999999999999</v>
      </c>
      <c r="Q154" s="204">
        <v>0</v>
      </c>
      <c r="R154" s="204">
        <f>Q154*H154</f>
        <v>0</v>
      </c>
      <c r="S154" s="204">
        <v>1.8</v>
      </c>
      <c r="T154" s="205">
        <f>S154*H154</f>
        <v>162</v>
      </c>
      <c r="U154" s="32"/>
      <c r="V154" s="32"/>
      <c r="W154" s="32"/>
      <c r="X154" s="32"/>
      <c r="Y154" s="32"/>
      <c r="Z154" s="32"/>
      <c r="AA154" s="32"/>
      <c r="AB154" s="32"/>
      <c r="AC154" s="32"/>
      <c r="AD154" s="32"/>
      <c r="AE154" s="32"/>
      <c r="AR154" s="206" t="s">
        <v>150</v>
      </c>
      <c r="AT154" s="206" t="s">
        <v>145</v>
      </c>
      <c r="AU154" s="206" t="s">
        <v>83</v>
      </c>
      <c r="AY154" s="17" t="s">
        <v>143</v>
      </c>
      <c r="BE154" s="207">
        <f>IF(N154="základní",J154,0)</f>
        <v>69390</v>
      </c>
      <c r="BF154" s="207">
        <f>IF(N154="snížená",J154,0)</f>
        <v>0</v>
      </c>
      <c r="BG154" s="207">
        <f>IF(N154="zákl. přenesená",J154,0)</f>
        <v>0</v>
      </c>
      <c r="BH154" s="207">
        <f>IF(N154="sníž. přenesená",J154,0)</f>
        <v>0</v>
      </c>
      <c r="BI154" s="207">
        <f>IF(N154="nulová",J154,0)</f>
        <v>0</v>
      </c>
      <c r="BJ154" s="17" t="s">
        <v>20</v>
      </c>
      <c r="BK154" s="207">
        <f>ROUND(I154*H154,2)</f>
        <v>69390</v>
      </c>
      <c r="BL154" s="17" t="s">
        <v>150</v>
      </c>
      <c r="BM154" s="206" t="s">
        <v>238</v>
      </c>
    </row>
    <row r="155" s="2" customFormat="1">
      <c r="A155" s="32"/>
      <c r="B155" s="33"/>
      <c r="C155" s="34"/>
      <c r="D155" s="208" t="s">
        <v>152</v>
      </c>
      <c r="E155" s="34"/>
      <c r="F155" s="209" t="s">
        <v>239</v>
      </c>
      <c r="G155" s="34"/>
      <c r="H155" s="34"/>
      <c r="I155" s="34"/>
      <c r="J155" s="34"/>
      <c r="K155" s="34"/>
      <c r="L155" s="38"/>
      <c r="M155" s="210"/>
      <c r="N155" s="211"/>
      <c r="O155" s="77"/>
      <c r="P155" s="77"/>
      <c r="Q155" s="77"/>
      <c r="R155" s="77"/>
      <c r="S155" s="77"/>
      <c r="T155" s="78"/>
      <c r="U155" s="32"/>
      <c r="V155" s="32"/>
      <c r="W155" s="32"/>
      <c r="X155" s="32"/>
      <c r="Y155" s="32"/>
      <c r="Z155" s="32"/>
      <c r="AA155" s="32"/>
      <c r="AB155" s="32"/>
      <c r="AC155" s="32"/>
      <c r="AD155" s="32"/>
      <c r="AE155" s="32"/>
      <c r="AT155" s="17" t="s">
        <v>152</v>
      </c>
      <c r="AU155" s="17" t="s">
        <v>83</v>
      </c>
    </row>
    <row r="156" s="2" customFormat="1" ht="49.05" customHeight="1">
      <c r="A156" s="32"/>
      <c r="B156" s="33"/>
      <c r="C156" s="196" t="s">
        <v>240</v>
      </c>
      <c r="D156" s="196" t="s">
        <v>145</v>
      </c>
      <c r="E156" s="197" t="s">
        <v>241</v>
      </c>
      <c r="F156" s="198" t="s">
        <v>242</v>
      </c>
      <c r="G156" s="199" t="s">
        <v>176</v>
      </c>
      <c r="H156" s="200">
        <v>15</v>
      </c>
      <c r="I156" s="201">
        <v>1190</v>
      </c>
      <c r="J156" s="201">
        <f>ROUND(I156*H156,2)</f>
        <v>17850</v>
      </c>
      <c r="K156" s="198" t="s">
        <v>149</v>
      </c>
      <c r="L156" s="38"/>
      <c r="M156" s="202" t="s">
        <v>18</v>
      </c>
      <c r="N156" s="203" t="s">
        <v>45</v>
      </c>
      <c r="O156" s="204">
        <v>3.9249999999999998</v>
      </c>
      <c r="P156" s="204">
        <f>O156*H156</f>
        <v>58.875</v>
      </c>
      <c r="Q156" s="204">
        <v>0</v>
      </c>
      <c r="R156" s="204">
        <f>Q156*H156</f>
        <v>0</v>
      </c>
      <c r="S156" s="204">
        <v>1.8999999999999999</v>
      </c>
      <c r="T156" s="205">
        <f>S156*H156</f>
        <v>28.5</v>
      </c>
      <c r="U156" s="32"/>
      <c r="V156" s="32"/>
      <c r="W156" s="32"/>
      <c r="X156" s="32"/>
      <c r="Y156" s="32"/>
      <c r="Z156" s="32"/>
      <c r="AA156" s="32"/>
      <c r="AB156" s="32"/>
      <c r="AC156" s="32"/>
      <c r="AD156" s="32"/>
      <c r="AE156" s="32"/>
      <c r="AR156" s="206" t="s">
        <v>150</v>
      </c>
      <c r="AT156" s="206" t="s">
        <v>145</v>
      </c>
      <c r="AU156" s="206" t="s">
        <v>83</v>
      </c>
      <c r="AY156" s="17" t="s">
        <v>143</v>
      </c>
      <c r="BE156" s="207">
        <f>IF(N156="základní",J156,0)</f>
        <v>17850</v>
      </c>
      <c r="BF156" s="207">
        <f>IF(N156="snížená",J156,0)</f>
        <v>0</v>
      </c>
      <c r="BG156" s="207">
        <f>IF(N156="zákl. přenesená",J156,0)</f>
        <v>0</v>
      </c>
      <c r="BH156" s="207">
        <f>IF(N156="sníž. přenesená",J156,0)</f>
        <v>0</v>
      </c>
      <c r="BI156" s="207">
        <f>IF(N156="nulová",J156,0)</f>
        <v>0</v>
      </c>
      <c r="BJ156" s="17" t="s">
        <v>20</v>
      </c>
      <c r="BK156" s="207">
        <f>ROUND(I156*H156,2)</f>
        <v>17850</v>
      </c>
      <c r="BL156" s="17" t="s">
        <v>150</v>
      </c>
      <c r="BM156" s="206" t="s">
        <v>243</v>
      </c>
    </row>
    <row r="157" s="2" customFormat="1">
      <c r="A157" s="32"/>
      <c r="B157" s="33"/>
      <c r="C157" s="34"/>
      <c r="D157" s="208" t="s">
        <v>152</v>
      </c>
      <c r="E157" s="34"/>
      <c r="F157" s="209" t="s">
        <v>239</v>
      </c>
      <c r="G157" s="34"/>
      <c r="H157" s="34"/>
      <c r="I157" s="34"/>
      <c r="J157" s="34"/>
      <c r="K157" s="34"/>
      <c r="L157" s="38"/>
      <c r="M157" s="210"/>
      <c r="N157" s="211"/>
      <c r="O157" s="77"/>
      <c r="P157" s="77"/>
      <c r="Q157" s="77"/>
      <c r="R157" s="77"/>
      <c r="S157" s="77"/>
      <c r="T157" s="78"/>
      <c r="U157" s="32"/>
      <c r="V157" s="32"/>
      <c r="W157" s="32"/>
      <c r="X157" s="32"/>
      <c r="Y157" s="32"/>
      <c r="Z157" s="32"/>
      <c r="AA157" s="32"/>
      <c r="AB157" s="32"/>
      <c r="AC157" s="32"/>
      <c r="AD157" s="32"/>
      <c r="AE157" s="32"/>
      <c r="AT157" s="17" t="s">
        <v>152</v>
      </c>
      <c r="AU157" s="17" t="s">
        <v>83</v>
      </c>
    </row>
    <row r="158" s="2" customFormat="1" ht="37.8" customHeight="1">
      <c r="A158" s="32"/>
      <c r="B158" s="33"/>
      <c r="C158" s="196" t="s">
        <v>244</v>
      </c>
      <c r="D158" s="196" t="s">
        <v>145</v>
      </c>
      <c r="E158" s="197" t="s">
        <v>245</v>
      </c>
      <c r="F158" s="198" t="s">
        <v>246</v>
      </c>
      <c r="G158" s="199" t="s">
        <v>176</v>
      </c>
      <c r="H158" s="200">
        <v>30</v>
      </c>
      <c r="I158" s="201">
        <v>232</v>
      </c>
      <c r="J158" s="201">
        <f>ROUND(I158*H158,2)</f>
        <v>6960</v>
      </c>
      <c r="K158" s="198" t="s">
        <v>149</v>
      </c>
      <c r="L158" s="38"/>
      <c r="M158" s="202" t="s">
        <v>18</v>
      </c>
      <c r="N158" s="203" t="s">
        <v>45</v>
      </c>
      <c r="O158" s="204">
        <v>0.222</v>
      </c>
      <c r="P158" s="204">
        <f>O158*H158</f>
        <v>6.6600000000000001</v>
      </c>
      <c r="Q158" s="204">
        <v>0</v>
      </c>
      <c r="R158" s="204">
        <f>Q158*H158</f>
        <v>0</v>
      </c>
      <c r="S158" s="204">
        <v>1.8200000000000001</v>
      </c>
      <c r="T158" s="205">
        <f>S158*H158</f>
        <v>54.600000000000001</v>
      </c>
      <c r="U158" s="32"/>
      <c r="V158" s="32"/>
      <c r="W158" s="32"/>
      <c r="X158" s="32"/>
      <c r="Y158" s="32"/>
      <c r="Z158" s="32"/>
      <c r="AA158" s="32"/>
      <c r="AB158" s="32"/>
      <c r="AC158" s="32"/>
      <c r="AD158" s="32"/>
      <c r="AE158" s="32"/>
      <c r="AR158" s="206" t="s">
        <v>150</v>
      </c>
      <c r="AT158" s="206" t="s">
        <v>145</v>
      </c>
      <c r="AU158" s="206" t="s">
        <v>83</v>
      </c>
      <c r="AY158" s="17" t="s">
        <v>143</v>
      </c>
      <c r="BE158" s="207">
        <f>IF(N158="základní",J158,0)</f>
        <v>6960</v>
      </c>
      <c r="BF158" s="207">
        <f>IF(N158="snížená",J158,0)</f>
        <v>0</v>
      </c>
      <c r="BG158" s="207">
        <f>IF(N158="zákl. přenesená",J158,0)</f>
        <v>0</v>
      </c>
      <c r="BH158" s="207">
        <f>IF(N158="sníž. přenesená",J158,0)</f>
        <v>0</v>
      </c>
      <c r="BI158" s="207">
        <f>IF(N158="nulová",J158,0)</f>
        <v>0</v>
      </c>
      <c r="BJ158" s="17" t="s">
        <v>20</v>
      </c>
      <c r="BK158" s="207">
        <f>ROUND(I158*H158,2)</f>
        <v>6960</v>
      </c>
      <c r="BL158" s="17" t="s">
        <v>150</v>
      </c>
      <c r="BM158" s="206" t="s">
        <v>247</v>
      </c>
    </row>
    <row r="159" s="2" customFormat="1">
      <c r="A159" s="32"/>
      <c r="B159" s="33"/>
      <c r="C159" s="34"/>
      <c r="D159" s="208" t="s">
        <v>152</v>
      </c>
      <c r="E159" s="34"/>
      <c r="F159" s="209" t="s">
        <v>239</v>
      </c>
      <c r="G159" s="34"/>
      <c r="H159" s="34"/>
      <c r="I159" s="34"/>
      <c r="J159" s="34"/>
      <c r="K159" s="34"/>
      <c r="L159" s="38"/>
      <c r="M159" s="210"/>
      <c r="N159" s="211"/>
      <c r="O159" s="77"/>
      <c r="P159" s="77"/>
      <c r="Q159" s="77"/>
      <c r="R159" s="77"/>
      <c r="S159" s="77"/>
      <c r="T159" s="78"/>
      <c r="U159" s="32"/>
      <c r="V159" s="32"/>
      <c r="W159" s="32"/>
      <c r="X159" s="32"/>
      <c r="Y159" s="32"/>
      <c r="Z159" s="32"/>
      <c r="AA159" s="32"/>
      <c r="AB159" s="32"/>
      <c r="AC159" s="32"/>
      <c r="AD159" s="32"/>
      <c r="AE159" s="32"/>
      <c r="AT159" s="17" t="s">
        <v>152</v>
      </c>
      <c r="AU159" s="17" t="s">
        <v>83</v>
      </c>
    </row>
    <row r="160" s="2" customFormat="1" ht="37.8" customHeight="1">
      <c r="A160" s="32"/>
      <c r="B160" s="33"/>
      <c r="C160" s="196" t="s">
        <v>248</v>
      </c>
      <c r="D160" s="196" t="s">
        <v>145</v>
      </c>
      <c r="E160" s="197" t="s">
        <v>249</v>
      </c>
      <c r="F160" s="198" t="s">
        <v>250</v>
      </c>
      <c r="G160" s="199" t="s">
        <v>176</v>
      </c>
      <c r="H160" s="200">
        <v>7.5</v>
      </c>
      <c r="I160" s="201">
        <v>585</v>
      </c>
      <c r="J160" s="201">
        <f>ROUND(I160*H160,2)</f>
        <v>4387.5</v>
      </c>
      <c r="K160" s="198" t="s">
        <v>149</v>
      </c>
      <c r="L160" s="38"/>
      <c r="M160" s="202" t="s">
        <v>18</v>
      </c>
      <c r="N160" s="203" t="s">
        <v>45</v>
      </c>
      <c r="O160" s="204">
        <v>1.992</v>
      </c>
      <c r="P160" s="204">
        <f>O160*H160</f>
        <v>14.94</v>
      </c>
      <c r="Q160" s="204">
        <v>0</v>
      </c>
      <c r="R160" s="204">
        <f>Q160*H160</f>
        <v>0</v>
      </c>
      <c r="S160" s="204">
        <v>0</v>
      </c>
      <c r="T160" s="205">
        <f>S160*H160</f>
        <v>0</v>
      </c>
      <c r="U160" s="32"/>
      <c r="V160" s="32"/>
      <c r="W160" s="32"/>
      <c r="X160" s="32"/>
      <c r="Y160" s="32"/>
      <c r="Z160" s="32"/>
      <c r="AA160" s="32"/>
      <c r="AB160" s="32"/>
      <c r="AC160" s="32"/>
      <c r="AD160" s="32"/>
      <c r="AE160" s="32"/>
      <c r="AR160" s="206" t="s">
        <v>150</v>
      </c>
      <c r="AT160" s="206" t="s">
        <v>145</v>
      </c>
      <c r="AU160" s="206" t="s">
        <v>83</v>
      </c>
      <c r="AY160" s="17" t="s">
        <v>143</v>
      </c>
      <c r="BE160" s="207">
        <f>IF(N160="základní",J160,0)</f>
        <v>4387.5</v>
      </c>
      <c r="BF160" s="207">
        <f>IF(N160="snížená",J160,0)</f>
        <v>0</v>
      </c>
      <c r="BG160" s="207">
        <f>IF(N160="zákl. přenesená",J160,0)</f>
        <v>0</v>
      </c>
      <c r="BH160" s="207">
        <f>IF(N160="sníž. přenesená",J160,0)</f>
        <v>0</v>
      </c>
      <c r="BI160" s="207">
        <f>IF(N160="nulová",J160,0)</f>
        <v>0</v>
      </c>
      <c r="BJ160" s="17" t="s">
        <v>20</v>
      </c>
      <c r="BK160" s="207">
        <f>ROUND(I160*H160,2)</f>
        <v>4387.5</v>
      </c>
      <c r="BL160" s="17" t="s">
        <v>150</v>
      </c>
      <c r="BM160" s="206" t="s">
        <v>251</v>
      </c>
    </row>
    <row r="161" s="2" customFormat="1">
      <c r="A161" s="32"/>
      <c r="B161" s="33"/>
      <c r="C161" s="34"/>
      <c r="D161" s="208" t="s">
        <v>152</v>
      </c>
      <c r="E161" s="34"/>
      <c r="F161" s="209" t="s">
        <v>252</v>
      </c>
      <c r="G161" s="34"/>
      <c r="H161" s="34"/>
      <c r="I161" s="34"/>
      <c r="J161" s="34"/>
      <c r="K161" s="34"/>
      <c r="L161" s="38"/>
      <c r="M161" s="210"/>
      <c r="N161" s="211"/>
      <c r="O161" s="77"/>
      <c r="P161" s="77"/>
      <c r="Q161" s="77"/>
      <c r="R161" s="77"/>
      <c r="S161" s="77"/>
      <c r="T161" s="78"/>
      <c r="U161" s="32"/>
      <c r="V161" s="32"/>
      <c r="W161" s="32"/>
      <c r="X161" s="32"/>
      <c r="Y161" s="32"/>
      <c r="Z161" s="32"/>
      <c r="AA161" s="32"/>
      <c r="AB161" s="32"/>
      <c r="AC161" s="32"/>
      <c r="AD161" s="32"/>
      <c r="AE161" s="32"/>
      <c r="AT161" s="17" t="s">
        <v>152</v>
      </c>
      <c r="AU161" s="17" t="s">
        <v>83</v>
      </c>
    </row>
    <row r="162" s="2" customFormat="1" ht="21.75" customHeight="1">
      <c r="A162" s="32"/>
      <c r="B162" s="33"/>
      <c r="C162" s="196" t="s">
        <v>253</v>
      </c>
      <c r="D162" s="196" t="s">
        <v>145</v>
      </c>
      <c r="E162" s="197" t="s">
        <v>254</v>
      </c>
      <c r="F162" s="198" t="s">
        <v>255</v>
      </c>
      <c r="G162" s="199" t="s">
        <v>256</v>
      </c>
      <c r="H162" s="200">
        <v>150</v>
      </c>
      <c r="I162" s="201">
        <v>536</v>
      </c>
      <c r="J162" s="201">
        <f>ROUND(I162*H162,2)</f>
        <v>80400</v>
      </c>
      <c r="K162" s="198" t="s">
        <v>149</v>
      </c>
      <c r="L162" s="38"/>
      <c r="M162" s="202" t="s">
        <v>18</v>
      </c>
      <c r="N162" s="203" t="s">
        <v>45</v>
      </c>
      <c r="O162" s="204">
        <v>0.58199999999999996</v>
      </c>
      <c r="P162" s="204">
        <f>O162*H162</f>
        <v>87.299999999999997</v>
      </c>
      <c r="Q162" s="204">
        <v>0.0100433238</v>
      </c>
      <c r="R162" s="204">
        <f>Q162*H162</f>
        <v>1.50649857</v>
      </c>
      <c r="S162" s="204">
        <v>0</v>
      </c>
      <c r="T162" s="205">
        <f>S162*H162</f>
        <v>0</v>
      </c>
      <c r="U162" s="32"/>
      <c r="V162" s="32"/>
      <c r="W162" s="32"/>
      <c r="X162" s="32"/>
      <c r="Y162" s="32"/>
      <c r="Z162" s="32"/>
      <c r="AA162" s="32"/>
      <c r="AB162" s="32"/>
      <c r="AC162" s="32"/>
      <c r="AD162" s="32"/>
      <c r="AE162" s="32"/>
      <c r="AR162" s="206" t="s">
        <v>150</v>
      </c>
      <c r="AT162" s="206" t="s">
        <v>145</v>
      </c>
      <c r="AU162" s="206" t="s">
        <v>83</v>
      </c>
      <c r="AY162" s="17" t="s">
        <v>143</v>
      </c>
      <c r="BE162" s="207">
        <f>IF(N162="základní",J162,0)</f>
        <v>80400</v>
      </c>
      <c r="BF162" s="207">
        <f>IF(N162="snížená",J162,0)</f>
        <v>0</v>
      </c>
      <c r="BG162" s="207">
        <f>IF(N162="zákl. přenesená",J162,0)</f>
        <v>0</v>
      </c>
      <c r="BH162" s="207">
        <f>IF(N162="sníž. přenesená",J162,0)</f>
        <v>0</v>
      </c>
      <c r="BI162" s="207">
        <f>IF(N162="nulová",J162,0)</f>
        <v>0</v>
      </c>
      <c r="BJ162" s="17" t="s">
        <v>20</v>
      </c>
      <c r="BK162" s="207">
        <f>ROUND(I162*H162,2)</f>
        <v>80400</v>
      </c>
      <c r="BL162" s="17" t="s">
        <v>150</v>
      </c>
      <c r="BM162" s="206" t="s">
        <v>257</v>
      </c>
    </row>
    <row r="163" s="2" customFormat="1">
      <c r="A163" s="32"/>
      <c r="B163" s="33"/>
      <c r="C163" s="34"/>
      <c r="D163" s="208" t="s">
        <v>152</v>
      </c>
      <c r="E163" s="34"/>
      <c r="F163" s="209" t="s">
        <v>258</v>
      </c>
      <c r="G163" s="34"/>
      <c r="H163" s="34"/>
      <c r="I163" s="34"/>
      <c r="J163" s="34"/>
      <c r="K163" s="34"/>
      <c r="L163" s="38"/>
      <c r="M163" s="210"/>
      <c r="N163" s="211"/>
      <c r="O163" s="77"/>
      <c r="P163" s="77"/>
      <c r="Q163" s="77"/>
      <c r="R163" s="77"/>
      <c r="S163" s="77"/>
      <c r="T163" s="78"/>
      <c r="U163" s="32"/>
      <c r="V163" s="32"/>
      <c r="W163" s="32"/>
      <c r="X163" s="32"/>
      <c r="Y163" s="32"/>
      <c r="Z163" s="32"/>
      <c r="AA163" s="32"/>
      <c r="AB163" s="32"/>
      <c r="AC163" s="32"/>
      <c r="AD163" s="32"/>
      <c r="AE163" s="32"/>
      <c r="AT163" s="17" t="s">
        <v>152</v>
      </c>
      <c r="AU163" s="17" t="s">
        <v>83</v>
      </c>
    </row>
    <row r="164" s="2" customFormat="1" ht="16.5" customHeight="1">
      <c r="A164" s="32"/>
      <c r="B164" s="33"/>
      <c r="C164" s="212" t="s">
        <v>259</v>
      </c>
      <c r="D164" s="212" t="s">
        <v>260</v>
      </c>
      <c r="E164" s="213" t="s">
        <v>261</v>
      </c>
      <c r="F164" s="214" t="s">
        <v>262</v>
      </c>
      <c r="G164" s="215" t="s">
        <v>195</v>
      </c>
      <c r="H164" s="216">
        <v>1</v>
      </c>
      <c r="I164" s="217">
        <v>237.30000000000001</v>
      </c>
      <c r="J164" s="217">
        <f>ROUND(I164*H164,2)</f>
        <v>237.30000000000001</v>
      </c>
      <c r="K164" s="214" t="s">
        <v>18</v>
      </c>
      <c r="L164" s="218"/>
      <c r="M164" s="219" t="s">
        <v>18</v>
      </c>
      <c r="N164" s="220" t="s">
        <v>45</v>
      </c>
      <c r="O164" s="204">
        <v>0</v>
      </c>
      <c r="P164" s="204">
        <f>O164*H164</f>
        <v>0</v>
      </c>
      <c r="Q164" s="204">
        <v>0.0025999999999999999</v>
      </c>
      <c r="R164" s="204">
        <f>Q164*H164</f>
        <v>0.0025999999999999999</v>
      </c>
      <c r="S164" s="204">
        <v>0</v>
      </c>
      <c r="T164" s="205">
        <f>S164*H164</f>
        <v>0</v>
      </c>
      <c r="U164" s="32"/>
      <c r="V164" s="32"/>
      <c r="W164" s="32"/>
      <c r="X164" s="32"/>
      <c r="Y164" s="32"/>
      <c r="Z164" s="32"/>
      <c r="AA164" s="32"/>
      <c r="AB164" s="32"/>
      <c r="AC164" s="32"/>
      <c r="AD164" s="32"/>
      <c r="AE164" s="32"/>
      <c r="AR164" s="206" t="s">
        <v>181</v>
      </c>
      <c r="AT164" s="206" t="s">
        <v>260</v>
      </c>
      <c r="AU164" s="206" t="s">
        <v>83</v>
      </c>
      <c r="AY164" s="17" t="s">
        <v>143</v>
      </c>
      <c r="BE164" s="207">
        <f>IF(N164="základní",J164,0)</f>
        <v>237.30000000000001</v>
      </c>
      <c r="BF164" s="207">
        <f>IF(N164="snížená",J164,0)</f>
        <v>0</v>
      </c>
      <c r="BG164" s="207">
        <f>IF(N164="zákl. přenesená",J164,0)</f>
        <v>0</v>
      </c>
      <c r="BH164" s="207">
        <f>IF(N164="sníž. přenesená",J164,0)</f>
        <v>0</v>
      </c>
      <c r="BI164" s="207">
        <f>IF(N164="nulová",J164,0)</f>
        <v>0</v>
      </c>
      <c r="BJ164" s="17" t="s">
        <v>20</v>
      </c>
      <c r="BK164" s="207">
        <f>ROUND(I164*H164,2)</f>
        <v>237.30000000000001</v>
      </c>
      <c r="BL164" s="17" t="s">
        <v>150</v>
      </c>
      <c r="BM164" s="206" t="s">
        <v>263</v>
      </c>
    </row>
    <row r="165" s="2" customFormat="1">
      <c r="A165" s="32"/>
      <c r="B165" s="33"/>
      <c r="C165" s="34"/>
      <c r="D165" s="208" t="s">
        <v>179</v>
      </c>
      <c r="E165" s="34"/>
      <c r="F165" s="209" t="s">
        <v>264</v>
      </c>
      <c r="G165" s="34"/>
      <c r="H165" s="34"/>
      <c r="I165" s="34"/>
      <c r="J165" s="34"/>
      <c r="K165" s="34"/>
      <c r="L165" s="38"/>
      <c r="M165" s="210"/>
      <c r="N165" s="211"/>
      <c r="O165" s="77"/>
      <c r="P165" s="77"/>
      <c r="Q165" s="77"/>
      <c r="R165" s="77"/>
      <c r="S165" s="77"/>
      <c r="T165" s="78"/>
      <c r="U165" s="32"/>
      <c r="V165" s="32"/>
      <c r="W165" s="32"/>
      <c r="X165" s="32"/>
      <c r="Y165" s="32"/>
      <c r="Z165" s="32"/>
      <c r="AA165" s="32"/>
      <c r="AB165" s="32"/>
      <c r="AC165" s="32"/>
      <c r="AD165" s="32"/>
      <c r="AE165" s="32"/>
      <c r="AT165" s="17" t="s">
        <v>179</v>
      </c>
      <c r="AU165" s="17" t="s">
        <v>83</v>
      </c>
    </row>
    <row r="166" s="2" customFormat="1" ht="16.5" customHeight="1">
      <c r="A166" s="32"/>
      <c r="B166" s="33"/>
      <c r="C166" s="212" t="s">
        <v>265</v>
      </c>
      <c r="D166" s="212" t="s">
        <v>260</v>
      </c>
      <c r="E166" s="213" t="s">
        <v>266</v>
      </c>
      <c r="F166" s="214" t="s">
        <v>267</v>
      </c>
      <c r="G166" s="215" t="s">
        <v>195</v>
      </c>
      <c r="H166" s="216">
        <v>6</v>
      </c>
      <c r="I166" s="217">
        <v>367.19999999999999</v>
      </c>
      <c r="J166" s="217">
        <f>ROUND(I166*H166,2)</f>
        <v>2203.1999999999998</v>
      </c>
      <c r="K166" s="214" t="s">
        <v>18</v>
      </c>
      <c r="L166" s="218"/>
      <c r="M166" s="219" t="s">
        <v>18</v>
      </c>
      <c r="N166" s="220" t="s">
        <v>45</v>
      </c>
      <c r="O166" s="204">
        <v>0</v>
      </c>
      <c r="P166" s="204">
        <f>O166*H166</f>
        <v>0</v>
      </c>
      <c r="Q166" s="204">
        <v>0.0047000000000000002</v>
      </c>
      <c r="R166" s="204">
        <f>Q166*H166</f>
        <v>0.028200000000000003</v>
      </c>
      <c r="S166" s="204">
        <v>0</v>
      </c>
      <c r="T166" s="205">
        <f>S166*H166</f>
        <v>0</v>
      </c>
      <c r="U166" s="32"/>
      <c r="V166" s="32"/>
      <c r="W166" s="32"/>
      <c r="X166" s="32"/>
      <c r="Y166" s="32"/>
      <c r="Z166" s="32"/>
      <c r="AA166" s="32"/>
      <c r="AB166" s="32"/>
      <c r="AC166" s="32"/>
      <c r="AD166" s="32"/>
      <c r="AE166" s="32"/>
      <c r="AR166" s="206" t="s">
        <v>181</v>
      </c>
      <c r="AT166" s="206" t="s">
        <v>260</v>
      </c>
      <c r="AU166" s="206" t="s">
        <v>83</v>
      </c>
      <c r="AY166" s="17" t="s">
        <v>143</v>
      </c>
      <c r="BE166" s="207">
        <f>IF(N166="základní",J166,0)</f>
        <v>2203.1999999999998</v>
      </c>
      <c r="BF166" s="207">
        <f>IF(N166="snížená",J166,0)</f>
        <v>0</v>
      </c>
      <c r="BG166" s="207">
        <f>IF(N166="zákl. přenesená",J166,0)</f>
        <v>0</v>
      </c>
      <c r="BH166" s="207">
        <f>IF(N166="sníž. přenesená",J166,0)</f>
        <v>0</v>
      </c>
      <c r="BI166" s="207">
        <f>IF(N166="nulová",J166,0)</f>
        <v>0</v>
      </c>
      <c r="BJ166" s="17" t="s">
        <v>20</v>
      </c>
      <c r="BK166" s="207">
        <f>ROUND(I166*H166,2)</f>
        <v>2203.1999999999998</v>
      </c>
      <c r="BL166" s="17" t="s">
        <v>150</v>
      </c>
      <c r="BM166" s="206" t="s">
        <v>268</v>
      </c>
    </row>
    <row r="167" s="2" customFormat="1">
      <c r="A167" s="32"/>
      <c r="B167" s="33"/>
      <c r="C167" s="34"/>
      <c r="D167" s="208" t="s">
        <v>179</v>
      </c>
      <c r="E167" s="34"/>
      <c r="F167" s="209" t="s">
        <v>264</v>
      </c>
      <c r="G167" s="34"/>
      <c r="H167" s="34"/>
      <c r="I167" s="34"/>
      <c r="J167" s="34"/>
      <c r="K167" s="34"/>
      <c r="L167" s="38"/>
      <c r="M167" s="210"/>
      <c r="N167" s="211"/>
      <c r="O167" s="77"/>
      <c r="P167" s="77"/>
      <c r="Q167" s="77"/>
      <c r="R167" s="77"/>
      <c r="S167" s="77"/>
      <c r="T167" s="78"/>
      <c r="U167" s="32"/>
      <c r="V167" s="32"/>
      <c r="W167" s="32"/>
      <c r="X167" s="32"/>
      <c r="Y167" s="32"/>
      <c r="Z167" s="32"/>
      <c r="AA167" s="32"/>
      <c r="AB167" s="32"/>
      <c r="AC167" s="32"/>
      <c r="AD167" s="32"/>
      <c r="AE167" s="32"/>
      <c r="AT167" s="17" t="s">
        <v>179</v>
      </c>
      <c r="AU167" s="17" t="s">
        <v>83</v>
      </c>
    </row>
    <row r="168" s="2" customFormat="1" ht="21.75" customHeight="1">
      <c r="A168" s="32"/>
      <c r="B168" s="33"/>
      <c r="C168" s="196" t="s">
        <v>269</v>
      </c>
      <c r="D168" s="196" t="s">
        <v>145</v>
      </c>
      <c r="E168" s="197" t="s">
        <v>270</v>
      </c>
      <c r="F168" s="198" t="s">
        <v>271</v>
      </c>
      <c r="G168" s="199" t="s">
        <v>256</v>
      </c>
      <c r="H168" s="200">
        <v>75</v>
      </c>
      <c r="I168" s="201">
        <v>635</v>
      </c>
      <c r="J168" s="201">
        <f>ROUND(I168*H168,2)</f>
        <v>47625</v>
      </c>
      <c r="K168" s="198" t="s">
        <v>149</v>
      </c>
      <c r="L168" s="38"/>
      <c r="M168" s="202" t="s">
        <v>18</v>
      </c>
      <c r="N168" s="203" t="s">
        <v>45</v>
      </c>
      <c r="O168" s="204">
        <v>0.29799999999999999</v>
      </c>
      <c r="P168" s="204">
        <f>O168*H168</f>
        <v>22.349999999999998</v>
      </c>
      <c r="Q168" s="204">
        <v>0.017500247399999998</v>
      </c>
      <c r="R168" s="204">
        <f>Q168*H168</f>
        <v>1.3125185549999998</v>
      </c>
      <c r="S168" s="204">
        <v>0</v>
      </c>
      <c r="T168" s="205">
        <f>S168*H168</f>
        <v>0</v>
      </c>
      <c r="U168" s="32"/>
      <c r="V168" s="32"/>
      <c r="W168" s="32"/>
      <c r="X168" s="32"/>
      <c r="Y168" s="32"/>
      <c r="Z168" s="32"/>
      <c r="AA168" s="32"/>
      <c r="AB168" s="32"/>
      <c r="AC168" s="32"/>
      <c r="AD168" s="32"/>
      <c r="AE168" s="32"/>
      <c r="AR168" s="206" t="s">
        <v>150</v>
      </c>
      <c r="AT168" s="206" t="s">
        <v>145</v>
      </c>
      <c r="AU168" s="206" t="s">
        <v>83</v>
      </c>
      <c r="AY168" s="17" t="s">
        <v>143</v>
      </c>
      <c r="BE168" s="207">
        <f>IF(N168="základní",J168,0)</f>
        <v>47625</v>
      </c>
      <c r="BF168" s="207">
        <f>IF(N168="snížená",J168,0)</f>
        <v>0</v>
      </c>
      <c r="BG168" s="207">
        <f>IF(N168="zákl. přenesená",J168,0)</f>
        <v>0</v>
      </c>
      <c r="BH168" s="207">
        <f>IF(N168="sníž. přenesená",J168,0)</f>
        <v>0</v>
      </c>
      <c r="BI168" s="207">
        <f>IF(N168="nulová",J168,0)</f>
        <v>0</v>
      </c>
      <c r="BJ168" s="17" t="s">
        <v>20</v>
      </c>
      <c r="BK168" s="207">
        <f>ROUND(I168*H168,2)</f>
        <v>47625</v>
      </c>
      <c r="BL168" s="17" t="s">
        <v>150</v>
      </c>
      <c r="BM168" s="206" t="s">
        <v>272</v>
      </c>
    </row>
    <row r="169" s="2" customFormat="1">
      <c r="A169" s="32"/>
      <c r="B169" s="33"/>
      <c r="C169" s="34"/>
      <c r="D169" s="208" t="s">
        <v>152</v>
      </c>
      <c r="E169" s="34"/>
      <c r="F169" s="209" t="s">
        <v>258</v>
      </c>
      <c r="G169" s="34"/>
      <c r="H169" s="34"/>
      <c r="I169" s="34"/>
      <c r="J169" s="34"/>
      <c r="K169" s="34"/>
      <c r="L169" s="38"/>
      <c r="M169" s="210"/>
      <c r="N169" s="211"/>
      <c r="O169" s="77"/>
      <c r="P169" s="77"/>
      <c r="Q169" s="77"/>
      <c r="R169" s="77"/>
      <c r="S169" s="77"/>
      <c r="T169" s="78"/>
      <c r="U169" s="32"/>
      <c r="V169" s="32"/>
      <c r="W169" s="32"/>
      <c r="X169" s="32"/>
      <c r="Y169" s="32"/>
      <c r="Z169" s="32"/>
      <c r="AA169" s="32"/>
      <c r="AB169" s="32"/>
      <c r="AC169" s="32"/>
      <c r="AD169" s="32"/>
      <c r="AE169" s="32"/>
      <c r="AT169" s="17" t="s">
        <v>152</v>
      </c>
      <c r="AU169" s="17" t="s">
        <v>83</v>
      </c>
    </row>
    <row r="170" s="2" customFormat="1" ht="24.15" customHeight="1">
      <c r="A170" s="32"/>
      <c r="B170" s="33"/>
      <c r="C170" s="196" t="s">
        <v>273</v>
      </c>
      <c r="D170" s="196" t="s">
        <v>145</v>
      </c>
      <c r="E170" s="197" t="s">
        <v>274</v>
      </c>
      <c r="F170" s="198" t="s">
        <v>275</v>
      </c>
      <c r="G170" s="199" t="s">
        <v>276</v>
      </c>
      <c r="H170" s="200">
        <v>54</v>
      </c>
      <c r="I170" s="201">
        <v>72.900000000000006</v>
      </c>
      <c r="J170" s="201">
        <f>ROUND(I170*H170,2)</f>
        <v>3936.5999999999999</v>
      </c>
      <c r="K170" s="198" t="s">
        <v>149</v>
      </c>
      <c r="L170" s="38"/>
      <c r="M170" s="202" t="s">
        <v>18</v>
      </c>
      <c r="N170" s="203" t="s">
        <v>45</v>
      </c>
      <c r="O170" s="204">
        <v>0.184</v>
      </c>
      <c r="P170" s="204">
        <f>O170*H170</f>
        <v>9.9359999999999999</v>
      </c>
      <c r="Q170" s="204">
        <v>3.2634E-05</v>
      </c>
      <c r="R170" s="204">
        <f>Q170*H170</f>
        <v>0.0017622359999999999</v>
      </c>
      <c r="S170" s="204">
        <v>0</v>
      </c>
      <c r="T170" s="205">
        <f>S170*H170</f>
        <v>0</v>
      </c>
      <c r="U170" s="32"/>
      <c r="V170" s="32"/>
      <c r="W170" s="32"/>
      <c r="X170" s="32"/>
      <c r="Y170" s="32"/>
      <c r="Z170" s="32"/>
      <c r="AA170" s="32"/>
      <c r="AB170" s="32"/>
      <c r="AC170" s="32"/>
      <c r="AD170" s="32"/>
      <c r="AE170" s="32"/>
      <c r="AR170" s="206" t="s">
        <v>150</v>
      </c>
      <c r="AT170" s="206" t="s">
        <v>145</v>
      </c>
      <c r="AU170" s="206" t="s">
        <v>83</v>
      </c>
      <c r="AY170" s="17" t="s">
        <v>143</v>
      </c>
      <c r="BE170" s="207">
        <f>IF(N170="základní",J170,0)</f>
        <v>3936.5999999999999</v>
      </c>
      <c r="BF170" s="207">
        <f>IF(N170="snížená",J170,0)</f>
        <v>0</v>
      </c>
      <c r="BG170" s="207">
        <f>IF(N170="zákl. přenesená",J170,0)</f>
        <v>0</v>
      </c>
      <c r="BH170" s="207">
        <f>IF(N170="sníž. přenesená",J170,0)</f>
        <v>0</v>
      </c>
      <c r="BI170" s="207">
        <f>IF(N170="nulová",J170,0)</f>
        <v>0</v>
      </c>
      <c r="BJ170" s="17" t="s">
        <v>20</v>
      </c>
      <c r="BK170" s="207">
        <f>ROUND(I170*H170,2)</f>
        <v>3936.5999999999999</v>
      </c>
      <c r="BL170" s="17" t="s">
        <v>150</v>
      </c>
      <c r="BM170" s="206" t="s">
        <v>277</v>
      </c>
    </row>
    <row r="171" s="2" customFormat="1">
      <c r="A171" s="32"/>
      <c r="B171" s="33"/>
      <c r="C171" s="34"/>
      <c r="D171" s="208" t="s">
        <v>152</v>
      </c>
      <c r="E171" s="34"/>
      <c r="F171" s="209" t="s">
        <v>278</v>
      </c>
      <c r="G171" s="34"/>
      <c r="H171" s="34"/>
      <c r="I171" s="34"/>
      <c r="J171" s="34"/>
      <c r="K171" s="34"/>
      <c r="L171" s="38"/>
      <c r="M171" s="210"/>
      <c r="N171" s="211"/>
      <c r="O171" s="77"/>
      <c r="P171" s="77"/>
      <c r="Q171" s="77"/>
      <c r="R171" s="77"/>
      <c r="S171" s="77"/>
      <c r="T171" s="78"/>
      <c r="U171" s="32"/>
      <c r="V171" s="32"/>
      <c r="W171" s="32"/>
      <c r="X171" s="32"/>
      <c r="Y171" s="32"/>
      <c r="Z171" s="32"/>
      <c r="AA171" s="32"/>
      <c r="AB171" s="32"/>
      <c r="AC171" s="32"/>
      <c r="AD171" s="32"/>
      <c r="AE171" s="32"/>
      <c r="AT171" s="17" t="s">
        <v>152</v>
      </c>
      <c r="AU171" s="17" t="s">
        <v>83</v>
      </c>
    </row>
    <row r="172" s="2" customFormat="1" ht="66.75" customHeight="1">
      <c r="A172" s="32"/>
      <c r="B172" s="33"/>
      <c r="C172" s="196" t="s">
        <v>279</v>
      </c>
      <c r="D172" s="196" t="s">
        <v>145</v>
      </c>
      <c r="E172" s="197" t="s">
        <v>280</v>
      </c>
      <c r="F172" s="198" t="s">
        <v>281</v>
      </c>
      <c r="G172" s="199" t="s">
        <v>256</v>
      </c>
      <c r="H172" s="200">
        <v>7.5</v>
      </c>
      <c r="I172" s="201">
        <v>2670</v>
      </c>
      <c r="J172" s="201">
        <f>ROUND(I172*H172,2)</f>
        <v>20025</v>
      </c>
      <c r="K172" s="198" t="s">
        <v>149</v>
      </c>
      <c r="L172" s="38"/>
      <c r="M172" s="202" t="s">
        <v>18</v>
      </c>
      <c r="N172" s="203" t="s">
        <v>45</v>
      </c>
      <c r="O172" s="204">
        <v>3.839</v>
      </c>
      <c r="P172" s="204">
        <f>O172*H172</f>
        <v>28.7925</v>
      </c>
      <c r="Q172" s="204">
        <v>0.0110845449</v>
      </c>
      <c r="R172" s="204">
        <f>Q172*H172</f>
        <v>0.083134086750000002</v>
      </c>
      <c r="S172" s="204">
        <v>0</v>
      </c>
      <c r="T172" s="205">
        <f>S172*H172</f>
        <v>0</v>
      </c>
      <c r="U172" s="32"/>
      <c r="V172" s="32"/>
      <c r="W172" s="32"/>
      <c r="X172" s="32"/>
      <c r="Y172" s="32"/>
      <c r="Z172" s="32"/>
      <c r="AA172" s="32"/>
      <c r="AB172" s="32"/>
      <c r="AC172" s="32"/>
      <c r="AD172" s="32"/>
      <c r="AE172" s="32"/>
      <c r="AR172" s="206" t="s">
        <v>150</v>
      </c>
      <c r="AT172" s="206" t="s">
        <v>145</v>
      </c>
      <c r="AU172" s="206" t="s">
        <v>83</v>
      </c>
      <c r="AY172" s="17" t="s">
        <v>143</v>
      </c>
      <c r="BE172" s="207">
        <f>IF(N172="základní",J172,0)</f>
        <v>20025</v>
      </c>
      <c r="BF172" s="207">
        <f>IF(N172="snížená",J172,0)</f>
        <v>0</v>
      </c>
      <c r="BG172" s="207">
        <f>IF(N172="zákl. přenesená",J172,0)</f>
        <v>0</v>
      </c>
      <c r="BH172" s="207">
        <f>IF(N172="sníž. přenesená",J172,0)</f>
        <v>0</v>
      </c>
      <c r="BI172" s="207">
        <f>IF(N172="nulová",J172,0)</f>
        <v>0</v>
      </c>
      <c r="BJ172" s="17" t="s">
        <v>20</v>
      </c>
      <c r="BK172" s="207">
        <f>ROUND(I172*H172,2)</f>
        <v>20025</v>
      </c>
      <c r="BL172" s="17" t="s">
        <v>150</v>
      </c>
      <c r="BM172" s="206" t="s">
        <v>282</v>
      </c>
    </row>
    <row r="173" s="2" customFormat="1">
      <c r="A173" s="32"/>
      <c r="B173" s="33"/>
      <c r="C173" s="34"/>
      <c r="D173" s="208" t="s">
        <v>152</v>
      </c>
      <c r="E173" s="34"/>
      <c r="F173" s="209" t="s">
        <v>283</v>
      </c>
      <c r="G173" s="34"/>
      <c r="H173" s="34"/>
      <c r="I173" s="34"/>
      <c r="J173" s="34"/>
      <c r="K173" s="34"/>
      <c r="L173" s="38"/>
      <c r="M173" s="210"/>
      <c r="N173" s="211"/>
      <c r="O173" s="77"/>
      <c r="P173" s="77"/>
      <c r="Q173" s="77"/>
      <c r="R173" s="77"/>
      <c r="S173" s="77"/>
      <c r="T173" s="78"/>
      <c r="U173" s="32"/>
      <c r="V173" s="32"/>
      <c r="W173" s="32"/>
      <c r="X173" s="32"/>
      <c r="Y173" s="32"/>
      <c r="Z173" s="32"/>
      <c r="AA173" s="32"/>
      <c r="AB173" s="32"/>
      <c r="AC173" s="32"/>
      <c r="AD173" s="32"/>
      <c r="AE173" s="32"/>
      <c r="AT173" s="17" t="s">
        <v>152</v>
      </c>
      <c r="AU173" s="17" t="s">
        <v>83</v>
      </c>
    </row>
    <row r="174" s="2" customFormat="1">
      <c r="A174" s="32"/>
      <c r="B174" s="33"/>
      <c r="C174" s="34"/>
      <c r="D174" s="208" t="s">
        <v>179</v>
      </c>
      <c r="E174" s="34"/>
      <c r="F174" s="209" t="s">
        <v>284</v>
      </c>
      <c r="G174" s="34"/>
      <c r="H174" s="34"/>
      <c r="I174" s="34"/>
      <c r="J174" s="34"/>
      <c r="K174" s="34"/>
      <c r="L174" s="38"/>
      <c r="M174" s="210"/>
      <c r="N174" s="211"/>
      <c r="O174" s="77"/>
      <c r="P174" s="77"/>
      <c r="Q174" s="77"/>
      <c r="R174" s="77"/>
      <c r="S174" s="77"/>
      <c r="T174" s="78"/>
      <c r="U174" s="32"/>
      <c r="V174" s="32"/>
      <c r="W174" s="32"/>
      <c r="X174" s="32"/>
      <c r="Y174" s="32"/>
      <c r="Z174" s="32"/>
      <c r="AA174" s="32"/>
      <c r="AB174" s="32"/>
      <c r="AC174" s="32"/>
      <c r="AD174" s="32"/>
      <c r="AE174" s="32"/>
      <c r="AT174" s="17" t="s">
        <v>179</v>
      </c>
      <c r="AU174" s="17" t="s">
        <v>83</v>
      </c>
    </row>
    <row r="175" s="2" customFormat="1" ht="66.75" customHeight="1">
      <c r="A175" s="32"/>
      <c r="B175" s="33"/>
      <c r="C175" s="196" t="s">
        <v>285</v>
      </c>
      <c r="D175" s="196" t="s">
        <v>145</v>
      </c>
      <c r="E175" s="197" t="s">
        <v>286</v>
      </c>
      <c r="F175" s="198" t="s">
        <v>287</v>
      </c>
      <c r="G175" s="199" t="s">
        <v>256</v>
      </c>
      <c r="H175" s="200">
        <v>7.5</v>
      </c>
      <c r="I175" s="201">
        <v>74.799999999999997</v>
      </c>
      <c r="J175" s="201">
        <f>ROUND(I175*H175,2)</f>
        <v>561</v>
      </c>
      <c r="K175" s="198" t="s">
        <v>149</v>
      </c>
      <c r="L175" s="38"/>
      <c r="M175" s="202" t="s">
        <v>18</v>
      </c>
      <c r="N175" s="203" t="s">
        <v>45</v>
      </c>
      <c r="O175" s="204">
        <v>0.27500000000000002</v>
      </c>
      <c r="P175" s="204">
        <f>O175*H175</f>
        <v>2.0625</v>
      </c>
      <c r="Q175" s="204">
        <v>0</v>
      </c>
      <c r="R175" s="204">
        <f>Q175*H175</f>
        <v>0</v>
      </c>
      <c r="S175" s="204">
        <v>0</v>
      </c>
      <c r="T175" s="205">
        <f>S175*H175</f>
        <v>0</v>
      </c>
      <c r="U175" s="32"/>
      <c r="V175" s="32"/>
      <c r="W175" s="32"/>
      <c r="X175" s="32"/>
      <c r="Y175" s="32"/>
      <c r="Z175" s="32"/>
      <c r="AA175" s="32"/>
      <c r="AB175" s="32"/>
      <c r="AC175" s="32"/>
      <c r="AD175" s="32"/>
      <c r="AE175" s="32"/>
      <c r="AR175" s="206" t="s">
        <v>150</v>
      </c>
      <c r="AT175" s="206" t="s">
        <v>145</v>
      </c>
      <c r="AU175" s="206" t="s">
        <v>83</v>
      </c>
      <c r="AY175" s="17" t="s">
        <v>143</v>
      </c>
      <c r="BE175" s="207">
        <f>IF(N175="základní",J175,0)</f>
        <v>561</v>
      </c>
      <c r="BF175" s="207">
        <f>IF(N175="snížená",J175,0)</f>
        <v>0</v>
      </c>
      <c r="BG175" s="207">
        <f>IF(N175="zákl. přenesená",J175,0)</f>
        <v>0</v>
      </c>
      <c r="BH175" s="207">
        <f>IF(N175="sníž. přenesená",J175,0)</f>
        <v>0</v>
      </c>
      <c r="BI175" s="207">
        <f>IF(N175="nulová",J175,0)</f>
        <v>0</v>
      </c>
      <c r="BJ175" s="17" t="s">
        <v>20</v>
      </c>
      <c r="BK175" s="207">
        <f>ROUND(I175*H175,2)</f>
        <v>561</v>
      </c>
      <c r="BL175" s="17" t="s">
        <v>150</v>
      </c>
      <c r="BM175" s="206" t="s">
        <v>288</v>
      </c>
    </row>
    <row r="176" s="2" customFormat="1">
      <c r="A176" s="32"/>
      <c r="B176" s="33"/>
      <c r="C176" s="34"/>
      <c r="D176" s="208" t="s">
        <v>152</v>
      </c>
      <c r="E176" s="34"/>
      <c r="F176" s="209" t="s">
        <v>283</v>
      </c>
      <c r="G176" s="34"/>
      <c r="H176" s="34"/>
      <c r="I176" s="34"/>
      <c r="J176" s="34"/>
      <c r="K176" s="34"/>
      <c r="L176" s="38"/>
      <c r="M176" s="210"/>
      <c r="N176" s="211"/>
      <c r="O176" s="77"/>
      <c r="P176" s="77"/>
      <c r="Q176" s="77"/>
      <c r="R176" s="77"/>
      <c r="S176" s="77"/>
      <c r="T176" s="78"/>
      <c r="U176" s="32"/>
      <c r="V176" s="32"/>
      <c r="W176" s="32"/>
      <c r="X176" s="32"/>
      <c r="Y176" s="32"/>
      <c r="Z176" s="32"/>
      <c r="AA176" s="32"/>
      <c r="AB176" s="32"/>
      <c r="AC176" s="32"/>
      <c r="AD176" s="32"/>
      <c r="AE176" s="32"/>
      <c r="AT176" s="17" t="s">
        <v>152</v>
      </c>
      <c r="AU176" s="17" t="s">
        <v>83</v>
      </c>
    </row>
    <row r="177" s="2" customFormat="1">
      <c r="A177" s="32"/>
      <c r="B177" s="33"/>
      <c r="C177" s="34"/>
      <c r="D177" s="208" t="s">
        <v>179</v>
      </c>
      <c r="E177" s="34"/>
      <c r="F177" s="209" t="s">
        <v>289</v>
      </c>
      <c r="G177" s="34"/>
      <c r="H177" s="34"/>
      <c r="I177" s="34"/>
      <c r="J177" s="34"/>
      <c r="K177" s="34"/>
      <c r="L177" s="38"/>
      <c r="M177" s="210"/>
      <c r="N177" s="211"/>
      <c r="O177" s="77"/>
      <c r="P177" s="77"/>
      <c r="Q177" s="77"/>
      <c r="R177" s="77"/>
      <c r="S177" s="77"/>
      <c r="T177" s="78"/>
      <c r="U177" s="32"/>
      <c r="V177" s="32"/>
      <c r="W177" s="32"/>
      <c r="X177" s="32"/>
      <c r="Y177" s="32"/>
      <c r="Z177" s="32"/>
      <c r="AA177" s="32"/>
      <c r="AB177" s="32"/>
      <c r="AC177" s="32"/>
      <c r="AD177" s="32"/>
      <c r="AE177" s="32"/>
      <c r="AT177" s="17" t="s">
        <v>179</v>
      </c>
      <c r="AU177" s="17" t="s">
        <v>83</v>
      </c>
    </row>
    <row r="178" s="2" customFormat="1" ht="66.75" customHeight="1">
      <c r="A178" s="32"/>
      <c r="B178" s="33"/>
      <c r="C178" s="196" t="s">
        <v>290</v>
      </c>
      <c r="D178" s="196" t="s">
        <v>145</v>
      </c>
      <c r="E178" s="197" t="s">
        <v>291</v>
      </c>
      <c r="F178" s="198" t="s">
        <v>292</v>
      </c>
      <c r="G178" s="199" t="s">
        <v>256</v>
      </c>
      <c r="H178" s="200">
        <v>15</v>
      </c>
      <c r="I178" s="201">
        <v>102</v>
      </c>
      <c r="J178" s="201">
        <f>ROUND(I178*H178,2)</f>
        <v>1530</v>
      </c>
      <c r="K178" s="198" t="s">
        <v>149</v>
      </c>
      <c r="L178" s="38"/>
      <c r="M178" s="202" t="s">
        <v>18</v>
      </c>
      <c r="N178" s="203" t="s">
        <v>45</v>
      </c>
      <c r="O178" s="204">
        <v>0.33100000000000002</v>
      </c>
      <c r="P178" s="204">
        <f>O178*H178</f>
        <v>4.9649999999999999</v>
      </c>
      <c r="Q178" s="204">
        <v>0</v>
      </c>
      <c r="R178" s="204">
        <f>Q178*H178</f>
        <v>0</v>
      </c>
      <c r="S178" s="204">
        <v>0</v>
      </c>
      <c r="T178" s="205">
        <f>S178*H178</f>
        <v>0</v>
      </c>
      <c r="U178" s="32"/>
      <c r="V178" s="32"/>
      <c r="W178" s="32"/>
      <c r="X178" s="32"/>
      <c r="Y178" s="32"/>
      <c r="Z178" s="32"/>
      <c r="AA178" s="32"/>
      <c r="AB178" s="32"/>
      <c r="AC178" s="32"/>
      <c r="AD178" s="32"/>
      <c r="AE178" s="32"/>
      <c r="AR178" s="206" t="s">
        <v>150</v>
      </c>
      <c r="AT178" s="206" t="s">
        <v>145</v>
      </c>
      <c r="AU178" s="206" t="s">
        <v>83</v>
      </c>
      <c r="AY178" s="17" t="s">
        <v>143</v>
      </c>
      <c r="BE178" s="207">
        <f>IF(N178="základní",J178,0)</f>
        <v>1530</v>
      </c>
      <c r="BF178" s="207">
        <f>IF(N178="snížená",J178,0)</f>
        <v>0</v>
      </c>
      <c r="BG178" s="207">
        <f>IF(N178="zákl. přenesená",J178,0)</f>
        <v>0</v>
      </c>
      <c r="BH178" s="207">
        <f>IF(N178="sníž. přenesená",J178,0)</f>
        <v>0</v>
      </c>
      <c r="BI178" s="207">
        <f>IF(N178="nulová",J178,0)</f>
        <v>0</v>
      </c>
      <c r="BJ178" s="17" t="s">
        <v>20</v>
      </c>
      <c r="BK178" s="207">
        <f>ROUND(I178*H178,2)</f>
        <v>1530</v>
      </c>
      <c r="BL178" s="17" t="s">
        <v>150</v>
      </c>
      <c r="BM178" s="206" t="s">
        <v>293</v>
      </c>
    </row>
    <row r="179" s="2" customFormat="1">
      <c r="A179" s="32"/>
      <c r="B179" s="33"/>
      <c r="C179" s="34"/>
      <c r="D179" s="208" t="s">
        <v>152</v>
      </c>
      <c r="E179" s="34"/>
      <c r="F179" s="209" t="s">
        <v>283</v>
      </c>
      <c r="G179" s="34"/>
      <c r="H179" s="34"/>
      <c r="I179" s="34"/>
      <c r="J179" s="34"/>
      <c r="K179" s="34"/>
      <c r="L179" s="38"/>
      <c r="M179" s="210"/>
      <c r="N179" s="211"/>
      <c r="O179" s="77"/>
      <c r="P179" s="77"/>
      <c r="Q179" s="77"/>
      <c r="R179" s="77"/>
      <c r="S179" s="77"/>
      <c r="T179" s="78"/>
      <c r="U179" s="32"/>
      <c r="V179" s="32"/>
      <c r="W179" s="32"/>
      <c r="X179" s="32"/>
      <c r="Y179" s="32"/>
      <c r="Z179" s="32"/>
      <c r="AA179" s="32"/>
      <c r="AB179" s="32"/>
      <c r="AC179" s="32"/>
      <c r="AD179" s="32"/>
      <c r="AE179" s="32"/>
      <c r="AT179" s="17" t="s">
        <v>152</v>
      </c>
      <c r="AU179" s="17" t="s">
        <v>83</v>
      </c>
    </row>
    <row r="180" s="2" customFormat="1">
      <c r="A180" s="32"/>
      <c r="B180" s="33"/>
      <c r="C180" s="34"/>
      <c r="D180" s="208" t="s">
        <v>179</v>
      </c>
      <c r="E180" s="34"/>
      <c r="F180" s="209" t="s">
        <v>294</v>
      </c>
      <c r="G180" s="34"/>
      <c r="H180" s="34"/>
      <c r="I180" s="34"/>
      <c r="J180" s="34"/>
      <c r="K180" s="34"/>
      <c r="L180" s="38"/>
      <c r="M180" s="210"/>
      <c r="N180" s="211"/>
      <c r="O180" s="77"/>
      <c r="P180" s="77"/>
      <c r="Q180" s="77"/>
      <c r="R180" s="77"/>
      <c r="S180" s="77"/>
      <c r="T180" s="78"/>
      <c r="U180" s="32"/>
      <c r="V180" s="32"/>
      <c r="W180" s="32"/>
      <c r="X180" s="32"/>
      <c r="Y180" s="32"/>
      <c r="Z180" s="32"/>
      <c r="AA180" s="32"/>
      <c r="AB180" s="32"/>
      <c r="AC180" s="32"/>
      <c r="AD180" s="32"/>
      <c r="AE180" s="32"/>
      <c r="AT180" s="17" t="s">
        <v>179</v>
      </c>
      <c r="AU180" s="17" t="s">
        <v>83</v>
      </c>
    </row>
    <row r="181" s="2" customFormat="1" ht="55.5" customHeight="1">
      <c r="A181" s="32"/>
      <c r="B181" s="33"/>
      <c r="C181" s="196" t="s">
        <v>295</v>
      </c>
      <c r="D181" s="196" t="s">
        <v>145</v>
      </c>
      <c r="E181" s="197" t="s">
        <v>296</v>
      </c>
      <c r="F181" s="198" t="s">
        <v>297</v>
      </c>
      <c r="G181" s="199" t="s">
        <v>256</v>
      </c>
      <c r="H181" s="200">
        <v>12</v>
      </c>
      <c r="I181" s="201">
        <v>224</v>
      </c>
      <c r="J181" s="201">
        <f>ROUND(I181*H181,2)</f>
        <v>2688</v>
      </c>
      <c r="K181" s="198" t="s">
        <v>149</v>
      </c>
      <c r="L181" s="38"/>
      <c r="M181" s="202" t="s">
        <v>18</v>
      </c>
      <c r="N181" s="203" t="s">
        <v>45</v>
      </c>
      <c r="O181" s="204">
        <v>0.28599999999999998</v>
      </c>
      <c r="P181" s="204">
        <f>O181*H181</f>
        <v>3.4319999999999995</v>
      </c>
      <c r="Q181" s="204">
        <v>0.0041951664999999999</v>
      </c>
      <c r="R181" s="204">
        <f>Q181*H181</f>
        <v>0.050341997999999999</v>
      </c>
      <c r="S181" s="204">
        <v>0</v>
      </c>
      <c r="T181" s="205">
        <f>S181*H181</f>
        <v>0</v>
      </c>
      <c r="U181" s="32"/>
      <c r="V181" s="32"/>
      <c r="W181" s="32"/>
      <c r="X181" s="32"/>
      <c r="Y181" s="32"/>
      <c r="Z181" s="32"/>
      <c r="AA181" s="32"/>
      <c r="AB181" s="32"/>
      <c r="AC181" s="32"/>
      <c r="AD181" s="32"/>
      <c r="AE181" s="32"/>
      <c r="AR181" s="206" t="s">
        <v>150</v>
      </c>
      <c r="AT181" s="206" t="s">
        <v>145</v>
      </c>
      <c r="AU181" s="206" t="s">
        <v>83</v>
      </c>
      <c r="AY181" s="17" t="s">
        <v>143</v>
      </c>
      <c r="BE181" s="207">
        <f>IF(N181="základní",J181,0)</f>
        <v>2688</v>
      </c>
      <c r="BF181" s="207">
        <f>IF(N181="snížená",J181,0)</f>
        <v>0</v>
      </c>
      <c r="BG181" s="207">
        <f>IF(N181="zákl. přenesená",J181,0)</f>
        <v>0</v>
      </c>
      <c r="BH181" s="207">
        <f>IF(N181="sníž. přenesená",J181,0)</f>
        <v>0</v>
      </c>
      <c r="BI181" s="207">
        <f>IF(N181="nulová",J181,0)</f>
        <v>0</v>
      </c>
      <c r="BJ181" s="17" t="s">
        <v>20</v>
      </c>
      <c r="BK181" s="207">
        <f>ROUND(I181*H181,2)</f>
        <v>2688</v>
      </c>
      <c r="BL181" s="17" t="s">
        <v>150</v>
      </c>
      <c r="BM181" s="206" t="s">
        <v>298</v>
      </c>
    </row>
    <row r="182" s="2" customFormat="1">
      <c r="A182" s="32"/>
      <c r="B182" s="33"/>
      <c r="C182" s="34"/>
      <c r="D182" s="208" t="s">
        <v>152</v>
      </c>
      <c r="E182" s="34"/>
      <c r="F182" s="209" t="s">
        <v>299</v>
      </c>
      <c r="G182" s="34"/>
      <c r="H182" s="34"/>
      <c r="I182" s="34"/>
      <c r="J182" s="34"/>
      <c r="K182" s="34"/>
      <c r="L182" s="38"/>
      <c r="M182" s="210"/>
      <c r="N182" s="211"/>
      <c r="O182" s="77"/>
      <c r="P182" s="77"/>
      <c r="Q182" s="77"/>
      <c r="R182" s="77"/>
      <c r="S182" s="77"/>
      <c r="T182" s="78"/>
      <c r="U182" s="32"/>
      <c r="V182" s="32"/>
      <c r="W182" s="32"/>
      <c r="X182" s="32"/>
      <c r="Y182" s="32"/>
      <c r="Z182" s="32"/>
      <c r="AA182" s="32"/>
      <c r="AB182" s="32"/>
      <c r="AC182" s="32"/>
      <c r="AD182" s="32"/>
      <c r="AE182" s="32"/>
      <c r="AT182" s="17" t="s">
        <v>152</v>
      </c>
      <c r="AU182" s="17" t="s">
        <v>83</v>
      </c>
    </row>
    <row r="183" s="2" customFormat="1">
      <c r="A183" s="32"/>
      <c r="B183" s="33"/>
      <c r="C183" s="34"/>
      <c r="D183" s="208" t="s">
        <v>179</v>
      </c>
      <c r="E183" s="34"/>
      <c r="F183" s="209" t="s">
        <v>300</v>
      </c>
      <c r="G183" s="34"/>
      <c r="H183" s="34"/>
      <c r="I183" s="34"/>
      <c r="J183" s="34"/>
      <c r="K183" s="34"/>
      <c r="L183" s="38"/>
      <c r="M183" s="210"/>
      <c r="N183" s="211"/>
      <c r="O183" s="77"/>
      <c r="P183" s="77"/>
      <c r="Q183" s="77"/>
      <c r="R183" s="77"/>
      <c r="S183" s="77"/>
      <c r="T183" s="78"/>
      <c r="U183" s="32"/>
      <c r="V183" s="32"/>
      <c r="W183" s="32"/>
      <c r="X183" s="32"/>
      <c r="Y183" s="32"/>
      <c r="Z183" s="32"/>
      <c r="AA183" s="32"/>
      <c r="AB183" s="32"/>
      <c r="AC183" s="32"/>
      <c r="AD183" s="32"/>
      <c r="AE183" s="32"/>
      <c r="AT183" s="17" t="s">
        <v>179</v>
      </c>
      <c r="AU183" s="17" t="s">
        <v>83</v>
      </c>
    </row>
    <row r="184" s="2" customFormat="1" ht="55.5" customHeight="1">
      <c r="A184" s="32"/>
      <c r="B184" s="33"/>
      <c r="C184" s="196" t="s">
        <v>301</v>
      </c>
      <c r="D184" s="196" t="s">
        <v>145</v>
      </c>
      <c r="E184" s="197" t="s">
        <v>302</v>
      </c>
      <c r="F184" s="198" t="s">
        <v>303</v>
      </c>
      <c r="G184" s="199" t="s">
        <v>256</v>
      </c>
      <c r="H184" s="200">
        <v>12</v>
      </c>
      <c r="I184" s="201">
        <v>39.600000000000001</v>
      </c>
      <c r="J184" s="201">
        <f>ROUND(I184*H184,2)</f>
        <v>475.19999999999999</v>
      </c>
      <c r="K184" s="198" t="s">
        <v>149</v>
      </c>
      <c r="L184" s="38"/>
      <c r="M184" s="202" t="s">
        <v>18</v>
      </c>
      <c r="N184" s="203" t="s">
        <v>45</v>
      </c>
      <c r="O184" s="204">
        <v>0.13500000000000001</v>
      </c>
      <c r="P184" s="204">
        <f>O184*H184</f>
        <v>1.6200000000000001</v>
      </c>
      <c r="Q184" s="204">
        <v>0</v>
      </c>
      <c r="R184" s="204">
        <f>Q184*H184</f>
        <v>0</v>
      </c>
      <c r="S184" s="204">
        <v>0</v>
      </c>
      <c r="T184" s="205">
        <f>S184*H184</f>
        <v>0</v>
      </c>
      <c r="U184" s="32"/>
      <c r="V184" s="32"/>
      <c r="W184" s="32"/>
      <c r="X184" s="32"/>
      <c r="Y184" s="32"/>
      <c r="Z184" s="32"/>
      <c r="AA184" s="32"/>
      <c r="AB184" s="32"/>
      <c r="AC184" s="32"/>
      <c r="AD184" s="32"/>
      <c r="AE184" s="32"/>
      <c r="AR184" s="206" t="s">
        <v>150</v>
      </c>
      <c r="AT184" s="206" t="s">
        <v>145</v>
      </c>
      <c r="AU184" s="206" t="s">
        <v>83</v>
      </c>
      <c r="AY184" s="17" t="s">
        <v>143</v>
      </c>
      <c r="BE184" s="207">
        <f>IF(N184="základní",J184,0)</f>
        <v>475.19999999999999</v>
      </c>
      <c r="BF184" s="207">
        <f>IF(N184="snížená",J184,0)</f>
        <v>0</v>
      </c>
      <c r="BG184" s="207">
        <f>IF(N184="zákl. přenesená",J184,0)</f>
        <v>0</v>
      </c>
      <c r="BH184" s="207">
        <f>IF(N184="sníž. přenesená",J184,0)</f>
        <v>0</v>
      </c>
      <c r="BI184" s="207">
        <f>IF(N184="nulová",J184,0)</f>
        <v>0</v>
      </c>
      <c r="BJ184" s="17" t="s">
        <v>20</v>
      </c>
      <c r="BK184" s="207">
        <f>ROUND(I184*H184,2)</f>
        <v>475.19999999999999</v>
      </c>
      <c r="BL184" s="17" t="s">
        <v>150</v>
      </c>
      <c r="BM184" s="206" t="s">
        <v>304</v>
      </c>
    </row>
    <row r="185" s="2" customFormat="1">
      <c r="A185" s="32"/>
      <c r="B185" s="33"/>
      <c r="C185" s="34"/>
      <c r="D185" s="208" t="s">
        <v>152</v>
      </c>
      <c r="E185" s="34"/>
      <c r="F185" s="209" t="s">
        <v>299</v>
      </c>
      <c r="G185" s="34"/>
      <c r="H185" s="34"/>
      <c r="I185" s="34"/>
      <c r="J185" s="34"/>
      <c r="K185" s="34"/>
      <c r="L185" s="38"/>
      <c r="M185" s="210"/>
      <c r="N185" s="211"/>
      <c r="O185" s="77"/>
      <c r="P185" s="77"/>
      <c r="Q185" s="77"/>
      <c r="R185" s="77"/>
      <c r="S185" s="77"/>
      <c r="T185" s="78"/>
      <c r="U185" s="32"/>
      <c r="V185" s="32"/>
      <c r="W185" s="32"/>
      <c r="X185" s="32"/>
      <c r="Y185" s="32"/>
      <c r="Z185" s="32"/>
      <c r="AA185" s="32"/>
      <c r="AB185" s="32"/>
      <c r="AC185" s="32"/>
      <c r="AD185" s="32"/>
      <c r="AE185" s="32"/>
      <c r="AT185" s="17" t="s">
        <v>152</v>
      </c>
      <c r="AU185" s="17" t="s">
        <v>83</v>
      </c>
    </row>
    <row r="186" s="2" customFormat="1">
      <c r="A186" s="32"/>
      <c r="B186" s="33"/>
      <c r="C186" s="34"/>
      <c r="D186" s="208" t="s">
        <v>179</v>
      </c>
      <c r="E186" s="34"/>
      <c r="F186" s="209" t="s">
        <v>305</v>
      </c>
      <c r="G186" s="34"/>
      <c r="H186" s="34"/>
      <c r="I186" s="34"/>
      <c r="J186" s="34"/>
      <c r="K186" s="34"/>
      <c r="L186" s="38"/>
      <c r="M186" s="210"/>
      <c r="N186" s="211"/>
      <c r="O186" s="77"/>
      <c r="P186" s="77"/>
      <c r="Q186" s="77"/>
      <c r="R186" s="77"/>
      <c r="S186" s="77"/>
      <c r="T186" s="78"/>
      <c r="U186" s="32"/>
      <c r="V186" s="32"/>
      <c r="W186" s="32"/>
      <c r="X186" s="32"/>
      <c r="Y186" s="32"/>
      <c r="Z186" s="32"/>
      <c r="AA186" s="32"/>
      <c r="AB186" s="32"/>
      <c r="AC186" s="32"/>
      <c r="AD186" s="32"/>
      <c r="AE186" s="32"/>
      <c r="AT186" s="17" t="s">
        <v>179</v>
      </c>
      <c r="AU186" s="17" t="s">
        <v>83</v>
      </c>
    </row>
    <row r="187" s="2" customFormat="1" ht="90" customHeight="1">
      <c r="A187" s="32"/>
      <c r="B187" s="33"/>
      <c r="C187" s="196" t="s">
        <v>306</v>
      </c>
      <c r="D187" s="196" t="s">
        <v>145</v>
      </c>
      <c r="E187" s="197" t="s">
        <v>307</v>
      </c>
      <c r="F187" s="198" t="s">
        <v>308</v>
      </c>
      <c r="G187" s="199" t="s">
        <v>256</v>
      </c>
      <c r="H187" s="200">
        <v>300</v>
      </c>
      <c r="I187" s="201">
        <v>257</v>
      </c>
      <c r="J187" s="201">
        <f>ROUND(I187*H187,2)</f>
        <v>77100</v>
      </c>
      <c r="K187" s="198" t="s">
        <v>149</v>
      </c>
      <c r="L187" s="38"/>
      <c r="M187" s="202" t="s">
        <v>18</v>
      </c>
      <c r="N187" s="203" t="s">
        <v>45</v>
      </c>
      <c r="O187" s="204">
        <v>0.54700000000000004</v>
      </c>
      <c r="P187" s="204">
        <f>O187*H187</f>
        <v>164.10000000000002</v>
      </c>
      <c r="Q187" s="204">
        <v>0.036904300000000001</v>
      </c>
      <c r="R187" s="204">
        <f>Q187*H187</f>
        <v>11.071290000000001</v>
      </c>
      <c r="S187" s="204">
        <v>0</v>
      </c>
      <c r="T187" s="205">
        <f>S187*H187</f>
        <v>0</v>
      </c>
      <c r="U187" s="32"/>
      <c r="V187" s="32"/>
      <c r="W187" s="32"/>
      <c r="X187" s="32"/>
      <c r="Y187" s="32"/>
      <c r="Z187" s="32"/>
      <c r="AA187" s="32"/>
      <c r="AB187" s="32"/>
      <c r="AC187" s="32"/>
      <c r="AD187" s="32"/>
      <c r="AE187" s="32"/>
      <c r="AR187" s="206" t="s">
        <v>150</v>
      </c>
      <c r="AT187" s="206" t="s">
        <v>145</v>
      </c>
      <c r="AU187" s="206" t="s">
        <v>83</v>
      </c>
      <c r="AY187" s="17" t="s">
        <v>143</v>
      </c>
      <c r="BE187" s="207">
        <f>IF(N187="základní",J187,0)</f>
        <v>77100</v>
      </c>
      <c r="BF187" s="207">
        <f>IF(N187="snížená",J187,0)</f>
        <v>0</v>
      </c>
      <c r="BG187" s="207">
        <f>IF(N187="zákl. přenesená",J187,0)</f>
        <v>0</v>
      </c>
      <c r="BH187" s="207">
        <f>IF(N187="sníž. přenesená",J187,0)</f>
        <v>0</v>
      </c>
      <c r="BI187" s="207">
        <f>IF(N187="nulová",J187,0)</f>
        <v>0</v>
      </c>
      <c r="BJ187" s="17" t="s">
        <v>20</v>
      </c>
      <c r="BK187" s="207">
        <f>ROUND(I187*H187,2)</f>
        <v>77100</v>
      </c>
      <c r="BL187" s="17" t="s">
        <v>150</v>
      </c>
      <c r="BM187" s="206" t="s">
        <v>309</v>
      </c>
    </row>
    <row r="188" s="2" customFormat="1">
      <c r="A188" s="32"/>
      <c r="B188" s="33"/>
      <c r="C188" s="34"/>
      <c r="D188" s="208" t="s">
        <v>152</v>
      </c>
      <c r="E188" s="34"/>
      <c r="F188" s="209" t="s">
        <v>310</v>
      </c>
      <c r="G188" s="34"/>
      <c r="H188" s="34"/>
      <c r="I188" s="34"/>
      <c r="J188" s="34"/>
      <c r="K188" s="34"/>
      <c r="L188" s="38"/>
      <c r="M188" s="210"/>
      <c r="N188" s="211"/>
      <c r="O188" s="77"/>
      <c r="P188" s="77"/>
      <c r="Q188" s="77"/>
      <c r="R188" s="77"/>
      <c r="S188" s="77"/>
      <c r="T188" s="78"/>
      <c r="U188" s="32"/>
      <c r="V188" s="32"/>
      <c r="W188" s="32"/>
      <c r="X188" s="32"/>
      <c r="Y188" s="32"/>
      <c r="Z188" s="32"/>
      <c r="AA188" s="32"/>
      <c r="AB188" s="32"/>
      <c r="AC188" s="32"/>
      <c r="AD188" s="32"/>
      <c r="AE188" s="32"/>
      <c r="AT188" s="17" t="s">
        <v>152</v>
      </c>
      <c r="AU188" s="17" t="s">
        <v>83</v>
      </c>
    </row>
    <row r="189" s="2" customFormat="1">
      <c r="A189" s="32"/>
      <c r="B189" s="33"/>
      <c r="C189" s="34"/>
      <c r="D189" s="208" t="s">
        <v>179</v>
      </c>
      <c r="E189" s="34"/>
      <c r="F189" s="209" t="s">
        <v>311</v>
      </c>
      <c r="G189" s="34"/>
      <c r="H189" s="34"/>
      <c r="I189" s="34"/>
      <c r="J189" s="34"/>
      <c r="K189" s="34"/>
      <c r="L189" s="38"/>
      <c r="M189" s="210"/>
      <c r="N189" s="211"/>
      <c r="O189" s="77"/>
      <c r="P189" s="77"/>
      <c r="Q189" s="77"/>
      <c r="R189" s="77"/>
      <c r="S189" s="77"/>
      <c r="T189" s="78"/>
      <c r="U189" s="32"/>
      <c r="V189" s="32"/>
      <c r="W189" s="32"/>
      <c r="X189" s="32"/>
      <c r="Y189" s="32"/>
      <c r="Z189" s="32"/>
      <c r="AA189" s="32"/>
      <c r="AB189" s="32"/>
      <c r="AC189" s="32"/>
      <c r="AD189" s="32"/>
      <c r="AE189" s="32"/>
      <c r="AT189" s="17" t="s">
        <v>179</v>
      </c>
      <c r="AU189" s="17" t="s">
        <v>83</v>
      </c>
    </row>
    <row r="190" s="2" customFormat="1" ht="90" customHeight="1">
      <c r="A190" s="32"/>
      <c r="B190" s="33"/>
      <c r="C190" s="196" t="s">
        <v>312</v>
      </c>
      <c r="D190" s="196" t="s">
        <v>145</v>
      </c>
      <c r="E190" s="197" t="s">
        <v>313</v>
      </c>
      <c r="F190" s="198" t="s">
        <v>314</v>
      </c>
      <c r="G190" s="199" t="s">
        <v>256</v>
      </c>
      <c r="H190" s="200">
        <v>30</v>
      </c>
      <c r="I190" s="201">
        <v>352</v>
      </c>
      <c r="J190" s="201">
        <f>ROUND(I190*H190,2)</f>
        <v>10560</v>
      </c>
      <c r="K190" s="198" t="s">
        <v>149</v>
      </c>
      <c r="L190" s="38"/>
      <c r="M190" s="202" t="s">
        <v>18</v>
      </c>
      <c r="N190" s="203" t="s">
        <v>45</v>
      </c>
      <c r="O190" s="204">
        <v>0.753</v>
      </c>
      <c r="P190" s="204">
        <f>O190*H190</f>
        <v>22.59</v>
      </c>
      <c r="Q190" s="204">
        <v>0.060526700000000003</v>
      </c>
      <c r="R190" s="204">
        <f>Q190*H190</f>
        <v>1.815801</v>
      </c>
      <c r="S190" s="204">
        <v>0</v>
      </c>
      <c r="T190" s="205">
        <f>S190*H190</f>
        <v>0</v>
      </c>
      <c r="U190" s="32"/>
      <c r="V190" s="32"/>
      <c r="W190" s="32"/>
      <c r="X190" s="32"/>
      <c r="Y190" s="32"/>
      <c r="Z190" s="32"/>
      <c r="AA190" s="32"/>
      <c r="AB190" s="32"/>
      <c r="AC190" s="32"/>
      <c r="AD190" s="32"/>
      <c r="AE190" s="32"/>
      <c r="AR190" s="206" t="s">
        <v>150</v>
      </c>
      <c r="AT190" s="206" t="s">
        <v>145</v>
      </c>
      <c r="AU190" s="206" t="s">
        <v>83</v>
      </c>
      <c r="AY190" s="17" t="s">
        <v>143</v>
      </c>
      <c r="BE190" s="207">
        <f>IF(N190="základní",J190,0)</f>
        <v>10560</v>
      </c>
      <c r="BF190" s="207">
        <f>IF(N190="snížená",J190,0)</f>
        <v>0</v>
      </c>
      <c r="BG190" s="207">
        <f>IF(N190="zákl. přenesená",J190,0)</f>
        <v>0</v>
      </c>
      <c r="BH190" s="207">
        <f>IF(N190="sníž. přenesená",J190,0)</f>
        <v>0</v>
      </c>
      <c r="BI190" s="207">
        <f>IF(N190="nulová",J190,0)</f>
        <v>0</v>
      </c>
      <c r="BJ190" s="17" t="s">
        <v>20</v>
      </c>
      <c r="BK190" s="207">
        <f>ROUND(I190*H190,2)</f>
        <v>10560</v>
      </c>
      <c r="BL190" s="17" t="s">
        <v>150</v>
      </c>
      <c r="BM190" s="206" t="s">
        <v>315</v>
      </c>
    </row>
    <row r="191" s="2" customFormat="1">
      <c r="A191" s="32"/>
      <c r="B191" s="33"/>
      <c r="C191" s="34"/>
      <c r="D191" s="208" t="s">
        <v>152</v>
      </c>
      <c r="E191" s="34"/>
      <c r="F191" s="209" t="s">
        <v>310</v>
      </c>
      <c r="G191" s="34"/>
      <c r="H191" s="34"/>
      <c r="I191" s="34"/>
      <c r="J191" s="34"/>
      <c r="K191" s="34"/>
      <c r="L191" s="38"/>
      <c r="M191" s="210"/>
      <c r="N191" s="211"/>
      <c r="O191" s="77"/>
      <c r="P191" s="77"/>
      <c r="Q191" s="77"/>
      <c r="R191" s="77"/>
      <c r="S191" s="77"/>
      <c r="T191" s="78"/>
      <c r="U191" s="32"/>
      <c r="V191" s="32"/>
      <c r="W191" s="32"/>
      <c r="X191" s="32"/>
      <c r="Y191" s="32"/>
      <c r="Z191" s="32"/>
      <c r="AA191" s="32"/>
      <c r="AB191" s="32"/>
      <c r="AC191" s="32"/>
      <c r="AD191" s="32"/>
      <c r="AE191" s="32"/>
      <c r="AT191" s="17" t="s">
        <v>152</v>
      </c>
      <c r="AU191" s="17" t="s">
        <v>83</v>
      </c>
    </row>
    <row r="192" s="2" customFormat="1">
      <c r="A192" s="32"/>
      <c r="B192" s="33"/>
      <c r="C192" s="34"/>
      <c r="D192" s="208" t="s">
        <v>179</v>
      </c>
      <c r="E192" s="34"/>
      <c r="F192" s="209" t="s">
        <v>311</v>
      </c>
      <c r="G192" s="34"/>
      <c r="H192" s="34"/>
      <c r="I192" s="34"/>
      <c r="J192" s="34"/>
      <c r="K192" s="34"/>
      <c r="L192" s="38"/>
      <c r="M192" s="210"/>
      <c r="N192" s="211"/>
      <c r="O192" s="77"/>
      <c r="P192" s="77"/>
      <c r="Q192" s="77"/>
      <c r="R192" s="77"/>
      <c r="S192" s="77"/>
      <c r="T192" s="78"/>
      <c r="U192" s="32"/>
      <c r="V192" s="32"/>
      <c r="W192" s="32"/>
      <c r="X192" s="32"/>
      <c r="Y192" s="32"/>
      <c r="Z192" s="32"/>
      <c r="AA192" s="32"/>
      <c r="AB192" s="32"/>
      <c r="AC192" s="32"/>
      <c r="AD192" s="32"/>
      <c r="AE192" s="32"/>
      <c r="AT192" s="17" t="s">
        <v>179</v>
      </c>
      <c r="AU192" s="17" t="s">
        <v>83</v>
      </c>
    </row>
    <row r="193" s="2" customFormat="1" ht="90" customHeight="1">
      <c r="A193" s="32"/>
      <c r="B193" s="33"/>
      <c r="C193" s="196" t="s">
        <v>316</v>
      </c>
      <c r="D193" s="196" t="s">
        <v>145</v>
      </c>
      <c r="E193" s="197" t="s">
        <v>317</v>
      </c>
      <c r="F193" s="198" t="s">
        <v>318</v>
      </c>
      <c r="G193" s="199" t="s">
        <v>256</v>
      </c>
      <c r="H193" s="200">
        <v>15</v>
      </c>
      <c r="I193" s="201">
        <v>566</v>
      </c>
      <c r="J193" s="201">
        <f>ROUND(I193*H193,2)</f>
        <v>8490</v>
      </c>
      <c r="K193" s="198" t="s">
        <v>149</v>
      </c>
      <c r="L193" s="38"/>
      <c r="M193" s="202" t="s">
        <v>18</v>
      </c>
      <c r="N193" s="203" t="s">
        <v>45</v>
      </c>
      <c r="O193" s="204">
        <v>1.246</v>
      </c>
      <c r="P193" s="204">
        <f>O193*H193</f>
        <v>18.690000000000001</v>
      </c>
      <c r="Q193" s="204">
        <v>0.1077485</v>
      </c>
      <c r="R193" s="204">
        <f>Q193*H193</f>
        <v>1.6162274999999999</v>
      </c>
      <c r="S193" s="204">
        <v>0</v>
      </c>
      <c r="T193" s="205">
        <f>S193*H193</f>
        <v>0</v>
      </c>
      <c r="U193" s="32"/>
      <c r="V193" s="32"/>
      <c r="W193" s="32"/>
      <c r="X193" s="32"/>
      <c r="Y193" s="32"/>
      <c r="Z193" s="32"/>
      <c r="AA193" s="32"/>
      <c r="AB193" s="32"/>
      <c r="AC193" s="32"/>
      <c r="AD193" s="32"/>
      <c r="AE193" s="32"/>
      <c r="AR193" s="206" t="s">
        <v>150</v>
      </c>
      <c r="AT193" s="206" t="s">
        <v>145</v>
      </c>
      <c r="AU193" s="206" t="s">
        <v>83</v>
      </c>
      <c r="AY193" s="17" t="s">
        <v>143</v>
      </c>
      <c r="BE193" s="207">
        <f>IF(N193="základní",J193,0)</f>
        <v>8490</v>
      </c>
      <c r="BF193" s="207">
        <f>IF(N193="snížená",J193,0)</f>
        <v>0</v>
      </c>
      <c r="BG193" s="207">
        <f>IF(N193="zákl. přenesená",J193,0)</f>
        <v>0</v>
      </c>
      <c r="BH193" s="207">
        <f>IF(N193="sníž. přenesená",J193,0)</f>
        <v>0</v>
      </c>
      <c r="BI193" s="207">
        <f>IF(N193="nulová",J193,0)</f>
        <v>0</v>
      </c>
      <c r="BJ193" s="17" t="s">
        <v>20</v>
      </c>
      <c r="BK193" s="207">
        <f>ROUND(I193*H193,2)</f>
        <v>8490</v>
      </c>
      <c r="BL193" s="17" t="s">
        <v>150</v>
      </c>
      <c r="BM193" s="206" t="s">
        <v>319</v>
      </c>
    </row>
    <row r="194" s="2" customFormat="1">
      <c r="A194" s="32"/>
      <c r="B194" s="33"/>
      <c r="C194" s="34"/>
      <c r="D194" s="208" t="s">
        <v>152</v>
      </c>
      <c r="E194" s="34"/>
      <c r="F194" s="209" t="s">
        <v>310</v>
      </c>
      <c r="G194" s="34"/>
      <c r="H194" s="34"/>
      <c r="I194" s="34"/>
      <c r="J194" s="34"/>
      <c r="K194" s="34"/>
      <c r="L194" s="38"/>
      <c r="M194" s="210"/>
      <c r="N194" s="211"/>
      <c r="O194" s="77"/>
      <c r="P194" s="77"/>
      <c r="Q194" s="77"/>
      <c r="R194" s="77"/>
      <c r="S194" s="77"/>
      <c r="T194" s="78"/>
      <c r="U194" s="32"/>
      <c r="V194" s="32"/>
      <c r="W194" s="32"/>
      <c r="X194" s="32"/>
      <c r="Y194" s="32"/>
      <c r="Z194" s="32"/>
      <c r="AA194" s="32"/>
      <c r="AB194" s="32"/>
      <c r="AC194" s="32"/>
      <c r="AD194" s="32"/>
      <c r="AE194" s="32"/>
      <c r="AT194" s="17" t="s">
        <v>152</v>
      </c>
      <c r="AU194" s="17" t="s">
        <v>83</v>
      </c>
    </row>
    <row r="195" s="2" customFormat="1">
      <c r="A195" s="32"/>
      <c r="B195" s="33"/>
      <c r="C195" s="34"/>
      <c r="D195" s="208" t="s">
        <v>179</v>
      </c>
      <c r="E195" s="34"/>
      <c r="F195" s="209" t="s">
        <v>311</v>
      </c>
      <c r="G195" s="34"/>
      <c r="H195" s="34"/>
      <c r="I195" s="34"/>
      <c r="J195" s="34"/>
      <c r="K195" s="34"/>
      <c r="L195" s="38"/>
      <c r="M195" s="210"/>
      <c r="N195" s="211"/>
      <c r="O195" s="77"/>
      <c r="P195" s="77"/>
      <c r="Q195" s="77"/>
      <c r="R195" s="77"/>
      <c r="S195" s="77"/>
      <c r="T195" s="78"/>
      <c r="U195" s="32"/>
      <c r="V195" s="32"/>
      <c r="W195" s="32"/>
      <c r="X195" s="32"/>
      <c r="Y195" s="32"/>
      <c r="Z195" s="32"/>
      <c r="AA195" s="32"/>
      <c r="AB195" s="32"/>
      <c r="AC195" s="32"/>
      <c r="AD195" s="32"/>
      <c r="AE195" s="32"/>
      <c r="AT195" s="17" t="s">
        <v>179</v>
      </c>
      <c r="AU195" s="17" t="s">
        <v>83</v>
      </c>
    </row>
    <row r="196" s="2" customFormat="1" ht="24.15" customHeight="1">
      <c r="A196" s="32"/>
      <c r="B196" s="33"/>
      <c r="C196" s="196" t="s">
        <v>320</v>
      </c>
      <c r="D196" s="196" t="s">
        <v>145</v>
      </c>
      <c r="E196" s="197" t="s">
        <v>321</v>
      </c>
      <c r="F196" s="198" t="s">
        <v>322</v>
      </c>
      <c r="G196" s="199" t="s">
        <v>256</v>
      </c>
      <c r="H196" s="200">
        <v>21</v>
      </c>
      <c r="I196" s="201">
        <v>29.100000000000001</v>
      </c>
      <c r="J196" s="201">
        <f>ROUND(I196*H196,2)</f>
        <v>611.10000000000002</v>
      </c>
      <c r="K196" s="198" t="s">
        <v>149</v>
      </c>
      <c r="L196" s="38"/>
      <c r="M196" s="202" t="s">
        <v>18</v>
      </c>
      <c r="N196" s="203" t="s">
        <v>45</v>
      </c>
      <c r="O196" s="204">
        <v>0.080000000000000002</v>
      </c>
      <c r="P196" s="204">
        <f>O196*H196</f>
        <v>1.6799999999999999</v>
      </c>
      <c r="Q196" s="204">
        <v>0.00055000000000000003</v>
      </c>
      <c r="R196" s="204">
        <f>Q196*H196</f>
        <v>0.011550000000000001</v>
      </c>
      <c r="S196" s="204">
        <v>0</v>
      </c>
      <c r="T196" s="205">
        <f>S196*H196</f>
        <v>0</v>
      </c>
      <c r="U196" s="32"/>
      <c r="V196" s="32"/>
      <c r="W196" s="32"/>
      <c r="X196" s="32"/>
      <c r="Y196" s="32"/>
      <c r="Z196" s="32"/>
      <c r="AA196" s="32"/>
      <c r="AB196" s="32"/>
      <c r="AC196" s="32"/>
      <c r="AD196" s="32"/>
      <c r="AE196" s="32"/>
      <c r="AR196" s="206" t="s">
        <v>150</v>
      </c>
      <c r="AT196" s="206" t="s">
        <v>145</v>
      </c>
      <c r="AU196" s="206" t="s">
        <v>83</v>
      </c>
      <c r="AY196" s="17" t="s">
        <v>143</v>
      </c>
      <c r="BE196" s="207">
        <f>IF(N196="základní",J196,0)</f>
        <v>611.10000000000002</v>
      </c>
      <c r="BF196" s="207">
        <f>IF(N196="snížená",J196,0)</f>
        <v>0</v>
      </c>
      <c r="BG196" s="207">
        <f>IF(N196="zákl. přenesená",J196,0)</f>
        <v>0</v>
      </c>
      <c r="BH196" s="207">
        <f>IF(N196="sníž. přenesená",J196,0)</f>
        <v>0</v>
      </c>
      <c r="BI196" s="207">
        <f>IF(N196="nulová",J196,0)</f>
        <v>0</v>
      </c>
      <c r="BJ196" s="17" t="s">
        <v>20</v>
      </c>
      <c r="BK196" s="207">
        <f>ROUND(I196*H196,2)</f>
        <v>611.10000000000002</v>
      </c>
      <c r="BL196" s="17" t="s">
        <v>150</v>
      </c>
      <c r="BM196" s="206" t="s">
        <v>323</v>
      </c>
    </row>
    <row r="197" s="2" customFormat="1">
      <c r="A197" s="32"/>
      <c r="B197" s="33"/>
      <c r="C197" s="34"/>
      <c r="D197" s="208" t="s">
        <v>152</v>
      </c>
      <c r="E197" s="34"/>
      <c r="F197" s="209" t="s">
        <v>324</v>
      </c>
      <c r="G197" s="34"/>
      <c r="H197" s="34"/>
      <c r="I197" s="34"/>
      <c r="J197" s="34"/>
      <c r="K197" s="34"/>
      <c r="L197" s="38"/>
      <c r="M197" s="210"/>
      <c r="N197" s="211"/>
      <c r="O197" s="77"/>
      <c r="P197" s="77"/>
      <c r="Q197" s="77"/>
      <c r="R197" s="77"/>
      <c r="S197" s="77"/>
      <c r="T197" s="78"/>
      <c r="U197" s="32"/>
      <c r="V197" s="32"/>
      <c r="W197" s="32"/>
      <c r="X197" s="32"/>
      <c r="Y197" s="32"/>
      <c r="Z197" s="32"/>
      <c r="AA197" s="32"/>
      <c r="AB197" s="32"/>
      <c r="AC197" s="32"/>
      <c r="AD197" s="32"/>
      <c r="AE197" s="32"/>
      <c r="AT197" s="17" t="s">
        <v>152</v>
      </c>
      <c r="AU197" s="17" t="s">
        <v>83</v>
      </c>
    </row>
    <row r="198" s="2" customFormat="1" ht="24.15" customHeight="1">
      <c r="A198" s="32"/>
      <c r="B198" s="33"/>
      <c r="C198" s="196" t="s">
        <v>325</v>
      </c>
      <c r="D198" s="196" t="s">
        <v>145</v>
      </c>
      <c r="E198" s="197" t="s">
        <v>326</v>
      </c>
      <c r="F198" s="198" t="s">
        <v>327</v>
      </c>
      <c r="G198" s="199" t="s">
        <v>148</v>
      </c>
      <c r="H198" s="200">
        <v>375</v>
      </c>
      <c r="I198" s="201">
        <v>171</v>
      </c>
      <c r="J198" s="201">
        <f>ROUND(I198*H198,2)</f>
        <v>64125</v>
      </c>
      <c r="K198" s="198" t="s">
        <v>149</v>
      </c>
      <c r="L198" s="38"/>
      <c r="M198" s="202" t="s">
        <v>18</v>
      </c>
      <c r="N198" s="203" t="s">
        <v>45</v>
      </c>
      <c r="O198" s="204">
        <v>0.55100000000000005</v>
      </c>
      <c r="P198" s="204">
        <f>O198*H198</f>
        <v>206.62500000000003</v>
      </c>
      <c r="Q198" s="204">
        <v>0</v>
      </c>
      <c r="R198" s="204">
        <f>Q198*H198</f>
        <v>0</v>
      </c>
      <c r="S198" s="204">
        <v>0</v>
      </c>
      <c r="T198" s="205">
        <f>S198*H198</f>
        <v>0</v>
      </c>
      <c r="U198" s="32"/>
      <c r="V198" s="32"/>
      <c r="W198" s="32"/>
      <c r="X198" s="32"/>
      <c r="Y198" s="32"/>
      <c r="Z198" s="32"/>
      <c r="AA198" s="32"/>
      <c r="AB198" s="32"/>
      <c r="AC198" s="32"/>
      <c r="AD198" s="32"/>
      <c r="AE198" s="32"/>
      <c r="AR198" s="206" t="s">
        <v>150</v>
      </c>
      <c r="AT198" s="206" t="s">
        <v>145</v>
      </c>
      <c r="AU198" s="206" t="s">
        <v>83</v>
      </c>
      <c r="AY198" s="17" t="s">
        <v>143</v>
      </c>
      <c r="BE198" s="207">
        <f>IF(N198="základní",J198,0)</f>
        <v>64125</v>
      </c>
      <c r="BF198" s="207">
        <f>IF(N198="snížená",J198,0)</f>
        <v>0</v>
      </c>
      <c r="BG198" s="207">
        <f>IF(N198="zákl. přenesená",J198,0)</f>
        <v>0</v>
      </c>
      <c r="BH198" s="207">
        <f>IF(N198="sníž. přenesená",J198,0)</f>
        <v>0</v>
      </c>
      <c r="BI198" s="207">
        <f>IF(N198="nulová",J198,0)</f>
        <v>0</v>
      </c>
      <c r="BJ198" s="17" t="s">
        <v>20</v>
      </c>
      <c r="BK198" s="207">
        <f>ROUND(I198*H198,2)</f>
        <v>64125</v>
      </c>
      <c r="BL198" s="17" t="s">
        <v>150</v>
      </c>
      <c r="BM198" s="206" t="s">
        <v>328</v>
      </c>
    </row>
    <row r="199" s="2" customFormat="1">
      <c r="A199" s="32"/>
      <c r="B199" s="33"/>
      <c r="C199" s="34"/>
      <c r="D199" s="208" t="s">
        <v>152</v>
      </c>
      <c r="E199" s="34"/>
      <c r="F199" s="209" t="s">
        <v>329</v>
      </c>
      <c r="G199" s="34"/>
      <c r="H199" s="34"/>
      <c r="I199" s="34"/>
      <c r="J199" s="34"/>
      <c r="K199" s="34"/>
      <c r="L199" s="38"/>
      <c r="M199" s="210"/>
      <c r="N199" s="211"/>
      <c r="O199" s="77"/>
      <c r="P199" s="77"/>
      <c r="Q199" s="77"/>
      <c r="R199" s="77"/>
      <c r="S199" s="77"/>
      <c r="T199" s="78"/>
      <c r="U199" s="32"/>
      <c r="V199" s="32"/>
      <c r="W199" s="32"/>
      <c r="X199" s="32"/>
      <c r="Y199" s="32"/>
      <c r="Z199" s="32"/>
      <c r="AA199" s="32"/>
      <c r="AB199" s="32"/>
      <c r="AC199" s="32"/>
      <c r="AD199" s="32"/>
      <c r="AE199" s="32"/>
      <c r="AT199" s="17" t="s">
        <v>152</v>
      </c>
      <c r="AU199" s="17" t="s">
        <v>83</v>
      </c>
    </row>
    <row r="200" s="2" customFormat="1" ht="24.15" customHeight="1">
      <c r="A200" s="32"/>
      <c r="B200" s="33"/>
      <c r="C200" s="196" t="s">
        <v>330</v>
      </c>
      <c r="D200" s="196" t="s">
        <v>145</v>
      </c>
      <c r="E200" s="197" t="s">
        <v>331</v>
      </c>
      <c r="F200" s="198" t="s">
        <v>332</v>
      </c>
      <c r="G200" s="199" t="s">
        <v>148</v>
      </c>
      <c r="H200" s="200">
        <v>750</v>
      </c>
      <c r="I200" s="201">
        <v>61.200000000000003</v>
      </c>
      <c r="J200" s="201">
        <f>ROUND(I200*H200,2)</f>
        <v>45900</v>
      </c>
      <c r="K200" s="198" t="s">
        <v>149</v>
      </c>
      <c r="L200" s="38"/>
      <c r="M200" s="202" t="s">
        <v>18</v>
      </c>
      <c r="N200" s="203" t="s">
        <v>45</v>
      </c>
      <c r="O200" s="204">
        <v>0.075999999999999998</v>
      </c>
      <c r="P200" s="204">
        <f>O200*H200</f>
        <v>57</v>
      </c>
      <c r="Q200" s="204">
        <v>0</v>
      </c>
      <c r="R200" s="204">
        <f>Q200*H200</f>
        <v>0</v>
      </c>
      <c r="S200" s="204">
        <v>0</v>
      </c>
      <c r="T200" s="205">
        <f>S200*H200</f>
        <v>0</v>
      </c>
      <c r="U200" s="32"/>
      <c r="V200" s="32"/>
      <c r="W200" s="32"/>
      <c r="X200" s="32"/>
      <c r="Y200" s="32"/>
      <c r="Z200" s="32"/>
      <c r="AA200" s="32"/>
      <c r="AB200" s="32"/>
      <c r="AC200" s="32"/>
      <c r="AD200" s="32"/>
      <c r="AE200" s="32"/>
      <c r="AR200" s="206" t="s">
        <v>150</v>
      </c>
      <c r="AT200" s="206" t="s">
        <v>145</v>
      </c>
      <c r="AU200" s="206" t="s">
        <v>83</v>
      </c>
      <c r="AY200" s="17" t="s">
        <v>143</v>
      </c>
      <c r="BE200" s="207">
        <f>IF(N200="základní",J200,0)</f>
        <v>45900</v>
      </c>
      <c r="BF200" s="207">
        <f>IF(N200="snížená",J200,0)</f>
        <v>0</v>
      </c>
      <c r="BG200" s="207">
        <f>IF(N200="zákl. přenesená",J200,0)</f>
        <v>0</v>
      </c>
      <c r="BH200" s="207">
        <f>IF(N200="sníž. přenesená",J200,0)</f>
        <v>0</v>
      </c>
      <c r="BI200" s="207">
        <f>IF(N200="nulová",J200,0)</f>
        <v>0</v>
      </c>
      <c r="BJ200" s="17" t="s">
        <v>20</v>
      </c>
      <c r="BK200" s="207">
        <f>ROUND(I200*H200,2)</f>
        <v>45900</v>
      </c>
      <c r="BL200" s="17" t="s">
        <v>150</v>
      </c>
      <c r="BM200" s="206" t="s">
        <v>333</v>
      </c>
    </row>
    <row r="201" s="2" customFormat="1">
      <c r="A201" s="32"/>
      <c r="B201" s="33"/>
      <c r="C201" s="34"/>
      <c r="D201" s="208" t="s">
        <v>152</v>
      </c>
      <c r="E201" s="34"/>
      <c r="F201" s="209" t="s">
        <v>334</v>
      </c>
      <c r="G201" s="34"/>
      <c r="H201" s="34"/>
      <c r="I201" s="34"/>
      <c r="J201" s="34"/>
      <c r="K201" s="34"/>
      <c r="L201" s="38"/>
      <c r="M201" s="210"/>
      <c r="N201" s="211"/>
      <c r="O201" s="77"/>
      <c r="P201" s="77"/>
      <c r="Q201" s="77"/>
      <c r="R201" s="77"/>
      <c r="S201" s="77"/>
      <c r="T201" s="78"/>
      <c r="U201" s="32"/>
      <c r="V201" s="32"/>
      <c r="W201" s="32"/>
      <c r="X201" s="32"/>
      <c r="Y201" s="32"/>
      <c r="Z201" s="32"/>
      <c r="AA201" s="32"/>
      <c r="AB201" s="32"/>
      <c r="AC201" s="32"/>
      <c r="AD201" s="32"/>
      <c r="AE201" s="32"/>
      <c r="AT201" s="17" t="s">
        <v>152</v>
      </c>
      <c r="AU201" s="17" t="s">
        <v>83</v>
      </c>
    </row>
    <row r="202" s="2" customFormat="1">
      <c r="A202" s="32"/>
      <c r="B202" s="33"/>
      <c r="C202" s="34"/>
      <c r="D202" s="208" t="s">
        <v>179</v>
      </c>
      <c r="E202" s="34"/>
      <c r="F202" s="209" t="s">
        <v>335</v>
      </c>
      <c r="G202" s="34"/>
      <c r="H202" s="34"/>
      <c r="I202" s="34"/>
      <c r="J202" s="34"/>
      <c r="K202" s="34"/>
      <c r="L202" s="38"/>
      <c r="M202" s="210"/>
      <c r="N202" s="211"/>
      <c r="O202" s="77"/>
      <c r="P202" s="77"/>
      <c r="Q202" s="77"/>
      <c r="R202" s="77"/>
      <c r="S202" s="77"/>
      <c r="T202" s="78"/>
      <c r="U202" s="32"/>
      <c r="V202" s="32"/>
      <c r="W202" s="32"/>
      <c r="X202" s="32"/>
      <c r="Y202" s="32"/>
      <c r="Z202" s="32"/>
      <c r="AA202" s="32"/>
      <c r="AB202" s="32"/>
      <c r="AC202" s="32"/>
      <c r="AD202" s="32"/>
      <c r="AE202" s="32"/>
      <c r="AT202" s="17" t="s">
        <v>179</v>
      </c>
      <c r="AU202" s="17" t="s">
        <v>83</v>
      </c>
    </row>
    <row r="203" s="2" customFormat="1" ht="24.15" customHeight="1">
      <c r="A203" s="32"/>
      <c r="B203" s="33"/>
      <c r="C203" s="196" t="s">
        <v>336</v>
      </c>
      <c r="D203" s="196" t="s">
        <v>145</v>
      </c>
      <c r="E203" s="197" t="s">
        <v>337</v>
      </c>
      <c r="F203" s="198" t="s">
        <v>338</v>
      </c>
      <c r="G203" s="199" t="s">
        <v>148</v>
      </c>
      <c r="H203" s="200">
        <v>750</v>
      </c>
      <c r="I203" s="201">
        <v>29.300000000000001</v>
      </c>
      <c r="J203" s="201">
        <f>ROUND(I203*H203,2)</f>
        <v>21975</v>
      </c>
      <c r="K203" s="198" t="s">
        <v>149</v>
      </c>
      <c r="L203" s="38"/>
      <c r="M203" s="202" t="s">
        <v>18</v>
      </c>
      <c r="N203" s="203" t="s">
        <v>45</v>
      </c>
      <c r="O203" s="204">
        <v>0.025999999999999999</v>
      </c>
      <c r="P203" s="204">
        <f>O203*H203</f>
        <v>19.5</v>
      </c>
      <c r="Q203" s="204">
        <v>0</v>
      </c>
      <c r="R203" s="204">
        <f>Q203*H203</f>
        <v>0</v>
      </c>
      <c r="S203" s="204">
        <v>0</v>
      </c>
      <c r="T203" s="205">
        <f>S203*H203</f>
        <v>0</v>
      </c>
      <c r="U203" s="32"/>
      <c r="V203" s="32"/>
      <c r="W203" s="32"/>
      <c r="X203" s="32"/>
      <c r="Y203" s="32"/>
      <c r="Z203" s="32"/>
      <c r="AA203" s="32"/>
      <c r="AB203" s="32"/>
      <c r="AC203" s="32"/>
      <c r="AD203" s="32"/>
      <c r="AE203" s="32"/>
      <c r="AR203" s="206" t="s">
        <v>150</v>
      </c>
      <c r="AT203" s="206" t="s">
        <v>145</v>
      </c>
      <c r="AU203" s="206" t="s">
        <v>83</v>
      </c>
      <c r="AY203" s="17" t="s">
        <v>143</v>
      </c>
      <c r="BE203" s="207">
        <f>IF(N203="základní",J203,0)</f>
        <v>21975</v>
      </c>
      <c r="BF203" s="207">
        <f>IF(N203="snížená",J203,0)</f>
        <v>0</v>
      </c>
      <c r="BG203" s="207">
        <f>IF(N203="zákl. přenesená",J203,0)</f>
        <v>0</v>
      </c>
      <c r="BH203" s="207">
        <f>IF(N203="sníž. přenesená",J203,0)</f>
        <v>0</v>
      </c>
      <c r="BI203" s="207">
        <f>IF(N203="nulová",J203,0)</f>
        <v>0</v>
      </c>
      <c r="BJ203" s="17" t="s">
        <v>20</v>
      </c>
      <c r="BK203" s="207">
        <f>ROUND(I203*H203,2)</f>
        <v>21975</v>
      </c>
      <c r="BL203" s="17" t="s">
        <v>150</v>
      </c>
      <c r="BM203" s="206" t="s">
        <v>339</v>
      </c>
    </row>
    <row r="204" s="2" customFormat="1">
      <c r="A204" s="32"/>
      <c r="B204" s="33"/>
      <c r="C204" s="34"/>
      <c r="D204" s="208" t="s">
        <v>152</v>
      </c>
      <c r="E204" s="34"/>
      <c r="F204" s="209" t="s">
        <v>334</v>
      </c>
      <c r="G204" s="34"/>
      <c r="H204" s="34"/>
      <c r="I204" s="34"/>
      <c r="J204" s="34"/>
      <c r="K204" s="34"/>
      <c r="L204" s="38"/>
      <c r="M204" s="210"/>
      <c r="N204" s="211"/>
      <c r="O204" s="77"/>
      <c r="P204" s="77"/>
      <c r="Q204" s="77"/>
      <c r="R204" s="77"/>
      <c r="S204" s="77"/>
      <c r="T204" s="78"/>
      <c r="U204" s="32"/>
      <c r="V204" s="32"/>
      <c r="W204" s="32"/>
      <c r="X204" s="32"/>
      <c r="Y204" s="32"/>
      <c r="Z204" s="32"/>
      <c r="AA204" s="32"/>
      <c r="AB204" s="32"/>
      <c r="AC204" s="32"/>
      <c r="AD204" s="32"/>
      <c r="AE204" s="32"/>
      <c r="AT204" s="17" t="s">
        <v>152</v>
      </c>
      <c r="AU204" s="17" t="s">
        <v>83</v>
      </c>
    </row>
    <row r="205" s="2" customFormat="1">
      <c r="A205" s="32"/>
      <c r="B205" s="33"/>
      <c r="C205" s="34"/>
      <c r="D205" s="208" t="s">
        <v>179</v>
      </c>
      <c r="E205" s="34"/>
      <c r="F205" s="209" t="s">
        <v>335</v>
      </c>
      <c r="G205" s="34"/>
      <c r="H205" s="34"/>
      <c r="I205" s="34"/>
      <c r="J205" s="34"/>
      <c r="K205" s="34"/>
      <c r="L205" s="38"/>
      <c r="M205" s="210"/>
      <c r="N205" s="211"/>
      <c r="O205" s="77"/>
      <c r="P205" s="77"/>
      <c r="Q205" s="77"/>
      <c r="R205" s="77"/>
      <c r="S205" s="77"/>
      <c r="T205" s="78"/>
      <c r="U205" s="32"/>
      <c r="V205" s="32"/>
      <c r="W205" s="32"/>
      <c r="X205" s="32"/>
      <c r="Y205" s="32"/>
      <c r="Z205" s="32"/>
      <c r="AA205" s="32"/>
      <c r="AB205" s="32"/>
      <c r="AC205" s="32"/>
      <c r="AD205" s="32"/>
      <c r="AE205" s="32"/>
      <c r="AT205" s="17" t="s">
        <v>179</v>
      </c>
      <c r="AU205" s="17" t="s">
        <v>83</v>
      </c>
    </row>
    <row r="206" s="2" customFormat="1" ht="44.25" customHeight="1">
      <c r="A206" s="32"/>
      <c r="B206" s="33"/>
      <c r="C206" s="196" t="s">
        <v>340</v>
      </c>
      <c r="D206" s="196" t="s">
        <v>145</v>
      </c>
      <c r="E206" s="197" t="s">
        <v>341</v>
      </c>
      <c r="F206" s="198" t="s">
        <v>342</v>
      </c>
      <c r="G206" s="199" t="s">
        <v>176</v>
      </c>
      <c r="H206" s="200">
        <v>52.5</v>
      </c>
      <c r="I206" s="201">
        <v>819</v>
      </c>
      <c r="J206" s="201">
        <f>ROUND(I206*H206,2)</f>
        <v>42997.5</v>
      </c>
      <c r="K206" s="198" t="s">
        <v>149</v>
      </c>
      <c r="L206" s="38"/>
      <c r="M206" s="202" t="s">
        <v>18</v>
      </c>
      <c r="N206" s="203" t="s">
        <v>45</v>
      </c>
      <c r="O206" s="204">
        <v>3.0110000000000001</v>
      </c>
      <c r="P206" s="204">
        <f>O206*H206</f>
        <v>158.07750000000002</v>
      </c>
      <c r="Q206" s="204">
        <v>0</v>
      </c>
      <c r="R206" s="204">
        <f>Q206*H206</f>
        <v>0</v>
      </c>
      <c r="S206" s="204">
        <v>0</v>
      </c>
      <c r="T206" s="205">
        <f>S206*H206</f>
        <v>0</v>
      </c>
      <c r="U206" s="32"/>
      <c r="V206" s="32"/>
      <c r="W206" s="32"/>
      <c r="X206" s="32"/>
      <c r="Y206" s="32"/>
      <c r="Z206" s="32"/>
      <c r="AA206" s="32"/>
      <c r="AB206" s="32"/>
      <c r="AC206" s="32"/>
      <c r="AD206" s="32"/>
      <c r="AE206" s="32"/>
      <c r="AR206" s="206" t="s">
        <v>150</v>
      </c>
      <c r="AT206" s="206" t="s">
        <v>145</v>
      </c>
      <c r="AU206" s="206" t="s">
        <v>83</v>
      </c>
      <c r="AY206" s="17" t="s">
        <v>143</v>
      </c>
      <c r="BE206" s="207">
        <f>IF(N206="základní",J206,0)</f>
        <v>42997.5</v>
      </c>
      <c r="BF206" s="207">
        <f>IF(N206="snížená",J206,0)</f>
        <v>0</v>
      </c>
      <c r="BG206" s="207">
        <f>IF(N206="zákl. přenesená",J206,0)</f>
        <v>0</v>
      </c>
      <c r="BH206" s="207">
        <f>IF(N206="sníž. přenesená",J206,0)</f>
        <v>0</v>
      </c>
      <c r="BI206" s="207">
        <f>IF(N206="nulová",J206,0)</f>
        <v>0</v>
      </c>
      <c r="BJ206" s="17" t="s">
        <v>20</v>
      </c>
      <c r="BK206" s="207">
        <f>ROUND(I206*H206,2)</f>
        <v>42997.5</v>
      </c>
      <c r="BL206" s="17" t="s">
        <v>150</v>
      </c>
      <c r="BM206" s="206" t="s">
        <v>343</v>
      </c>
    </row>
    <row r="207" s="2" customFormat="1">
      <c r="A207" s="32"/>
      <c r="B207" s="33"/>
      <c r="C207" s="34"/>
      <c r="D207" s="208" t="s">
        <v>152</v>
      </c>
      <c r="E207" s="34"/>
      <c r="F207" s="209" t="s">
        <v>344</v>
      </c>
      <c r="G207" s="34"/>
      <c r="H207" s="34"/>
      <c r="I207" s="34"/>
      <c r="J207" s="34"/>
      <c r="K207" s="34"/>
      <c r="L207" s="38"/>
      <c r="M207" s="210"/>
      <c r="N207" s="211"/>
      <c r="O207" s="77"/>
      <c r="P207" s="77"/>
      <c r="Q207" s="77"/>
      <c r="R207" s="77"/>
      <c r="S207" s="77"/>
      <c r="T207" s="78"/>
      <c r="U207" s="32"/>
      <c r="V207" s="32"/>
      <c r="W207" s="32"/>
      <c r="X207" s="32"/>
      <c r="Y207" s="32"/>
      <c r="Z207" s="32"/>
      <c r="AA207" s="32"/>
      <c r="AB207" s="32"/>
      <c r="AC207" s="32"/>
      <c r="AD207" s="32"/>
      <c r="AE207" s="32"/>
      <c r="AT207" s="17" t="s">
        <v>152</v>
      </c>
      <c r="AU207" s="17" t="s">
        <v>83</v>
      </c>
    </row>
    <row r="208" s="2" customFormat="1" ht="44.25" customHeight="1">
      <c r="A208" s="32"/>
      <c r="B208" s="33"/>
      <c r="C208" s="196" t="s">
        <v>345</v>
      </c>
      <c r="D208" s="196" t="s">
        <v>145</v>
      </c>
      <c r="E208" s="197" t="s">
        <v>346</v>
      </c>
      <c r="F208" s="198" t="s">
        <v>347</v>
      </c>
      <c r="G208" s="199" t="s">
        <v>176</v>
      </c>
      <c r="H208" s="200">
        <v>27</v>
      </c>
      <c r="I208" s="201">
        <v>856</v>
      </c>
      <c r="J208" s="201">
        <f>ROUND(I208*H208,2)</f>
        <v>23112</v>
      </c>
      <c r="K208" s="198" t="s">
        <v>149</v>
      </c>
      <c r="L208" s="38"/>
      <c r="M208" s="202" t="s">
        <v>18</v>
      </c>
      <c r="N208" s="203" t="s">
        <v>45</v>
      </c>
      <c r="O208" s="204">
        <v>3.1499999999999999</v>
      </c>
      <c r="P208" s="204">
        <f>O208*H208</f>
        <v>85.049999999999997</v>
      </c>
      <c r="Q208" s="204">
        <v>0</v>
      </c>
      <c r="R208" s="204">
        <f>Q208*H208</f>
        <v>0</v>
      </c>
      <c r="S208" s="204">
        <v>0</v>
      </c>
      <c r="T208" s="205">
        <f>S208*H208</f>
        <v>0</v>
      </c>
      <c r="U208" s="32"/>
      <c r="V208" s="32"/>
      <c r="W208" s="32"/>
      <c r="X208" s="32"/>
      <c r="Y208" s="32"/>
      <c r="Z208" s="32"/>
      <c r="AA208" s="32"/>
      <c r="AB208" s="32"/>
      <c r="AC208" s="32"/>
      <c r="AD208" s="32"/>
      <c r="AE208" s="32"/>
      <c r="AR208" s="206" t="s">
        <v>150</v>
      </c>
      <c r="AT208" s="206" t="s">
        <v>145</v>
      </c>
      <c r="AU208" s="206" t="s">
        <v>83</v>
      </c>
      <c r="AY208" s="17" t="s">
        <v>143</v>
      </c>
      <c r="BE208" s="207">
        <f>IF(N208="základní",J208,0)</f>
        <v>23112</v>
      </c>
      <c r="BF208" s="207">
        <f>IF(N208="snížená",J208,0)</f>
        <v>0</v>
      </c>
      <c r="BG208" s="207">
        <f>IF(N208="zákl. přenesená",J208,0)</f>
        <v>0</v>
      </c>
      <c r="BH208" s="207">
        <f>IF(N208="sníž. přenesená",J208,0)</f>
        <v>0</v>
      </c>
      <c r="BI208" s="207">
        <f>IF(N208="nulová",J208,0)</f>
        <v>0</v>
      </c>
      <c r="BJ208" s="17" t="s">
        <v>20</v>
      </c>
      <c r="BK208" s="207">
        <f>ROUND(I208*H208,2)</f>
        <v>23112</v>
      </c>
      <c r="BL208" s="17" t="s">
        <v>150</v>
      </c>
      <c r="BM208" s="206" t="s">
        <v>348</v>
      </c>
    </row>
    <row r="209" s="2" customFormat="1">
      <c r="A209" s="32"/>
      <c r="B209" s="33"/>
      <c r="C209" s="34"/>
      <c r="D209" s="208" t="s">
        <v>152</v>
      </c>
      <c r="E209" s="34"/>
      <c r="F209" s="209" t="s">
        <v>344</v>
      </c>
      <c r="G209" s="34"/>
      <c r="H209" s="34"/>
      <c r="I209" s="34"/>
      <c r="J209" s="34"/>
      <c r="K209" s="34"/>
      <c r="L209" s="38"/>
      <c r="M209" s="210"/>
      <c r="N209" s="211"/>
      <c r="O209" s="77"/>
      <c r="P209" s="77"/>
      <c r="Q209" s="77"/>
      <c r="R209" s="77"/>
      <c r="S209" s="77"/>
      <c r="T209" s="78"/>
      <c r="U209" s="32"/>
      <c r="V209" s="32"/>
      <c r="W209" s="32"/>
      <c r="X209" s="32"/>
      <c r="Y209" s="32"/>
      <c r="Z209" s="32"/>
      <c r="AA209" s="32"/>
      <c r="AB209" s="32"/>
      <c r="AC209" s="32"/>
      <c r="AD209" s="32"/>
      <c r="AE209" s="32"/>
      <c r="AT209" s="17" t="s">
        <v>152</v>
      </c>
      <c r="AU209" s="17" t="s">
        <v>83</v>
      </c>
    </row>
    <row r="210" s="2" customFormat="1" ht="37.8" customHeight="1">
      <c r="A210" s="32"/>
      <c r="B210" s="33"/>
      <c r="C210" s="196" t="s">
        <v>349</v>
      </c>
      <c r="D210" s="196" t="s">
        <v>145</v>
      </c>
      <c r="E210" s="197" t="s">
        <v>350</v>
      </c>
      <c r="F210" s="198" t="s">
        <v>351</v>
      </c>
      <c r="G210" s="199" t="s">
        <v>176</v>
      </c>
      <c r="H210" s="200">
        <v>600</v>
      </c>
      <c r="I210" s="201">
        <v>362</v>
      </c>
      <c r="J210" s="201">
        <f>ROUND(I210*H210,2)</f>
        <v>217200</v>
      </c>
      <c r="K210" s="198" t="s">
        <v>149</v>
      </c>
      <c r="L210" s="38"/>
      <c r="M210" s="202" t="s">
        <v>18</v>
      </c>
      <c r="N210" s="203" t="s">
        <v>45</v>
      </c>
      <c r="O210" s="204">
        <v>0.52900000000000003</v>
      </c>
      <c r="P210" s="204">
        <f>O210*H210</f>
        <v>317.40000000000003</v>
      </c>
      <c r="Q210" s="204">
        <v>0</v>
      </c>
      <c r="R210" s="204">
        <f>Q210*H210</f>
        <v>0</v>
      </c>
      <c r="S210" s="204">
        <v>0</v>
      </c>
      <c r="T210" s="205">
        <f>S210*H210</f>
        <v>0</v>
      </c>
      <c r="U210" s="32"/>
      <c r="V210" s="32"/>
      <c r="W210" s="32"/>
      <c r="X210" s="32"/>
      <c r="Y210" s="32"/>
      <c r="Z210" s="32"/>
      <c r="AA210" s="32"/>
      <c r="AB210" s="32"/>
      <c r="AC210" s="32"/>
      <c r="AD210" s="32"/>
      <c r="AE210" s="32"/>
      <c r="AR210" s="206" t="s">
        <v>150</v>
      </c>
      <c r="AT210" s="206" t="s">
        <v>145</v>
      </c>
      <c r="AU210" s="206" t="s">
        <v>83</v>
      </c>
      <c r="AY210" s="17" t="s">
        <v>143</v>
      </c>
      <c r="BE210" s="207">
        <f>IF(N210="základní",J210,0)</f>
        <v>217200</v>
      </c>
      <c r="BF210" s="207">
        <f>IF(N210="snížená",J210,0)</f>
        <v>0</v>
      </c>
      <c r="BG210" s="207">
        <f>IF(N210="zákl. přenesená",J210,0)</f>
        <v>0</v>
      </c>
      <c r="BH210" s="207">
        <f>IF(N210="sníž. přenesená",J210,0)</f>
        <v>0</v>
      </c>
      <c r="BI210" s="207">
        <f>IF(N210="nulová",J210,0)</f>
        <v>0</v>
      </c>
      <c r="BJ210" s="17" t="s">
        <v>20</v>
      </c>
      <c r="BK210" s="207">
        <f>ROUND(I210*H210,2)</f>
        <v>217200</v>
      </c>
      <c r="BL210" s="17" t="s">
        <v>150</v>
      </c>
      <c r="BM210" s="206" t="s">
        <v>352</v>
      </c>
    </row>
    <row r="211" s="2" customFormat="1">
      <c r="A211" s="32"/>
      <c r="B211" s="33"/>
      <c r="C211" s="34"/>
      <c r="D211" s="208" t="s">
        <v>152</v>
      </c>
      <c r="E211" s="34"/>
      <c r="F211" s="209" t="s">
        <v>353</v>
      </c>
      <c r="G211" s="34"/>
      <c r="H211" s="34"/>
      <c r="I211" s="34"/>
      <c r="J211" s="34"/>
      <c r="K211" s="34"/>
      <c r="L211" s="38"/>
      <c r="M211" s="210"/>
      <c r="N211" s="211"/>
      <c r="O211" s="77"/>
      <c r="P211" s="77"/>
      <c r="Q211" s="77"/>
      <c r="R211" s="77"/>
      <c r="S211" s="77"/>
      <c r="T211" s="78"/>
      <c r="U211" s="32"/>
      <c r="V211" s="32"/>
      <c r="W211" s="32"/>
      <c r="X211" s="32"/>
      <c r="Y211" s="32"/>
      <c r="Z211" s="32"/>
      <c r="AA211" s="32"/>
      <c r="AB211" s="32"/>
      <c r="AC211" s="32"/>
      <c r="AD211" s="32"/>
      <c r="AE211" s="32"/>
      <c r="AT211" s="17" t="s">
        <v>152</v>
      </c>
      <c r="AU211" s="17" t="s">
        <v>83</v>
      </c>
    </row>
    <row r="212" s="2" customFormat="1">
      <c r="A212" s="32"/>
      <c r="B212" s="33"/>
      <c r="C212" s="34"/>
      <c r="D212" s="208" t="s">
        <v>179</v>
      </c>
      <c r="E212" s="34"/>
      <c r="F212" s="209" t="s">
        <v>335</v>
      </c>
      <c r="G212" s="34"/>
      <c r="H212" s="34"/>
      <c r="I212" s="34"/>
      <c r="J212" s="34"/>
      <c r="K212" s="34"/>
      <c r="L212" s="38"/>
      <c r="M212" s="210"/>
      <c r="N212" s="211"/>
      <c r="O212" s="77"/>
      <c r="P212" s="77"/>
      <c r="Q212" s="77"/>
      <c r="R212" s="77"/>
      <c r="S212" s="77"/>
      <c r="T212" s="78"/>
      <c r="U212" s="32"/>
      <c r="V212" s="32"/>
      <c r="W212" s="32"/>
      <c r="X212" s="32"/>
      <c r="Y212" s="32"/>
      <c r="Z212" s="32"/>
      <c r="AA212" s="32"/>
      <c r="AB212" s="32"/>
      <c r="AC212" s="32"/>
      <c r="AD212" s="32"/>
      <c r="AE212" s="32"/>
      <c r="AT212" s="17" t="s">
        <v>179</v>
      </c>
      <c r="AU212" s="17" t="s">
        <v>83</v>
      </c>
    </row>
    <row r="213" s="2" customFormat="1" ht="37.8" customHeight="1">
      <c r="A213" s="32"/>
      <c r="B213" s="33"/>
      <c r="C213" s="196" t="s">
        <v>354</v>
      </c>
      <c r="D213" s="196" t="s">
        <v>145</v>
      </c>
      <c r="E213" s="197" t="s">
        <v>355</v>
      </c>
      <c r="F213" s="198" t="s">
        <v>356</v>
      </c>
      <c r="G213" s="199" t="s">
        <v>176</v>
      </c>
      <c r="H213" s="200">
        <v>450</v>
      </c>
      <c r="I213" s="201">
        <v>175</v>
      </c>
      <c r="J213" s="201">
        <f>ROUND(I213*H213,2)</f>
        <v>78750</v>
      </c>
      <c r="K213" s="198" t="s">
        <v>149</v>
      </c>
      <c r="L213" s="38"/>
      <c r="M213" s="202" t="s">
        <v>18</v>
      </c>
      <c r="N213" s="203" t="s">
        <v>45</v>
      </c>
      <c r="O213" s="204">
        <v>0.24199999999999999</v>
      </c>
      <c r="P213" s="204">
        <f>O213*H213</f>
        <v>108.89999999999999</v>
      </c>
      <c r="Q213" s="204">
        <v>0</v>
      </c>
      <c r="R213" s="204">
        <f>Q213*H213</f>
        <v>0</v>
      </c>
      <c r="S213" s="204">
        <v>0</v>
      </c>
      <c r="T213" s="205">
        <f>S213*H213</f>
        <v>0</v>
      </c>
      <c r="U213" s="32"/>
      <c r="V213" s="32"/>
      <c r="W213" s="32"/>
      <c r="X213" s="32"/>
      <c r="Y213" s="32"/>
      <c r="Z213" s="32"/>
      <c r="AA213" s="32"/>
      <c r="AB213" s="32"/>
      <c r="AC213" s="32"/>
      <c r="AD213" s="32"/>
      <c r="AE213" s="32"/>
      <c r="AR213" s="206" t="s">
        <v>150</v>
      </c>
      <c r="AT213" s="206" t="s">
        <v>145</v>
      </c>
      <c r="AU213" s="206" t="s">
        <v>83</v>
      </c>
      <c r="AY213" s="17" t="s">
        <v>143</v>
      </c>
      <c r="BE213" s="207">
        <f>IF(N213="základní",J213,0)</f>
        <v>78750</v>
      </c>
      <c r="BF213" s="207">
        <f>IF(N213="snížená",J213,0)</f>
        <v>0</v>
      </c>
      <c r="BG213" s="207">
        <f>IF(N213="zákl. přenesená",J213,0)</f>
        <v>0</v>
      </c>
      <c r="BH213" s="207">
        <f>IF(N213="sníž. přenesená",J213,0)</f>
        <v>0</v>
      </c>
      <c r="BI213" s="207">
        <f>IF(N213="nulová",J213,0)</f>
        <v>0</v>
      </c>
      <c r="BJ213" s="17" t="s">
        <v>20</v>
      </c>
      <c r="BK213" s="207">
        <f>ROUND(I213*H213,2)</f>
        <v>78750</v>
      </c>
      <c r="BL213" s="17" t="s">
        <v>150</v>
      </c>
      <c r="BM213" s="206" t="s">
        <v>357</v>
      </c>
    </row>
    <row r="214" s="2" customFormat="1">
      <c r="A214" s="32"/>
      <c r="B214" s="33"/>
      <c r="C214" s="34"/>
      <c r="D214" s="208" t="s">
        <v>152</v>
      </c>
      <c r="E214" s="34"/>
      <c r="F214" s="209" t="s">
        <v>353</v>
      </c>
      <c r="G214" s="34"/>
      <c r="H214" s="34"/>
      <c r="I214" s="34"/>
      <c r="J214" s="34"/>
      <c r="K214" s="34"/>
      <c r="L214" s="38"/>
      <c r="M214" s="210"/>
      <c r="N214" s="211"/>
      <c r="O214" s="77"/>
      <c r="P214" s="77"/>
      <c r="Q214" s="77"/>
      <c r="R214" s="77"/>
      <c r="S214" s="77"/>
      <c r="T214" s="78"/>
      <c r="U214" s="32"/>
      <c r="V214" s="32"/>
      <c r="W214" s="32"/>
      <c r="X214" s="32"/>
      <c r="Y214" s="32"/>
      <c r="Z214" s="32"/>
      <c r="AA214" s="32"/>
      <c r="AB214" s="32"/>
      <c r="AC214" s="32"/>
      <c r="AD214" s="32"/>
      <c r="AE214" s="32"/>
      <c r="AT214" s="17" t="s">
        <v>152</v>
      </c>
      <c r="AU214" s="17" t="s">
        <v>83</v>
      </c>
    </row>
    <row r="215" s="2" customFormat="1">
      <c r="A215" s="32"/>
      <c r="B215" s="33"/>
      <c r="C215" s="34"/>
      <c r="D215" s="208" t="s">
        <v>179</v>
      </c>
      <c r="E215" s="34"/>
      <c r="F215" s="209" t="s">
        <v>335</v>
      </c>
      <c r="G215" s="34"/>
      <c r="H215" s="34"/>
      <c r="I215" s="34"/>
      <c r="J215" s="34"/>
      <c r="K215" s="34"/>
      <c r="L215" s="38"/>
      <c r="M215" s="210"/>
      <c r="N215" s="211"/>
      <c r="O215" s="77"/>
      <c r="P215" s="77"/>
      <c r="Q215" s="77"/>
      <c r="R215" s="77"/>
      <c r="S215" s="77"/>
      <c r="T215" s="78"/>
      <c r="U215" s="32"/>
      <c r="V215" s="32"/>
      <c r="W215" s="32"/>
      <c r="X215" s="32"/>
      <c r="Y215" s="32"/>
      <c r="Z215" s="32"/>
      <c r="AA215" s="32"/>
      <c r="AB215" s="32"/>
      <c r="AC215" s="32"/>
      <c r="AD215" s="32"/>
      <c r="AE215" s="32"/>
      <c r="AT215" s="17" t="s">
        <v>179</v>
      </c>
      <c r="AU215" s="17" t="s">
        <v>83</v>
      </c>
    </row>
    <row r="216" s="2" customFormat="1" ht="49.05" customHeight="1">
      <c r="A216" s="32"/>
      <c r="B216" s="33"/>
      <c r="C216" s="196" t="s">
        <v>358</v>
      </c>
      <c r="D216" s="196" t="s">
        <v>145</v>
      </c>
      <c r="E216" s="197" t="s">
        <v>359</v>
      </c>
      <c r="F216" s="198" t="s">
        <v>360</v>
      </c>
      <c r="G216" s="199" t="s">
        <v>176</v>
      </c>
      <c r="H216" s="200">
        <v>225</v>
      </c>
      <c r="I216" s="201">
        <v>45.600000000000001</v>
      </c>
      <c r="J216" s="201">
        <f>ROUND(I216*H216,2)</f>
        <v>10260</v>
      </c>
      <c r="K216" s="198" t="s">
        <v>149</v>
      </c>
      <c r="L216" s="38"/>
      <c r="M216" s="202" t="s">
        <v>18</v>
      </c>
      <c r="N216" s="203" t="s">
        <v>45</v>
      </c>
      <c r="O216" s="204">
        <v>0.042000000000000003</v>
      </c>
      <c r="P216" s="204">
        <f>O216*H216</f>
        <v>9.4500000000000011</v>
      </c>
      <c r="Q216" s="204">
        <v>0</v>
      </c>
      <c r="R216" s="204">
        <f>Q216*H216</f>
        <v>0</v>
      </c>
      <c r="S216" s="204">
        <v>0</v>
      </c>
      <c r="T216" s="205">
        <f>S216*H216</f>
        <v>0</v>
      </c>
      <c r="U216" s="32"/>
      <c r="V216" s="32"/>
      <c r="W216" s="32"/>
      <c r="X216" s="32"/>
      <c r="Y216" s="32"/>
      <c r="Z216" s="32"/>
      <c r="AA216" s="32"/>
      <c r="AB216" s="32"/>
      <c r="AC216" s="32"/>
      <c r="AD216" s="32"/>
      <c r="AE216" s="32"/>
      <c r="AR216" s="206" t="s">
        <v>150</v>
      </c>
      <c r="AT216" s="206" t="s">
        <v>145</v>
      </c>
      <c r="AU216" s="206" t="s">
        <v>83</v>
      </c>
      <c r="AY216" s="17" t="s">
        <v>143</v>
      </c>
      <c r="BE216" s="207">
        <f>IF(N216="základní",J216,0)</f>
        <v>10260</v>
      </c>
      <c r="BF216" s="207">
        <f>IF(N216="snížená",J216,0)</f>
        <v>0</v>
      </c>
      <c r="BG216" s="207">
        <f>IF(N216="zákl. přenesená",J216,0)</f>
        <v>0</v>
      </c>
      <c r="BH216" s="207">
        <f>IF(N216="sníž. přenesená",J216,0)</f>
        <v>0</v>
      </c>
      <c r="BI216" s="207">
        <f>IF(N216="nulová",J216,0)</f>
        <v>0</v>
      </c>
      <c r="BJ216" s="17" t="s">
        <v>20</v>
      </c>
      <c r="BK216" s="207">
        <f>ROUND(I216*H216,2)</f>
        <v>10260</v>
      </c>
      <c r="BL216" s="17" t="s">
        <v>150</v>
      </c>
      <c r="BM216" s="206" t="s">
        <v>361</v>
      </c>
    </row>
    <row r="217" s="2" customFormat="1">
      <c r="A217" s="32"/>
      <c r="B217" s="33"/>
      <c r="C217" s="34"/>
      <c r="D217" s="208" t="s">
        <v>152</v>
      </c>
      <c r="E217" s="34"/>
      <c r="F217" s="209" t="s">
        <v>353</v>
      </c>
      <c r="G217" s="34"/>
      <c r="H217" s="34"/>
      <c r="I217" s="34"/>
      <c r="J217" s="34"/>
      <c r="K217" s="34"/>
      <c r="L217" s="38"/>
      <c r="M217" s="210"/>
      <c r="N217" s="211"/>
      <c r="O217" s="77"/>
      <c r="P217" s="77"/>
      <c r="Q217" s="77"/>
      <c r="R217" s="77"/>
      <c r="S217" s="77"/>
      <c r="T217" s="78"/>
      <c r="U217" s="32"/>
      <c r="V217" s="32"/>
      <c r="W217" s="32"/>
      <c r="X217" s="32"/>
      <c r="Y217" s="32"/>
      <c r="Z217" s="32"/>
      <c r="AA217" s="32"/>
      <c r="AB217" s="32"/>
      <c r="AC217" s="32"/>
      <c r="AD217" s="32"/>
      <c r="AE217" s="32"/>
      <c r="AT217" s="17" t="s">
        <v>152</v>
      </c>
      <c r="AU217" s="17" t="s">
        <v>83</v>
      </c>
    </row>
    <row r="218" s="2" customFormat="1" ht="37.8" customHeight="1">
      <c r="A218" s="32"/>
      <c r="B218" s="33"/>
      <c r="C218" s="196" t="s">
        <v>362</v>
      </c>
      <c r="D218" s="196" t="s">
        <v>145</v>
      </c>
      <c r="E218" s="197" t="s">
        <v>363</v>
      </c>
      <c r="F218" s="198" t="s">
        <v>364</v>
      </c>
      <c r="G218" s="199" t="s">
        <v>176</v>
      </c>
      <c r="H218" s="200">
        <v>45</v>
      </c>
      <c r="I218" s="201">
        <v>722</v>
      </c>
      <c r="J218" s="201">
        <f>ROUND(I218*H218,2)</f>
        <v>32490</v>
      </c>
      <c r="K218" s="198" t="s">
        <v>149</v>
      </c>
      <c r="L218" s="38"/>
      <c r="M218" s="202" t="s">
        <v>18</v>
      </c>
      <c r="N218" s="203" t="s">
        <v>45</v>
      </c>
      <c r="O218" s="204">
        <v>0.998</v>
      </c>
      <c r="P218" s="204">
        <f>O218*H218</f>
        <v>44.909999999999997</v>
      </c>
      <c r="Q218" s="204">
        <v>0</v>
      </c>
      <c r="R218" s="204">
        <f>Q218*H218</f>
        <v>0</v>
      </c>
      <c r="S218" s="204">
        <v>0</v>
      </c>
      <c r="T218" s="205">
        <f>S218*H218</f>
        <v>0</v>
      </c>
      <c r="U218" s="32"/>
      <c r="V218" s="32"/>
      <c r="W218" s="32"/>
      <c r="X218" s="32"/>
      <c r="Y218" s="32"/>
      <c r="Z218" s="32"/>
      <c r="AA218" s="32"/>
      <c r="AB218" s="32"/>
      <c r="AC218" s="32"/>
      <c r="AD218" s="32"/>
      <c r="AE218" s="32"/>
      <c r="AR218" s="206" t="s">
        <v>150</v>
      </c>
      <c r="AT218" s="206" t="s">
        <v>145</v>
      </c>
      <c r="AU218" s="206" t="s">
        <v>83</v>
      </c>
      <c r="AY218" s="17" t="s">
        <v>143</v>
      </c>
      <c r="BE218" s="207">
        <f>IF(N218="základní",J218,0)</f>
        <v>32490</v>
      </c>
      <c r="BF218" s="207">
        <f>IF(N218="snížená",J218,0)</f>
        <v>0</v>
      </c>
      <c r="BG218" s="207">
        <f>IF(N218="zákl. přenesená",J218,0)</f>
        <v>0</v>
      </c>
      <c r="BH218" s="207">
        <f>IF(N218="sníž. přenesená",J218,0)</f>
        <v>0</v>
      </c>
      <c r="BI218" s="207">
        <f>IF(N218="nulová",J218,0)</f>
        <v>0</v>
      </c>
      <c r="BJ218" s="17" t="s">
        <v>20</v>
      </c>
      <c r="BK218" s="207">
        <f>ROUND(I218*H218,2)</f>
        <v>32490</v>
      </c>
      <c r="BL218" s="17" t="s">
        <v>150</v>
      </c>
      <c r="BM218" s="206" t="s">
        <v>365</v>
      </c>
    </row>
    <row r="219" s="2" customFormat="1">
      <c r="A219" s="32"/>
      <c r="B219" s="33"/>
      <c r="C219" s="34"/>
      <c r="D219" s="208" t="s">
        <v>152</v>
      </c>
      <c r="E219" s="34"/>
      <c r="F219" s="209" t="s">
        <v>353</v>
      </c>
      <c r="G219" s="34"/>
      <c r="H219" s="34"/>
      <c r="I219" s="34"/>
      <c r="J219" s="34"/>
      <c r="K219" s="34"/>
      <c r="L219" s="38"/>
      <c r="M219" s="210"/>
      <c r="N219" s="211"/>
      <c r="O219" s="77"/>
      <c r="P219" s="77"/>
      <c r="Q219" s="77"/>
      <c r="R219" s="77"/>
      <c r="S219" s="77"/>
      <c r="T219" s="78"/>
      <c r="U219" s="32"/>
      <c r="V219" s="32"/>
      <c r="W219" s="32"/>
      <c r="X219" s="32"/>
      <c r="Y219" s="32"/>
      <c r="Z219" s="32"/>
      <c r="AA219" s="32"/>
      <c r="AB219" s="32"/>
      <c r="AC219" s="32"/>
      <c r="AD219" s="32"/>
      <c r="AE219" s="32"/>
      <c r="AT219" s="17" t="s">
        <v>152</v>
      </c>
      <c r="AU219" s="17" t="s">
        <v>83</v>
      </c>
    </row>
    <row r="220" s="2" customFormat="1" ht="24.15" customHeight="1">
      <c r="A220" s="32"/>
      <c r="B220" s="33"/>
      <c r="C220" s="196" t="s">
        <v>366</v>
      </c>
      <c r="D220" s="196" t="s">
        <v>145</v>
      </c>
      <c r="E220" s="197" t="s">
        <v>367</v>
      </c>
      <c r="F220" s="198" t="s">
        <v>368</v>
      </c>
      <c r="G220" s="199" t="s">
        <v>176</v>
      </c>
      <c r="H220" s="200">
        <v>142.5</v>
      </c>
      <c r="I220" s="201">
        <v>167</v>
      </c>
      <c r="J220" s="201">
        <f>ROUND(I220*H220,2)</f>
        <v>23797.5</v>
      </c>
      <c r="K220" s="198" t="s">
        <v>149</v>
      </c>
      <c r="L220" s="38"/>
      <c r="M220" s="202" t="s">
        <v>18</v>
      </c>
      <c r="N220" s="203" t="s">
        <v>45</v>
      </c>
      <c r="O220" s="204">
        <v>0.249</v>
      </c>
      <c r="P220" s="204">
        <f>O220*H220</f>
        <v>35.482500000000002</v>
      </c>
      <c r="Q220" s="204">
        <v>0</v>
      </c>
      <c r="R220" s="204">
        <f>Q220*H220</f>
        <v>0</v>
      </c>
      <c r="S220" s="204">
        <v>0</v>
      </c>
      <c r="T220" s="205">
        <f>S220*H220</f>
        <v>0</v>
      </c>
      <c r="U220" s="32"/>
      <c r="V220" s="32"/>
      <c r="W220" s="32"/>
      <c r="X220" s="32"/>
      <c r="Y220" s="32"/>
      <c r="Z220" s="32"/>
      <c r="AA220" s="32"/>
      <c r="AB220" s="32"/>
      <c r="AC220" s="32"/>
      <c r="AD220" s="32"/>
      <c r="AE220" s="32"/>
      <c r="AR220" s="206" t="s">
        <v>150</v>
      </c>
      <c r="AT220" s="206" t="s">
        <v>145</v>
      </c>
      <c r="AU220" s="206" t="s">
        <v>83</v>
      </c>
      <c r="AY220" s="17" t="s">
        <v>143</v>
      </c>
      <c r="BE220" s="207">
        <f>IF(N220="základní",J220,0)</f>
        <v>23797.5</v>
      </c>
      <c r="BF220" s="207">
        <f>IF(N220="snížená",J220,0)</f>
        <v>0</v>
      </c>
      <c r="BG220" s="207">
        <f>IF(N220="zákl. přenesená",J220,0)</f>
        <v>0</v>
      </c>
      <c r="BH220" s="207">
        <f>IF(N220="sníž. přenesená",J220,0)</f>
        <v>0</v>
      </c>
      <c r="BI220" s="207">
        <f>IF(N220="nulová",J220,0)</f>
        <v>0</v>
      </c>
      <c r="BJ220" s="17" t="s">
        <v>20</v>
      </c>
      <c r="BK220" s="207">
        <f>ROUND(I220*H220,2)</f>
        <v>23797.5</v>
      </c>
      <c r="BL220" s="17" t="s">
        <v>150</v>
      </c>
      <c r="BM220" s="206" t="s">
        <v>369</v>
      </c>
    </row>
    <row r="221" s="2" customFormat="1">
      <c r="A221" s="32"/>
      <c r="B221" s="33"/>
      <c r="C221" s="34"/>
      <c r="D221" s="208" t="s">
        <v>152</v>
      </c>
      <c r="E221" s="34"/>
      <c r="F221" s="209" t="s">
        <v>370</v>
      </c>
      <c r="G221" s="34"/>
      <c r="H221" s="34"/>
      <c r="I221" s="34"/>
      <c r="J221" s="34"/>
      <c r="K221" s="34"/>
      <c r="L221" s="38"/>
      <c r="M221" s="210"/>
      <c r="N221" s="211"/>
      <c r="O221" s="77"/>
      <c r="P221" s="77"/>
      <c r="Q221" s="77"/>
      <c r="R221" s="77"/>
      <c r="S221" s="77"/>
      <c r="T221" s="78"/>
      <c r="U221" s="32"/>
      <c r="V221" s="32"/>
      <c r="W221" s="32"/>
      <c r="X221" s="32"/>
      <c r="Y221" s="32"/>
      <c r="Z221" s="32"/>
      <c r="AA221" s="32"/>
      <c r="AB221" s="32"/>
      <c r="AC221" s="32"/>
      <c r="AD221" s="32"/>
      <c r="AE221" s="32"/>
      <c r="AT221" s="17" t="s">
        <v>152</v>
      </c>
      <c r="AU221" s="17" t="s">
        <v>83</v>
      </c>
    </row>
    <row r="222" s="2" customFormat="1">
      <c r="A222" s="32"/>
      <c r="B222" s="33"/>
      <c r="C222" s="34"/>
      <c r="D222" s="208" t="s">
        <v>179</v>
      </c>
      <c r="E222" s="34"/>
      <c r="F222" s="209" t="s">
        <v>335</v>
      </c>
      <c r="G222" s="34"/>
      <c r="H222" s="34"/>
      <c r="I222" s="34"/>
      <c r="J222" s="34"/>
      <c r="K222" s="34"/>
      <c r="L222" s="38"/>
      <c r="M222" s="210"/>
      <c r="N222" s="211"/>
      <c r="O222" s="77"/>
      <c r="P222" s="77"/>
      <c r="Q222" s="77"/>
      <c r="R222" s="77"/>
      <c r="S222" s="77"/>
      <c r="T222" s="78"/>
      <c r="U222" s="32"/>
      <c r="V222" s="32"/>
      <c r="W222" s="32"/>
      <c r="X222" s="32"/>
      <c r="Y222" s="32"/>
      <c r="Z222" s="32"/>
      <c r="AA222" s="32"/>
      <c r="AB222" s="32"/>
      <c r="AC222" s="32"/>
      <c r="AD222" s="32"/>
      <c r="AE222" s="32"/>
      <c r="AT222" s="17" t="s">
        <v>179</v>
      </c>
      <c r="AU222" s="17" t="s">
        <v>83</v>
      </c>
    </row>
    <row r="223" s="2" customFormat="1" ht="37.8" customHeight="1">
      <c r="A223" s="32"/>
      <c r="B223" s="33"/>
      <c r="C223" s="196" t="s">
        <v>371</v>
      </c>
      <c r="D223" s="196" t="s">
        <v>145</v>
      </c>
      <c r="E223" s="197" t="s">
        <v>372</v>
      </c>
      <c r="F223" s="198" t="s">
        <v>373</v>
      </c>
      <c r="G223" s="199" t="s">
        <v>176</v>
      </c>
      <c r="H223" s="200">
        <v>67.5</v>
      </c>
      <c r="I223" s="201">
        <v>421</v>
      </c>
      <c r="J223" s="201">
        <f>ROUND(I223*H223,2)</f>
        <v>28417.5</v>
      </c>
      <c r="K223" s="198" t="s">
        <v>149</v>
      </c>
      <c r="L223" s="38"/>
      <c r="M223" s="202" t="s">
        <v>18</v>
      </c>
      <c r="N223" s="203" t="s">
        <v>45</v>
      </c>
      <c r="O223" s="204">
        <v>1.548</v>
      </c>
      <c r="P223" s="204">
        <f>O223*H223</f>
        <v>104.49000000000001</v>
      </c>
      <c r="Q223" s="204">
        <v>0</v>
      </c>
      <c r="R223" s="204">
        <f>Q223*H223</f>
        <v>0</v>
      </c>
      <c r="S223" s="204">
        <v>0</v>
      </c>
      <c r="T223" s="205">
        <f>S223*H223</f>
        <v>0</v>
      </c>
      <c r="U223" s="32"/>
      <c r="V223" s="32"/>
      <c r="W223" s="32"/>
      <c r="X223" s="32"/>
      <c r="Y223" s="32"/>
      <c r="Z223" s="32"/>
      <c r="AA223" s="32"/>
      <c r="AB223" s="32"/>
      <c r="AC223" s="32"/>
      <c r="AD223" s="32"/>
      <c r="AE223" s="32"/>
      <c r="AR223" s="206" t="s">
        <v>150</v>
      </c>
      <c r="AT223" s="206" t="s">
        <v>145</v>
      </c>
      <c r="AU223" s="206" t="s">
        <v>83</v>
      </c>
      <c r="AY223" s="17" t="s">
        <v>143</v>
      </c>
      <c r="BE223" s="207">
        <f>IF(N223="základní",J223,0)</f>
        <v>28417.5</v>
      </c>
      <c r="BF223" s="207">
        <f>IF(N223="snížená",J223,0)</f>
        <v>0</v>
      </c>
      <c r="BG223" s="207">
        <f>IF(N223="zákl. přenesená",J223,0)</f>
        <v>0</v>
      </c>
      <c r="BH223" s="207">
        <f>IF(N223="sníž. přenesená",J223,0)</f>
        <v>0</v>
      </c>
      <c r="BI223" s="207">
        <f>IF(N223="nulová",J223,0)</f>
        <v>0</v>
      </c>
      <c r="BJ223" s="17" t="s">
        <v>20</v>
      </c>
      <c r="BK223" s="207">
        <f>ROUND(I223*H223,2)</f>
        <v>28417.5</v>
      </c>
      <c r="BL223" s="17" t="s">
        <v>150</v>
      </c>
      <c r="BM223" s="206" t="s">
        <v>374</v>
      </c>
    </row>
    <row r="224" s="2" customFormat="1">
      <c r="A224" s="32"/>
      <c r="B224" s="33"/>
      <c r="C224" s="34"/>
      <c r="D224" s="208" t="s">
        <v>152</v>
      </c>
      <c r="E224" s="34"/>
      <c r="F224" s="209" t="s">
        <v>375</v>
      </c>
      <c r="G224" s="34"/>
      <c r="H224" s="34"/>
      <c r="I224" s="34"/>
      <c r="J224" s="34"/>
      <c r="K224" s="34"/>
      <c r="L224" s="38"/>
      <c r="M224" s="210"/>
      <c r="N224" s="211"/>
      <c r="O224" s="77"/>
      <c r="P224" s="77"/>
      <c r="Q224" s="77"/>
      <c r="R224" s="77"/>
      <c r="S224" s="77"/>
      <c r="T224" s="78"/>
      <c r="U224" s="32"/>
      <c r="V224" s="32"/>
      <c r="W224" s="32"/>
      <c r="X224" s="32"/>
      <c r="Y224" s="32"/>
      <c r="Z224" s="32"/>
      <c r="AA224" s="32"/>
      <c r="AB224" s="32"/>
      <c r="AC224" s="32"/>
      <c r="AD224" s="32"/>
      <c r="AE224" s="32"/>
      <c r="AT224" s="17" t="s">
        <v>152</v>
      </c>
      <c r="AU224" s="17" t="s">
        <v>83</v>
      </c>
    </row>
    <row r="225" s="2" customFormat="1" ht="62.7" customHeight="1">
      <c r="A225" s="32"/>
      <c r="B225" s="33"/>
      <c r="C225" s="196" t="s">
        <v>376</v>
      </c>
      <c r="D225" s="196" t="s">
        <v>145</v>
      </c>
      <c r="E225" s="197" t="s">
        <v>377</v>
      </c>
      <c r="F225" s="198" t="s">
        <v>378</v>
      </c>
      <c r="G225" s="199" t="s">
        <v>176</v>
      </c>
      <c r="H225" s="200">
        <v>45</v>
      </c>
      <c r="I225" s="201">
        <v>635</v>
      </c>
      <c r="J225" s="201">
        <f>ROUND(I225*H225,2)</f>
        <v>28575</v>
      </c>
      <c r="K225" s="198" t="s">
        <v>149</v>
      </c>
      <c r="L225" s="38"/>
      <c r="M225" s="202" t="s">
        <v>18</v>
      </c>
      <c r="N225" s="203" t="s">
        <v>45</v>
      </c>
      <c r="O225" s="204">
        <v>1.9279999999999999</v>
      </c>
      <c r="P225" s="204">
        <f>O225*H225</f>
        <v>86.759999999999991</v>
      </c>
      <c r="Q225" s="204">
        <v>0</v>
      </c>
      <c r="R225" s="204">
        <f>Q225*H225</f>
        <v>0</v>
      </c>
      <c r="S225" s="204">
        <v>0</v>
      </c>
      <c r="T225" s="205">
        <f>S225*H225</f>
        <v>0</v>
      </c>
      <c r="U225" s="32"/>
      <c r="V225" s="32"/>
      <c r="W225" s="32"/>
      <c r="X225" s="32"/>
      <c r="Y225" s="32"/>
      <c r="Z225" s="32"/>
      <c r="AA225" s="32"/>
      <c r="AB225" s="32"/>
      <c r="AC225" s="32"/>
      <c r="AD225" s="32"/>
      <c r="AE225" s="32"/>
      <c r="AR225" s="206" t="s">
        <v>150</v>
      </c>
      <c r="AT225" s="206" t="s">
        <v>145</v>
      </c>
      <c r="AU225" s="206" t="s">
        <v>83</v>
      </c>
      <c r="AY225" s="17" t="s">
        <v>143</v>
      </c>
      <c r="BE225" s="207">
        <f>IF(N225="základní",J225,0)</f>
        <v>28575</v>
      </c>
      <c r="BF225" s="207">
        <f>IF(N225="snížená",J225,0)</f>
        <v>0</v>
      </c>
      <c r="BG225" s="207">
        <f>IF(N225="zákl. přenesená",J225,0)</f>
        <v>0</v>
      </c>
      <c r="BH225" s="207">
        <f>IF(N225="sníž. přenesená",J225,0)</f>
        <v>0</v>
      </c>
      <c r="BI225" s="207">
        <f>IF(N225="nulová",J225,0)</f>
        <v>0</v>
      </c>
      <c r="BJ225" s="17" t="s">
        <v>20</v>
      </c>
      <c r="BK225" s="207">
        <f>ROUND(I225*H225,2)</f>
        <v>28575</v>
      </c>
      <c r="BL225" s="17" t="s">
        <v>150</v>
      </c>
      <c r="BM225" s="206" t="s">
        <v>379</v>
      </c>
    </row>
    <row r="226" s="2" customFormat="1">
      <c r="A226" s="32"/>
      <c r="B226" s="33"/>
      <c r="C226" s="34"/>
      <c r="D226" s="208" t="s">
        <v>152</v>
      </c>
      <c r="E226" s="34"/>
      <c r="F226" s="209" t="s">
        <v>380</v>
      </c>
      <c r="G226" s="34"/>
      <c r="H226" s="34"/>
      <c r="I226" s="34"/>
      <c r="J226" s="34"/>
      <c r="K226" s="34"/>
      <c r="L226" s="38"/>
      <c r="M226" s="210"/>
      <c r="N226" s="211"/>
      <c r="O226" s="77"/>
      <c r="P226" s="77"/>
      <c r="Q226" s="77"/>
      <c r="R226" s="77"/>
      <c r="S226" s="77"/>
      <c r="T226" s="78"/>
      <c r="U226" s="32"/>
      <c r="V226" s="32"/>
      <c r="W226" s="32"/>
      <c r="X226" s="32"/>
      <c r="Y226" s="32"/>
      <c r="Z226" s="32"/>
      <c r="AA226" s="32"/>
      <c r="AB226" s="32"/>
      <c r="AC226" s="32"/>
      <c r="AD226" s="32"/>
      <c r="AE226" s="32"/>
      <c r="AT226" s="17" t="s">
        <v>152</v>
      </c>
      <c r="AU226" s="17" t="s">
        <v>83</v>
      </c>
    </row>
    <row r="227" s="2" customFormat="1">
      <c r="A227" s="32"/>
      <c r="B227" s="33"/>
      <c r="C227" s="34"/>
      <c r="D227" s="208" t="s">
        <v>179</v>
      </c>
      <c r="E227" s="34"/>
      <c r="F227" s="209" t="s">
        <v>335</v>
      </c>
      <c r="G227" s="34"/>
      <c r="H227" s="34"/>
      <c r="I227" s="34"/>
      <c r="J227" s="34"/>
      <c r="K227" s="34"/>
      <c r="L227" s="38"/>
      <c r="M227" s="210"/>
      <c r="N227" s="211"/>
      <c r="O227" s="77"/>
      <c r="P227" s="77"/>
      <c r="Q227" s="77"/>
      <c r="R227" s="77"/>
      <c r="S227" s="77"/>
      <c r="T227" s="78"/>
      <c r="U227" s="32"/>
      <c r="V227" s="32"/>
      <c r="W227" s="32"/>
      <c r="X227" s="32"/>
      <c r="Y227" s="32"/>
      <c r="Z227" s="32"/>
      <c r="AA227" s="32"/>
      <c r="AB227" s="32"/>
      <c r="AC227" s="32"/>
      <c r="AD227" s="32"/>
      <c r="AE227" s="32"/>
      <c r="AT227" s="17" t="s">
        <v>179</v>
      </c>
      <c r="AU227" s="17" t="s">
        <v>83</v>
      </c>
    </row>
    <row r="228" s="2" customFormat="1" ht="62.7" customHeight="1">
      <c r="A228" s="32"/>
      <c r="B228" s="33"/>
      <c r="C228" s="196" t="s">
        <v>381</v>
      </c>
      <c r="D228" s="196" t="s">
        <v>145</v>
      </c>
      <c r="E228" s="197" t="s">
        <v>382</v>
      </c>
      <c r="F228" s="198" t="s">
        <v>383</v>
      </c>
      <c r="G228" s="199" t="s">
        <v>176</v>
      </c>
      <c r="H228" s="200">
        <v>37.5</v>
      </c>
      <c r="I228" s="201">
        <v>861</v>
      </c>
      <c r="J228" s="201">
        <f>ROUND(I228*H228,2)</f>
        <v>32287.5</v>
      </c>
      <c r="K228" s="198" t="s">
        <v>149</v>
      </c>
      <c r="L228" s="38"/>
      <c r="M228" s="202" t="s">
        <v>18</v>
      </c>
      <c r="N228" s="203" t="s">
        <v>45</v>
      </c>
      <c r="O228" s="204">
        <v>3.1669999999999998</v>
      </c>
      <c r="P228" s="204">
        <f>O228*H228</f>
        <v>118.76249999999999</v>
      </c>
      <c r="Q228" s="204">
        <v>0</v>
      </c>
      <c r="R228" s="204">
        <f>Q228*H228</f>
        <v>0</v>
      </c>
      <c r="S228" s="204">
        <v>0</v>
      </c>
      <c r="T228" s="205">
        <f>S228*H228</f>
        <v>0</v>
      </c>
      <c r="U228" s="32"/>
      <c r="V228" s="32"/>
      <c r="W228" s="32"/>
      <c r="X228" s="32"/>
      <c r="Y228" s="32"/>
      <c r="Z228" s="32"/>
      <c r="AA228" s="32"/>
      <c r="AB228" s="32"/>
      <c r="AC228" s="32"/>
      <c r="AD228" s="32"/>
      <c r="AE228" s="32"/>
      <c r="AR228" s="206" t="s">
        <v>150</v>
      </c>
      <c r="AT228" s="206" t="s">
        <v>145</v>
      </c>
      <c r="AU228" s="206" t="s">
        <v>83</v>
      </c>
      <c r="AY228" s="17" t="s">
        <v>143</v>
      </c>
      <c r="BE228" s="207">
        <f>IF(N228="základní",J228,0)</f>
        <v>32287.5</v>
      </c>
      <c r="BF228" s="207">
        <f>IF(N228="snížená",J228,0)</f>
        <v>0</v>
      </c>
      <c r="BG228" s="207">
        <f>IF(N228="zákl. přenesená",J228,0)</f>
        <v>0</v>
      </c>
      <c r="BH228" s="207">
        <f>IF(N228="sníž. přenesená",J228,0)</f>
        <v>0</v>
      </c>
      <c r="BI228" s="207">
        <f>IF(N228="nulová",J228,0)</f>
        <v>0</v>
      </c>
      <c r="BJ228" s="17" t="s">
        <v>20</v>
      </c>
      <c r="BK228" s="207">
        <f>ROUND(I228*H228,2)</f>
        <v>32287.5</v>
      </c>
      <c r="BL228" s="17" t="s">
        <v>150</v>
      </c>
      <c r="BM228" s="206" t="s">
        <v>384</v>
      </c>
    </row>
    <row r="229" s="2" customFormat="1">
      <c r="A229" s="32"/>
      <c r="B229" s="33"/>
      <c r="C229" s="34"/>
      <c r="D229" s="208" t="s">
        <v>152</v>
      </c>
      <c r="E229" s="34"/>
      <c r="F229" s="209" t="s">
        <v>385</v>
      </c>
      <c r="G229" s="34"/>
      <c r="H229" s="34"/>
      <c r="I229" s="34"/>
      <c r="J229" s="34"/>
      <c r="K229" s="34"/>
      <c r="L229" s="38"/>
      <c r="M229" s="210"/>
      <c r="N229" s="211"/>
      <c r="O229" s="77"/>
      <c r="P229" s="77"/>
      <c r="Q229" s="77"/>
      <c r="R229" s="77"/>
      <c r="S229" s="77"/>
      <c r="T229" s="78"/>
      <c r="U229" s="32"/>
      <c r="V229" s="32"/>
      <c r="W229" s="32"/>
      <c r="X229" s="32"/>
      <c r="Y229" s="32"/>
      <c r="Z229" s="32"/>
      <c r="AA229" s="32"/>
      <c r="AB229" s="32"/>
      <c r="AC229" s="32"/>
      <c r="AD229" s="32"/>
      <c r="AE229" s="32"/>
      <c r="AT229" s="17" t="s">
        <v>152</v>
      </c>
      <c r="AU229" s="17" t="s">
        <v>83</v>
      </c>
    </row>
    <row r="230" s="2" customFormat="1" ht="62.7" customHeight="1">
      <c r="A230" s="32"/>
      <c r="B230" s="33"/>
      <c r="C230" s="196" t="s">
        <v>386</v>
      </c>
      <c r="D230" s="196" t="s">
        <v>145</v>
      </c>
      <c r="E230" s="197" t="s">
        <v>387</v>
      </c>
      <c r="F230" s="198" t="s">
        <v>388</v>
      </c>
      <c r="G230" s="199" t="s">
        <v>176</v>
      </c>
      <c r="H230" s="200">
        <v>15</v>
      </c>
      <c r="I230" s="201">
        <v>951</v>
      </c>
      <c r="J230" s="201">
        <f>ROUND(I230*H230,2)</f>
        <v>14265</v>
      </c>
      <c r="K230" s="198" t="s">
        <v>149</v>
      </c>
      <c r="L230" s="38"/>
      <c r="M230" s="202" t="s">
        <v>18</v>
      </c>
      <c r="N230" s="203" t="s">
        <v>45</v>
      </c>
      <c r="O230" s="204">
        <v>3.4969999999999999</v>
      </c>
      <c r="P230" s="204">
        <f>O230*H230</f>
        <v>52.454999999999998</v>
      </c>
      <c r="Q230" s="204">
        <v>0</v>
      </c>
      <c r="R230" s="204">
        <f>Q230*H230</f>
        <v>0</v>
      </c>
      <c r="S230" s="204">
        <v>0</v>
      </c>
      <c r="T230" s="205">
        <f>S230*H230</f>
        <v>0</v>
      </c>
      <c r="U230" s="32"/>
      <c r="V230" s="32"/>
      <c r="W230" s="32"/>
      <c r="X230" s="32"/>
      <c r="Y230" s="32"/>
      <c r="Z230" s="32"/>
      <c r="AA230" s="32"/>
      <c r="AB230" s="32"/>
      <c r="AC230" s="32"/>
      <c r="AD230" s="32"/>
      <c r="AE230" s="32"/>
      <c r="AR230" s="206" t="s">
        <v>150</v>
      </c>
      <c r="AT230" s="206" t="s">
        <v>145</v>
      </c>
      <c r="AU230" s="206" t="s">
        <v>83</v>
      </c>
      <c r="AY230" s="17" t="s">
        <v>143</v>
      </c>
      <c r="BE230" s="207">
        <f>IF(N230="základní",J230,0)</f>
        <v>14265</v>
      </c>
      <c r="BF230" s="207">
        <f>IF(N230="snížená",J230,0)</f>
        <v>0</v>
      </c>
      <c r="BG230" s="207">
        <f>IF(N230="zákl. přenesená",J230,0)</f>
        <v>0</v>
      </c>
      <c r="BH230" s="207">
        <f>IF(N230="sníž. přenesená",J230,0)</f>
        <v>0</v>
      </c>
      <c r="BI230" s="207">
        <f>IF(N230="nulová",J230,0)</f>
        <v>0</v>
      </c>
      <c r="BJ230" s="17" t="s">
        <v>20</v>
      </c>
      <c r="BK230" s="207">
        <f>ROUND(I230*H230,2)</f>
        <v>14265</v>
      </c>
      <c r="BL230" s="17" t="s">
        <v>150</v>
      </c>
      <c r="BM230" s="206" t="s">
        <v>389</v>
      </c>
    </row>
    <row r="231" s="2" customFormat="1">
      <c r="A231" s="32"/>
      <c r="B231" s="33"/>
      <c r="C231" s="34"/>
      <c r="D231" s="208" t="s">
        <v>152</v>
      </c>
      <c r="E231" s="34"/>
      <c r="F231" s="209" t="s">
        <v>385</v>
      </c>
      <c r="G231" s="34"/>
      <c r="H231" s="34"/>
      <c r="I231" s="34"/>
      <c r="J231" s="34"/>
      <c r="K231" s="34"/>
      <c r="L231" s="38"/>
      <c r="M231" s="210"/>
      <c r="N231" s="211"/>
      <c r="O231" s="77"/>
      <c r="P231" s="77"/>
      <c r="Q231" s="77"/>
      <c r="R231" s="77"/>
      <c r="S231" s="77"/>
      <c r="T231" s="78"/>
      <c r="U231" s="32"/>
      <c r="V231" s="32"/>
      <c r="W231" s="32"/>
      <c r="X231" s="32"/>
      <c r="Y231" s="32"/>
      <c r="Z231" s="32"/>
      <c r="AA231" s="32"/>
      <c r="AB231" s="32"/>
      <c r="AC231" s="32"/>
      <c r="AD231" s="32"/>
      <c r="AE231" s="32"/>
      <c r="AT231" s="17" t="s">
        <v>152</v>
      </c>
      <c r="AU231" s="17" t="s">
        <v>83</v>
      </c>
    </row>
    <row r="232" s="2" customFormat="1" ht="44.25" customHeight="1">
      <c r="A232" s="32"/>
      <c r="B232" s="33"/>
      <c r="C232" s="196" t="s">
        <v>390</v>
      </c>
      <c r="D232" s="196" t="s">
        <v>145</v>
      </c>
      <c r="E232" s="197" t="s">
        <v>391</v>
      </c>
      <c r="F232" s="198" t="s">
        <v>392</v>
      </c>
      <c r="G232" s="199" t="s">
        <v>176</v>
      </c>
      <c r="H232" s="200">
        <v>30</v>
      </c>
      <c r="I232" s="201">
        <v>1580</v>
      </c>
      <c r="J232" s="201">
        <f>ROUND(I232*H232,2)</f>
        <v>47400</v>
      </c>
      <c r="K232" s="198" t="s">
        <v>149</v>
      </c>
      <c r="L232" s="38"/>
      <c r="M232" s="202" t="s">
        <v>18</v>
      </c>
      <c r="N232" s="203" t="s">
        <v>45</v>
      </c>
      <c r="O232" s="204">
        <v>5.8289999999999997</v>
      </c>
      <c r="P232" s="204">
        <f>O232*H232</f>
        <v>174.87000000000001</v>
      </c>
      <c r="Q232" s="204">
        <v>0</v>
      </c>
      <c r="R232" s="204">
        <f>Q232*H232</f>
        <v>0</v>
      </c>
      <c r="S232" s="204">
        <v>0</v>
      </c>
      <c r="T232" s="205">
        <f>S232*H232</f>
        <v>0</v>
      </c>
      <c r="U232" s="32"/>
      <c r="V232" s="32"/>
      <c r="W232" s="32"/>
      <c r="X232" s="32"/>
      <c r="Y232" s="32"/>
      <c r="Z232" s="32"/>
      <c r="AA232" s="32"/>
      <c r="AB232" s="32"/>
      <c r="AC232" s="32"/>
      <c r="AD232" s="32"/>
      <c r="AE232" s="32"/>
      <c r="AR232" s="206" t="s">
        <v>150</v>
      </c>
      <c r="AT232" s="206" t="s">
        <v>145</v>
      </c>
      <c r="AU232" s="206" t="s">
        <v>83</v>
      </c>
      <c r="AY232" s="17" t="s">
        <v>143</v>
      </c>
      <c r="BE232" s="207">
        <f>IF(N232="základní",J232,0)</f>
        <v>47400</v>
      </c>
      <c r="BF232" s="207">
        <f>IF(N232="snížená",J232,0)</f>
        <v>0</v>
      </c>
      <c r="BG232" s="207">
        <f>IF(N232="zákl. přenesená",J232,0)</f>
        <v>0</v>
      </c>
      <c r="BH232" s="207">
        <f>IF(N232="sníž. přenesená",J232,0)</f>
        <v>0</v>
      </c>
      <c r="BI232" s="207">
        <f>IF(N232="nulová",J232,0)</f>
        <v>0</v>
      </c>
      <c r="BJ232" s="17" t="s">
        <v>20</v>
      </c>
      <c r="BK232" s="207">
        <f>ROUND(I232*H232,2)</f>
        <v>47400</v>
      </c>
      <c r="BL232" s="17" t="s">
        <v>150</v>
      </c>
      <c r="BM232" s="206" t="s">
        <v>393</v>
      </c>
    </row>
    <row r="233" s="2" customFormat="1">
      <c r="A233" s="32"/>
      <c r="B233" s="33"/>
      <c r="C233" s="34"/>
      <c r="D233" s="208" t="s">
        <v>152</v>
      </c>
      <c r="E233" s="34"/>
      <c r="F233" s="209" t="s">
        <v>394</v>
      </c>
      <c r="G233" s="34"/>
      <c r="H233" s="34"/>
      <c r="I233" s="34"/>
      <c r="J233" s="34"/>
      <c r="K233" s="34"/>
      <c r="L233" s="38"/>
      <c r="M233" s="210"/>
      <c r="N233" s="211"/>
      <c r="O233" s="77"/>
      <c r="P233" s="77"/>
      <c r="Q233" s="77"/>
      <c r="R233" s="77"/>
      <c r="S233" s="77"/>
      <c r="T233" s="78"/>
      <c r="U233" s="32"/>
      <c r="V233" s="32"/>
      <c r="W233" s="32"/>
      <c r="X233" s="32"/>
      <c r="Y233" s="32"/>
      <c r="Z233" s="32"/>
      <c r="AA233" s="32"/>
      <c r="AB233" s="32"/>
      <c r="AC233" s="32"/>
      <c r="AD233" s="32"/>
      <c r="AE233" s="32"/>
      <c r="AT233" s="17" t="s">
        <v>152</v>
      </c>
      <c r="AU233" s="17" t="s">
        <v>83</v>
      </c>
    </row>
    <row r="234" s="2" customFormat="1">
      <c r="A234" s="32"/>
      <c r="B234" s="33"/>
      <c r="C234" s="34"/>
      <c r="D234" s="208" t="s">
        <v>179</v>
      </c>
      <c r="E234" s="34"/>
      <c r="F234" s="209" t="s">
        <v>395</v>
      </c>
      <c r="G234" s="34"/>
      <c r="H234" s="34"/>
      <c r="I234" s="34"/>
      <c r="J234" s="34"/>
      <c r="K234" s="34"/>
      <c r="L234" s="38"/>
      <c r="M234" s="210"/>
      <c r="N234" s="211"/>
      <c r="O234" s="77"/>
      <c r="P234" s="77"/>
      <c r="Q234" s="77"/>
      <c r="R234" s="77"/>
      <c r="S234" s="77"/>
      <c r="T234" s="78"/>
      <c r="U234" s="32"/>
      <c r="V234" s="32"/>
      <c r="W234" s="32"/>
      <c r="X234" s="32"/>
      <c r="Y234" s="32"/>
      <c r="Z234" s="32"/>
      <c r="AA234" s="32"/>
      <c r="AB234" s="32"/>
      <c r="AC234" s="32"/>
      <c r="AD234" s="32"/>
      <c r="AE234" s="32"/>
      <c r="AT234" s="17" t="s">
        <v>179</v>
      </c>
      <c r="AU234" s="17" t="s">
        <v>83</v>
      </c>
    </row>
    <row r="235" s="2" customFormat="1" ht="44.25" customHeight="1">
      <c r="A235" s="32"/>
      <c r="B235" s="33"/>
      <c r="C235" s="196" t="s">
        <v>396</v>
      </c>
      <c r="D235" s="196" t="s">
        <v>145</v>
      </c>
      <c r="E235" s="197" t="s">
        <v>397</v>
      </c>
      <c r="F235" s="198" t="s">
        <v>398</v>
      </c>
      <c r="G235" s="199" t="s">
        <v>176</v>
      </c>
      <c r="H235" s="200">
        <v>30</v>
      </c>
      <c r="I235" s="201">
        <v>1300</v>
      </c>
      <c r="J235" s="201">
        <f>ROUND(I235*H235,2)</f>
        <v>39000</v>
      </c>
      <c r="K235" s="198" t="s">
        <v>149</v>
      </c>
      <c r="L235" s="38"/>
      <c r="M235" s="202" t="s">
        <v>18</v>
      </c>
      <c r="N235" s="203" t="s">
        <v>45</v>
      </c>
      <c r="O235" s="204">
        <v>4.7990000000000004</v>
      </c>
      <c r="P235" s="204">
        <f>O235*H235</f>
        <v>143.97</v>
      </c>
      <c r="Q235" s="204">
        <v>0</v>
      </c>
      <c r="R235" s="204">
        <f>Q235*H235</f>
        <v>0</v>
      </c>
      <c r="S235" s="204">
        <v>0</v>
      </c>
      <c r="T235" s="205">
        <f>S235*H235</f>
        <v>0</v>
      </c>
      <c r="U235" s="32"/>
      <c r="V235" s="32"/>
      <c r="W235" s="32"/>
      <c r="X235" s="32"/>
      <c r="Y235" s="32"/>
      <c r="Z235" s="32"/>
      <c r="AA235" s="32"/>
      <c r="AB235" s="32"/>
      <c r="AC235" s="32"/>
      <c r="AD235" s="32"/>
      <c r="AE235" s="32"/>
      <c r="AR235" s="206" t="s">
        <v>150</v>
      </c>
      <c r="AT235" s="206" t="s">
        <v>145</v>
      </c>
      <c r="AU235" s="206" t="s">
        <v>83</v>
      </c>
      <c r="AY235" s="17" t="s">
        <v>143</v>
      </c>
      <c r="BE235" s="207">
        <f>IF(N235="základní",J235,0)</f>
        <v>39000</v>
      </c>
      <c r="BF235" s="207">
        <f>IF(N235="snížená",J235,0)</f>
        <v>0</v>
      </c>
      <c r="BG235" s="207">
        <f>IF(N235="zákl. přenesená",J235,0)</f>
        <v>0</v>
      </c>
      <c r="BH235" s="207">
        <f>IF(N235="sníž. přenesená",J235,0)</f>
        <v>0</v>
      </c>
      <c r="BI235" s="207">
        <f>IF(N235="nulová",J235,0)</f>
        <v>0</v>
      </c>
      <c r="BJ235" s="17" t="s">
        <v>20</v>
      </c>
      <c r="BK235" s="207">
        <f>ROUND(I235*H235,2)</f>
        <v>39000</v>
      </c>
      <c r="BL235" s="17" t="s">
        <v>150</v>
      </c>
      <c r="BM235" s="206" t="s">
        <v>399</v>
      </c>
    </row>
    <row r="236" s="2" customFormat="1">
      <c r="A236" s="32"/>
      <c r="B236" s="33"/>
      <c r="C236" s="34"/>
      <c r="D236" s="208" t="s">
        <v>152</v>
      </c>
      <c r="E236" s="34"/>
      <c r="F236" s="209" t="s">
        <v>394</v>
      </c>
      <c r="G236" s="34"/>
      <c r="H236" s="34"/>
      <c r="I236" s="34"/>
      <c r="J236" s="34"/>
      <c r="K236" s="34"/>
      <c r="L236" s="38"/>
      <c r="M236" s="210"/>
      <c r="N236" s="211"/>
      <c r="O236" s="77"/>
      <c r="P236" s="77"/>
      <c r="Q236" s="77"/>
      <c r="R236" s="77"/>
      <c r="S236" s="77"/>
      <c r="T236" s="78"/>
      <c r="U236" s="32"/>
      <c r="V236" s="32"/>
      <c r="W236" s="32"/>
      <c r="X236" s="32"/>
      <c r="Y236" s="32"/>
      <c r="Z236" s="32"/>
      <c r="AA236" s="32"/>
      <c r="AB236" s="32"/>
      <c r="AC236" s="32"/>
      <c r="AD236" s="32"/>
      <c r="AE236" s="32"/>
      <c r="AT236" s="17" t="s">
        <v>152</v>
      </c>
      <c r="AU236" s="17" t="s">
        <v>83</v>
      </c>
    </row>
    <row r="237" s="2" customFormat="1">
      <c r="A237" s="32"/>
      <c r="B237" s="33"/>
      <c r="C237" s="34"/>
      <c r="D237" s="208" t="s">
        <v>179</v>
      </c>
      <c r="E237" s="34"/>
      <c r="F237" s="209" t="s">
        <v>395</v>
      </c>
      <c r="G237" s="34"/>
      <c r="H237" s="34"/>
      <c r="I237" s="34"/>
      <c r="J237" s="34"/>
      <c r="K237" s="34"/>
      <c r="L237" s="38"/>
      <c r="M237" s="210"/>
      <c r="N237" s="211"/>
      <c r="O237" s="77"/>
      <c r="P237" s="77"/>
      <c r="Q237" s="77"/>
      <c r="R237" s="77"/>
      <c r="S237" s="77"/>
      <c r="T237" s="78"/>
      <c r="U237" s="32"/>
      <c r="V237" s="32"/>
      <c r="W237" s="32"/>
      <c r="X237" s="32"/>
      <c r="Y237" s="32"/>
      <c r="Z237" s="32"/>
      <c r="AA237" s="32"/>
      <c r="AB237" s="32"/>
      <c r="AC237" s="32"/>
      <c r="AD237" s="32"/>
      <c r="AE237" s="32"/>
      <c r="AT237" s="17" t="s">
        <v>179</v>
      </c>
      <c r="AU237" s="17" t="s">
        <v>83</v>
      </c>
    </row>
    <row r="238" s="2" customFormat="1" ht="44.25" customHeight="1">
      <c r="A238" s="32"/>
      <c r="B238" s="33"/>
      <c r="C238" s="196" t="s">
        <v>400</v>
      </c>
      <c r="D238" s="196" t="s">
        <v>145</v>
      </c>
      <c r="E238" s="197" t="s">
        <v>401</v>
      </c>
      <c r="F238" s="198" t="s">
        <v>402</v>
      </c>
      <c r="G238" s="199" t="s">
        <v>176</v>
      </c>
      <c r="H238" s="200">
        <v>30</v>
      </c>
      <c r="I238" s="201">
        <v>1350</v>
      </c>
      <c r="J238" s="201">
        <f>ROUND(I238*H238,2)</f>
        <v>40500</v>
      </c>
      <c r="K238" s="198" t="s">
        <v>149</v>
      </c>
      <c r="L238" s="38"/>
      <c r="M238" s="202" t="s">
        <v>18</v>
      </c>
      <c r="N238" s="203" t="s">
        <v>45</v>
      </c>
      <c r="O238" s="204">
        <v>4.976</v>
      </c>
      <c r="P238" s="204">
        <f>O238*H238</f>
        <v>149.28</v>
      </c>
      <c r="Q238" s="204">
        <v>0</v>
      </c>
      <c r="R238" s="204">
        <f>Q238*H238</f>
        <v>0</v>
      </c>
      <c r="S238" s="204">
        <v>0</v>
      </c>
      <c r="T238" s="205">
        <f>S238*H238</f>
        <v>0</v>
      </c>
      <c r="U238" s="32"/>
      <c r="V238" s="32"/>
      <c r="W238" s="32"/>
      <c r="X238" s="32"/>
      <c r="Y238" s="32"/>
      <c r="Z238" s="32"/>
      <c r="AA238" s="32"/>
      <c r="AB238" s="32"/>
      <c r="AC238" s="32"/>
      <c r="AD238" s="32"/>
      <c r="AE238" s="32"/>
      <c r="AR238" s="206" t="s">
        <v>150</v>
      </c>
      <c r="AT238" s="206" t="s">
        <v>145</v>
      </c>
      <c r="AU238" s="206" t="s">
        <v>83</v>
      </c>
      <c r="AY238" s="17" t="s">
        <v>143</v>
      </c>
      <c r="BE238" s="207">
        <f>IF(N238="základní",J238,0)</f>
        <v>40500</v>
      </c>
      <c r="BF238" s="207">
        <f>IF(N238="snížená",J238,0)</f>
        <v>0</v>
      </c>
      <c r="BG238" s="207">
        <f>IF(N238="zákl. přenesená",J238,0)</f>
        <v>0</v>
      </c>
      <c r="BH238" s="207">
        <f>IF(N238="sníž. přenesená",J238,0)</f>
        <v>0</v>
      </c>
      <c r="BI238" s="207">
        <f>IF(N238="nulová",J238,0)</f>
        <v>0</v>
      </c>
      <c r="BJ238" s="17" t="s">
        <v>20</v>
      </c>
      <c r="BK238" s="207">
        <f>ROUND(I238*H238,2)</f>
        <v>40500</v>
      </c>
      <c r="BL238" s="17" t="s">
        <v>150</v>
      </c>
      <c r="BM238" s="206" t="s">
        <v>403</v>
      </c>
    </row>
    <row r="239" s="2" customFormat="1">
      <c r="A239" s="32"/>
      <c r="B239" s="33"/>
      <c r="C239" s="34"/>
      <c r="D239" s="208" t="s">
        <v>152</v>
      </c>
      <c r="E239" s="34"/>
      <c r="F239" s="209" t="s">
        <v>404</v>
      </c>
      <c r="G239" s="34"/>
      <c r="H239" s="34"/>
      <c r="I239" s="34"/>
      <c r="J239" s="34"/>
      <c r="K239" s="34"/>
      <c r="L239" s="38"/>
      <c r="M239" s="210"/>
      <c r="N239" s="211"/>
      <c r="O239" s="77"/>
      <c r="P239" s="77"/>
      <c r="Q239" s="77"/>
      <c r="R239" s="77"/>
      <c r="S239" s="77"/>
      <c r="T239" s="78"/>
      <c r="U239" s="32"/>
      <c r="V239" s="32"/>
      <c r="W239" s="32"/>
      <c r="X239" s="32"/>
      <c r="Y239" s="32"/>
      <c r="Z239" s="32"/>
      <c r="AA239" s="32"/>
      <c r="AB239" s="32"/>
      <c r="AC239" s="32"/>
      <c r="AD239" s="32"/>
      <c r="AE239" s="32"/>
      <c r="AT239" s="17" t="s">
        <v>152</v>
      </c>
      <c r="AU239" s="17" t="s">
        <v>83</v>
      </c>
    </row>
    <row r="240" s="2" customFormat="1">
      <c r="A240" s="32"/>
      <c r="B240" s="33"/>
      <c r="C240" s="34"/>
      <c r="D240" s="208" t="s">
        <v>179</v>
      </c>
      <c r="E240" s="34"/>
      <c r="F240" s="209" t="s">
        <v>405</v>
      </c>
      <c r="G240" s="34"/>
      <c r="H240" s="34"/>
      <c r="I240" s="34"/>
      <c r="J240" s="34"/>
      <c r="K240" s="34"/>
      <c r="L240" s="38"/>
      <c r="M240" s="210"/>
      <c r="N240" s="211"/>
      <c r="O240" s="77"/>
      <c r="P240" s="77"/>
      <c r="Q240" s="77"/>
      <c r="R240" s="77"/>
      <c r="S240" s="77"/>
      <c r="T240" s="78"/>
      <c r="U240" s="32"/>
      <c r="V240" s="32"/>
      <c r="W240" s="32"/>
      <c r="X240" s="32"/>
      <c r="Y240" s="32"/>
      <c r="Z240" s="32"/>
      <c r="AA240" s="32"/>
      <c r="AB240" s="32"/>
      <c r="AC240" s="32"/>
      <c r="AD240" s="32"/>
      <c r="AE240" s="32"/>
      <c r="AT240" s="17" t="s">
        <v>179</v>
      </c>
      <c r="AU240" s="17" t="s">
        <v>83</v>
      </c>
    </row>
    <row r="241" s="2" customFormat="1" ht="44.25" customHeight="1">
      <c r="A241" s="32"/>
      <c r="B241" s="33"/>
      <c r="C241" s="196" t="s">
        <v>406</v>
      </c>
      <c r="D241" s="196" t="s">
        <v>145</v>
      </c>
      <c r="E241" s="197" t="s">
        <v>407</v>
      </c>
      <c r="F241" s="198" t="s">
        <v>408</v>
      </c>
      <c r="G241" s="199" t="s">
        <v>176</v>
      </c>
      <c r="H241" s="200">
        <v>30</v>
      </c>
      <c r="I241" s="201">
        <v>1100</v>
      </c>
      <c r="J241" s="201">
        <f>ROUND(I241*H241,2)</f>
        <v>33000</v>
      </c>
      <c r="K241" s="198" t="s">
        <v>149</v>
      </c>
      <c r="L241" s="38"/>
      <c r="M241" s="202" t="s">
        <v>18</v>
      </c>
      <c r="N241" s="203" t="s">
        <v>45</v>
      </c>
      <c r="O241" s="204">
        <v>4.0540000000000003</v>
      </c>
      <c r="P241" s="204">
        <f>O241*H241</f>
        <v>121.62000000000001</v>
      </c>
      <c r="Q241" s="204">
        <v>0</v>
      </c>
      <c r="R241" s="204">
        <f>Q241*H241</f>
        <v>0</v>
      </c>
      <c r="S241" s="204">
        <v>0</v>
      </c>
      <c r="T241" s="205">
        <f>S241*H241</f>
        <v>0</v>
      </c>
      <c r="U241" s="32"/>
      <c r="V241" s="32"/>
      <c r="W241" s="32"/>
      <c r="X241" s="32"/>
      <c r="Y241" s="32"/>
      <c r="Z241" s="32"/>
      <c r="AA241" s="32"/>
      <c r="AB241" s="32"/>
      <c r="AC241" s="32"/>
      <c r="AD241" s="32"/>
      <c r="AE241" s="32"/>
      <c r="AR241" s="206" t="s">
        <v>150</v>
      </c>
      <c r="AT241" s="206" t="s">
        <v>145</v>
      </c>
      <c r="AU241" s="206" t="s">
        <v>83</v>
      </c>
      <c r="AY241" s="17" t="s">
        <v>143</v>
      </c>
      <c r="BE241" s="207">
        <f>IF(N241="základní",J241,0)</f>
        <v>33000</v>
      </c>
      <c r="BF241" s="207">
        <f>IF(N241="snížená",J241,0)</f>
        <v>0</v>
      </c>
      <c r="BG241" s="207">
        <f>IF(N241="zákl. přenesená",J241,0)</f>
        <v>0</v>
      </c>
      <c r="BH241" s="207">
        <f>IF(N241="sníž. přenesená",J241,0)</f>
        <v>0</v>
      </c>
      <c r="BI241" s="207">
        <f>IF(N241="nulová",J241,0)</f>
        <v>0</v>
      </c>
      <c r="BJ241" s="17" t="s">
        <v>20</v>
      </c>
      <c r="BK241" s="207">
        <f>ROUND(I241*H241,2)</f>
        <v>33000</v>
      </c>
      <c r="BL241" s="17" t="s">
        <v>150</v>
      </c>
      <c r="BM241" s="206" t="s">
        <v>409</v>
      </c>
    </row>
    <row r="242" s="2" customFormat="1">
      <c r="A242" s="32"/>
      <c r="B242" s="33"/>
      <c r="C242" s="34"/>
      <c r="D242" s="208" t="s">
        <v>152</v>
      </c>
      <c r="E242" s="34"/>
      <c r="F242" s="209" t="s">
        <v>404</v>
      </c>
      <c r="G242" s="34"/>
      <c r="H242" s="34"/>
      <c r="I242" s="34"/>
      <c r="J242" s="34"/>
      <c r="K242" s="34"/>
      <c r="L242" s="38"/>
      <c r="M242" s="210"/>
      <c r="N242" s="211"/>
      <c r="O242" s="77"/>
      <c r="P242" s="77"/>
      <c r="Q242" s="77"/>
      <c r="R242" s="77"/>
      <c r="S242" s="77"/>
      <c r="T242" s="78"/>
      <c r="U242" s="32"/>
      <c r="V242" s="32"/>
      <c r="W242" s="32"/>
      <c r="X242" s="32"/>
      <c r="Y242" s="32"/>
      <c r="Z242" s="32"/>
      <c r="AA242" s="32"/>
      <c r="AB242" s="32"/>
      <c r="AC242" s="32"/>
      <c r="AD242" s="32"/>
      <c r="AE242" s="32"/>
      <c r="AT242" s="17" t="s">
        <v>152</v>
      </c>
      <c r="AU242" s="17" t="s">
        <v>83</v>
      </c>
    </row>
    <row r="243" s="2" customFormat="1">
      <c r="A243" s="32"/>
      <c r="B243" s="33"/>
      <c r="C243" s="34"/>
      <c r="D243" s="208" t="s">
        <v>179</v>
      </c>
      <c r="E243" s="34"/>
      <c r="F243" s="209" t="s">
        <v>405</v>
      </c>
      <c r="G243" s="34"/>
      <c r="H243" s="34"/>
      <c r="I243" s="34"/>
      <c r="J243" s="34"/>
      <c r="K243" s="34"/>
      <c r="L243" s="38"/>
      <c r="M243" s="210"/>
      <c r="N243" s="211"/>
      <c r="O243" s="77"/>
      <c r="P243" s="77"/>
      <c r="Q243" s="77"/>
      <c r="R243" s="77"/>
      <c r="S243" s="77"/>
      <c r="T243" s="78"/>
      <c r="U243" s="32"/>
      <c r="V243" s="32"/>
      <c r="W243" s="32"/>
      <c r="X243" s="32"/>
      <c r="Y243" s="32"/>
      <c r="Z243" s="32"/>
      <c r="AA243" s="32"/>
      <c r="AB243" s="32"/>
      <c r="AC243" s="32"/>
      <c r="AD243" s="32"/>
      <c r="AE243" s="32"/>
      <c r="AT243" s="17" t="s">
        <v>179</v>
      </c>
      <c r="AU243" s="17" t="s">
        <v>83</v>
      </c>
    </row>
    <row r="244" s="2" customFormat="1" ht="49.05" customHeight="1">
      <c r="A244" s="32"/>
      <c r="B244" s="33"/>
      <c r="C244" s="196" t="s">
        <v>410</v>
      </c>
      <c r="D244" s="196" t="s">
        <v>145</v>
      </c>
      <c r="E244" s="197" t="s">
        <v>411</v>
      </c>
      <c r="F244" s="198" t="s">
        <v>412</v>
      </c>
      <c r="G244" s="199" t="s">
        <v>176</v>
      </c>
      <c r="H244" s="200">
        <v>60</v>
      </c>
      <c r="I244" s="201">
        <v>1070</v>
      </c>
      <c r="J244" s="201">
        <f>ROUND(I244*H244,2)</f>
        <v>64200</v>
      </c>
      <c r="K244" s="198" t="s">
        <v>149</v>
      </c>
      <c r="L244" s="38"/>
      <c r="M244" s="202" t="s">
        <v>18</v>
      </c>
      <c r="N244" s="203" t="s">
        <v>45</v>
      </c>
      <c r="O244" s="204">
        <v>2.2749999999999999</v>
      </c>
      <c r="P244" s="204">
        <f>O244*H244</f>
        <v>136.5</v>
      </c>
      <c r="Q244" s="204">
        <v>0</v>
      </c>
      <c r="R244" s="204">
        <f>Q244*H244</f>
        <v>0</v>
      </c>
      <c r="S244" s="204">
        <v>0</v>
      </c>
      <c r="T244" s="205">
        <f>S244*H244</f>
        <v>0</v>
      </c>
      <c r="U244" s="32"/>
      <c r="V244" s="32"/>
      <c r="W244" s="32"/>
      <c r="X244" s="32"/>
      <c r="Y244" s="32"/>
      <c r="Z244" s="32"/>
      <c r="AA244" s="32"/>
      <c r="AB244" s="32"/>
      <c r="AC244" s="32"/>
      <c r="AD244" s="32"/>
      <c r="AE244" s="32"/>
      <c r="AR244" s="206" t="s">
        <v>150</v>
      </c>
      <c r="AT244" s="206" t="s">
        <v>145</v>
      </c>
      <c r="AU244" s="206" t="s">
        <v>83</v>
      </c>
      <c r="AY244" s="17" t="s">
        <v>143</v>
      </c>
      <c r="BE244" s="207">
        <f>IF(N244="základní",J244,0)</f>
        <v>64200</v>
      </c>
      <c r="BF244" s="207">
        <f>IF(N244="snížená",J244,0)</f>
        <v>0</v>
      </c>
      <c r="BG244" s="207">
        <f>IF(N244="zákl. přenesená",J244,0)</f>
        <v>0</v>
      </c>
      <c r="BH244" s="207">
        <f>IF(N244="sníž. přenesená",J244,0)</f>
        <v>0</v>
      </c>
      <c r="BI244" s="207">
        <f>IF(N244="nulová",J244,0)</f>
        <v>0</v>
      </c>
      <c r="BJ244" s="17" t="s">
        <v>20</v>
      </c>
      <c r="BK244" s="207">
        <f>ROUND(I244*H244,2)</f>
        <v>64200</v>
      </c>
      <c r="BL244" s="17" t="s">
        <v>150</v>
      </c>
      <c r="BM244" s="206" t="s">
        <v>413</v>
      </c>
    </row>
    <row r="245" s="2" customFormat="1">
      <c r="A245" s="32"/>
      <c r="B245" s="33"/>
      <c r="C245" s="34"/>
      <c r="D245" s="208" t="s">
        <v>152</v>
      </c>
      <c r="E245" s="34"/>
      <c r="F245" s="209" t="s">
        <v>414</v>
      </c>
      <c r="G245" s="34"/>
      <c r="H245" s="34"/>
      <c r="I245" s="34"/>
      <c r="J245" s="34"/>
      <c r="K245" s="34"/>
      <c r="L245" s="38"/>
      <c r="M245" s="210"/>
      <c r="N245" s="211"/>
      <c r="O245" s="77"/>
      <c r="P245" s="77"/>
      <c r="Q245" s="77"/>
      <c r="R245" s="77"/>
      <c r="S245" s="77"/>
      <c r="T245" s="78"/>
      <c r="U245" s="32"/>
      <c r="V245" s="32"/>
      <c r="W245" s="32"/>
      <c r="X245" s="32"/>
      <c r="Y245" s="32"/>
      <c r="Z245" s="32"/>
      <c r="AA245" s="32"/>
      <c r="AB245" s="32"/>
      <c r="AC245" s="32"/>
      <c r="AD245" s="32"/>
      <c r="AE245" s="32"/>
      <c r="AT245" s="17" t="s">
        <v>152</v>
      </c>
      <c r="AU245" s="17" t="s">
        <v>83</v>
      </c>
    </row>
    <row r="246" s="2" customFormat="1">
      <c r="A246" s="32"/>
      <c r="B246" s="33"/>
      <c r="C246" s="34"/>
      <c r="D246" s="208" t="s">
        <v>179</v>
      </c>
      <c r="E246" s="34"/>
      <c r="F246" s="209" t="s">
        <v>415</v>
      </c>
      <c r="G246" s="34"/>
      <c r="H246" s="34"/>
      <c r="I246" s="34"/>
      <c r="J246" s="34"/>
      <c r="K246" s="34"/>
      <c r="L246" s="38"/>
      <c r="M246" s="210"/>
      <c r="N246" s="211"/>
      <c r="O246" s="77"/>
      <c r="P246" s="77"/>
      <c r="Q246" s="77"/>
      <c r="R246" s="77"/>
      <c r="S246" s="77"/>
      <c r="T246" s="78"/>
      <c r="U246" s="32"/>
      <c r="V246" s="32"/>
      <c r="W246" s="32"/>
      <c r="X246" s="32"/>
      <c r="Y246" s="32"/>
      <c r="Z246" s="32"/>
      <c r="AA246" s="32"/>
      <c r="AB246" s="32"/>
      <c r="AC246" s="32"/>
      <c r="AD246" s="32"/>
      <c r="AE246" s="32"/>
      <c r="AT246" s="17" t="s">
        <v>179</v>
      </c>
      <c r="AU246" s="17" t="s">
        <v>83</v>
      </c>
    </row>
    <row r="247" s="2" customFormat="1" ht="44.25" customHeight="1">
      <c r="A247" s="32"/>
      <c r="B247" s="33"/>
      <c r="C247" s="196" t="s">
        <v>416</v>
      </c>
      <c r="D247" s="196" t="s">
        <v>145</v>
      </c>
      <c r="E247" s="197" t="s">
        <v>417</v>
      </c>
      <c r="F247" s="198" t="s">
        <v>418</v>
      </c>
      <c r="G247" s="199" t="s">
        <v>176</v>
      </c>
      <c r="H247" s="200">
        <v>150</v>
      </c>
      <c r="I247" s="201">
        <v>973</v>
      </c>
      <c r="J247" s="201">
        <f>ROUND(I247*H247,2)</f>
        <v>145950</v>
      </c>
      <c r="K247" s="198" t="s">
        <v>149</v>
      </c>
      <c r="L247" s="38"/>
      <c r="M247" s="202" t="s">
        <v>18</v>
      </c>
      <c r="N247" s="203" t="s">
        <v>45</v>
      </c>
      <c r="O247" s="204">
        <v>2.0630000000000002</v>
      </c>
      <c r="P247" s="204">
        <f>O247*H247</f>
        <v>309.45000000000005</v>
      </c>
      <c r="Q247" s="204">
        <v>0</v>
      </c>
      <c r="R247" s="204">
        <f>Q247*H247</f>
        <v>0</v>
      </c>
      <c r="S247" s="204">
        <v>0</v>
      </c>
      <c r="T247" s="205">
        <f>S247*H247</f>
        <v>0</v>
      </c>
      <c r="U247" s="32"/>
      <c r="V247" s="32"/>
      <c r="W247" s="32"/>
      <c r="X247" s="32"/>
      <c r="Y247" s="32"/>
      <c r="Z247" s="32"/>
      <c r="AA247" s="32"/>
      <c r="AB247" s="32"/>
      <c r="AC247" s="32"/>
      <c r="AD247" s="32"/>
      <c r="AE247" s="32"/>
      <c r="AR247" s="206" t="s">
        <v>150</v>
      </c>
      <c r="AT247" s="206" t="s">
        <v>145</v>
      </c>
      <c r="AU247" s="206" t="s">
        <v>83</v>
      </c>
      <c r="AY247" s="17" t="s">
        <v>143</v>
      </c>
      <c r="BE247" s="207">
        <f>IF(N247="základní",J247,0)</f>
        <v>145950</v>
      </c>
      <c r="BF247" s="207">
        <f>IF(N247="snížená",J247,0)</f>
        <v>0</v>
      </c>
      <c r="BG247" s="207">
        <f>IF(N247="zákl. přenesená",J247,0)</f>
        <v>0</v>
      </c>
      <c r="BH247" s="207">
        <f>IF(N247="sníž. přenesená",J247,0)</f>
        <v>0</v>
      </c>
      <c r="BI247" s="207">
        <f>IF(N247="nulová",J247,0)</f>
        <v>0</v>
      </c>
      <c r="BJ247" s="17" t="s">
        <v>20</v>
      </c>
      <c r="BK247" s="207">
        <f>ROUND(I247*H247,2)</f>
        <v>145950</v>
      </c>
      <c r="BL247" s="17" t="s">
        <v>150</v>
      </c>
      <c r="BM247" s="206" t="s">
        <v>419</v>
      </c>
    </row>
    <row r="248" s="2" customFormat="1">
      <c r="A248" s="32"/>
      <c r="B248" s="33"/>
      <c r="C248" s="34"/>
      <c r="D248" s="208" t="s">
        <v>152</v>
      </c>
      <c r="E248" s="34"/>
      <c r="F248" s="209" t="s">
        <v>420</v>
      </c>
      <c r="G248" s="34"/>
      <c r="H248" s="34"/>
      <c r="I248" s="34"/>
      <c r="J248" s="34"/>
      <c r="K248" s="34"/>
      <c r="L248" s="38"/>
      <c r="M248" s="210"/>
      <c r="N248" s="211"/>
      <c r="O248" s="77"/>
      <c r="P248" s="77"/>
      <c r="Q248" s="77"/>
      <c r="R248" s="77"/>
      <c r="S248" s="77"/>
      <c r="T248" s="78"/>
      <c r="U248" s="32"/>
      <c r="V248" s="32"/>
      <c r="W248" s="32"/>
      <c r="X248" s="32"/>
      <c r="Y248" s="32"/>
      <c r="Z248" s="32"/>
      <c r="AA248" s="32"/>
      <c r="AB248" s="32"/>
      <c r="AC248" s="32"/>
      <c r="AD248" s="32"/>
      <c r="AE248" s="32"/>
      <c r="AT248" s="17" t="s">
        <v>152</v>
      </c>
      <c r="AU248" s="17" t="s">
        <v>83</v>
      </c>
    </row>
    <row r="249" s="2" customFormat="1">
      <c r="A249" s="32"/>
      <c r="B249" s="33"/>
      <c r="C249" s="34"/>
      <c r="D249" s="208" t="s">
        <v>179</v>
      </c>
      <c r="E249" s="34"/>
      <c r="F249" s="209" t="s">
        <v>415</v>
      </c>
      <c r="G249" s="34"/>
      <c r="H249" s="34"/>
      <c r="I249" s="34"/>
      <c r="J249" s="34"/>
      <c r="K249" s="34"/>
      <c r="L249" s="38"/>
      <c r="M249" s="210"/>
      <c r="N249" s="211"/>
      <c r="O249" s="77"/>
      <c r="P249" s="77"/>
      <c r="Q249" s="77"/>
      <c r="R249" s="77"/>
      <c r="S249" s="77"/>
      <c r="T249" s="78"/>
      <c r="U249" s="32"/>
      <c r="V249" s="32"/>
      <c r="W249" s="32"/>
      <c r="X249" s="32"/>
      <c r="Y249" s="32"/>
      <c r="Z249" s="32"/>
      <c r="AA249" s="32"/>
      <c r="AB249" s="32"/>
      <c r="AC249" s="32"/>
      <c r="AD249" s="32"/>
      <c r="AE249" s="32"/>
      <c r="AT249" s="17" t="s">
        <v>179</v>
      </c>
      <c r="AU249" s="17" t="s">
        <v>83</v>
      </c>
    </row>
    <row r="250" s="2" customFormat="1" ht="37.8" customHeight="1">
      <c r="A250" s="32"/>
      <c r="B250" s="33"/>
      <c r="C250" s="196" t="s">
        <v>421</v>
      </c>
      <c r="D250" s="196" t="s">
        <v>145</v>
      </c>
      <c r="E250" s="197" t="s">
        <v>422</v>
      </c>
      <c r="F250" s="198" t="s">
        <v>423</v>
      </c>
      <c r="G250" s="199" t="s">
        <v>148</v>
      </c>
      <c r="H250" s="200">
        <v>15</v>
      </c>
      <c r="I250" s="201">
        <v>116</v>
      </c>
      <c r="J250" s="201">
        <f>ROUND(I250*H250,2)</f>
        <v>1740</v>
      </c>
      <c r="K250" s="198" t="s">
        <v>149</v>
      </c>
      <c r="L250" s="38"/>
      <c r="M250" s="202" t="s">
        <v>18</v>
      </c>
      <c r="N250" s="203" t="s">
        <v>45</v>
      </c>
      <c r="O250" s="204">
        <v>0.23599999999999999</v>
      </c>
      <c r="P250" s="204">
        <f>O250*H250</f>
        <v>3.54</v>
      </c>
      <c r="Q250" s="204">
        <v>0.00083850999999999999</v>
      </c>
      <c r="R250" s="204">
        <f>Q250*H250</f>
        <v>0.012577649999999999</v>
      </c>
      <c r="S250" s="204">
        <v>0</v>
      </c>
      <c r="T250" s="205">
        <f>S250*H250</f>
        <v>0</v>
      </c>
      <c r="U250" s="32"/>
      <c r="V250" s="32"/>
      <c r="W250" s="32"/>
      <c r="X250" s="32"/>
      <c r="Y250" s="32"/>
      <c r="Z250" s="32"/>
      <c r="AA250" s="32"/>
      <c r="AB250" s="32"/>
      <c r="AC250" s="32"/>
      <c r="AD250" s="32"/>
      <c r="AE250" s="32"/>
      <c r="AR250" s="206" t="s">
        <v>150</v>
      </c>
      <c r="AT250" s="206" t="s">
        <v>145</v>
      </c>
      <c r="AU250" s="206" t="s">
        <v>83</v>
      </c>
      <c r="AY250" s="17" t="s">
        <v>143</v>
      </c>
      <c r="BE250" s="207">
        <f>IF(N250="základní",J250,0)</f>
        <v>1740</v>
      </c>
      <c r="BF250" s="207">
        <f>IF(N250="snížená",J250,0)</f>
        <v>0</v>
      </c>
      <c r="BG250" s="207">
        <f>IF(N250="zákl. přenesená",J250,0)</f>
        <v>0</v>
      </c>
      <c r="BH250" s="207">
        <f>IF(N250="sníž. přenesená",J250,0)</f>
        <v>0</v>
      </c>
      <c r="BI250" s="207">
        <f>IF(N250="nulová",J250,0)</f>
        <v>0</v>
      </c>
      <c r="BJ250" s="17" t="s">
        <v>20</v>
      </c>
      <c r="BK250" s="207">
        <f>ROUND(I250*H250,2)</f>
        <v>1740</v>
      </c>
      <c r="BL250" s="17" t="s">
        <v>150</v>
      </c>
      <c r="BM250" s="206" t="s">
        <v>424</v>
      </c>
    </row>
    <row r="251" s="2" customFormat="1">
      <c r="A251" s="32"/>
      <c r="B251" s="33"/>
      <c r="C251" s="34"/>
      <c r="D251" s="208" t="s">
        <v>152</v>
      </c>
      <c r="E251" s="34"/>
      <c r="F251" s="209" t="s">
        <v>425</v>
      </c>
      <c r="G251" s="34"/>
      <c r="H251" s="34"/>
      <c r="I251" s="34"/>
      <c r="J251" s="34"/>
      <c r="K251" s="34"/>
      <c r="L251" s="38"/>
      <c r="M251" s="210"/>
      <c r="N251" s="211"/>
      <c r="O251" s="77"/>
      <c r="P251" s="77"/>
      <c r="Q251" s="77"/>
      <c r="R251" s="77"/>
      <c r="S251" s="77"/>
      <c r="T251" s="78"/>
      <c r="U251" s="32"/>
      <c r="V251" s="32"/>
      <c r="W251" s="32"/>
      <c r="X251" s="32"/>
      <c r="Y251" s="32"/>
      <c r="Z251" s="32"/>
      <c r="AA251" s="32"/>
      <c r="AB251" s="32"/>
      <c r="AC251" s="32"/>
      <c r="AD251" s="32"/>
      <c r="AE251" s="32"/>
      <c r="AT251" s="17" t="s">
        <v>152</v>
      </c>
      <c r="AU251" s="17" t="s">
        <v>83</v>
      </c>
    </row>
    <row r="252" s="2" customFormat="1">
      <c r="A252" s="32"/>
      <c r="B252" s="33"/>
      <c r="C252" s="34"/>
      <c r="D252" s="208" t="s">
        <v>179</v>
      </c>
      <c r="E252" s="34"/>
      <c r="F252" s="209" t="s">
        <v>426</v>
      </c>
      <c r="G252" s="34"/>
      <c r="H252" s="34"/>
      <c r="I252" s="34"/>
      <c r="J252" s="34"/>
      <c r="K252" s="34"/>
      <c r="L252" s="38"/>
      <c r="M252" s="210"/>
      <c r="N252" s="211"/>
      <c r="O252" s="77"/>
      <c r="P252" s="77"/>
      <c r="Q252" s="77"/>
      <c r="R252" s="77"/>
      <c r="S252" s="77"/>
      <c r="T252" s="78"/>
      <c r="U252" s="32"/>
      <c r="V252" s="32"/>
      <c r="W252" s="32"/>
      <c r="X252" s="32"/>
      <c r="Y252" s="32"/>
      <c r="Z252" s="32"/>
      <c r="AA252" s="32"/>
      <c r="AB252" s="32"/>
      <c r="AC252" s="32"/>
      <c r="AD252" s="32"/>
      <c r="AE252" s="32"/>
      <c r="AT252" s="17" t="s">
        <v>179</v>
      </c>
      <c r="AU252" s="17" t="s">
        <v>83</v>
      </c>
    </row>
    <row r="253" s="2" customFormat="1" ht="37.8" customHeight="1">
      <c r="A253" s="32"/>
      <c r="B253" s="33"/>
      <c r="C253" s="196" t="s">
        <v>427</v>
      </c>
      <c r="D253" s="196" t="s">
        <v>145</v>
      </c>
      <c r="E253" s="197" t="s">
        <v>428</v>
      </c>
      <c r="F253" s="198" t="s">
        <v>429</v>
      </c>
      <c r="G253" s="199" t="s">
        <v>148</v>
      </c>
      <c r="H253" s="200">
        <v>45</v>
      </c>
      <c r="I253" s="201">
        <v>199</v>
      </c>
      <c r="J253" s="201">
        <f>ROUND(I253*H253,2)</f>
        <v>8955</v>
      </c>
      <c r="K253" s="198" t="s">
        <v>149</v>
      </c>
      <c r="L253" s="38"/>
      <c r="M253" s="202" t="s">
        <v>18</v>
      </c>
      <c r="N253" s="203" t="s">
        <v>45</v>
      </c>
      <c r="O253" s="204">
        <v>0.47899999999999998</v>
      </c>
      <c r="P253" s="204">
        <f>O253*H253</f>
        <v>21.555</v>
      </c>
      <c r="Q253" s="204">
        <v>0.00085132000000000003</v>
      </c>
      <c r="R253" s="204">
        <f>Q253*H253</f>
        <v>0.0383094</v>
      </c>
      <c r="S253" s="204">
        <v>0</v>
      </c>
      <c r="T253" s="205">
        <f>S253*H253</f>
        <v>0</v>
      </c>
      <c r="U253" s="32"/>
      <c r="V253" s="32"/>
      <c r="W253" s="32"/>
      <c r="X253" s="32"/>
      <c r="Y253" s="32"/>
      <c r="Z253" s="32"/>
      <c r="AA253" s="32"/>
      <c r="AB253" s="32"/>
      <c r="AC253" s="32"/>
      <c r="AD253" s="32"/>
      <c r="AE253" s="32"/>
      <c r="AR253" s="206" t="s">
        <v>150</v>
      </c>
      <c r="AT253" s="206" t="s">
        <v>145</v>
      </c>
      <c r="AU253" s="206" t="s">
        <v>83</v>
      </c>
      <c r="AY253" s="17" t="s">
        <v>143</v>
      </c>
      <c r="BE253" s="207">
        <f>IF(N253="základní",J253,0)</f>
        <v>8955</v>
      </c>
      <c r="BF253" s="207">
        <f>IF(N253="snížená",J253,0)</f>
        <v>0</v>
      </c>
      <c r="BG253" s="207">
        <f>IF(N253="zákl. přenesená",J253,0)</f>
        <v>0</v>
      </c>
      <c r="BH253" s="207">
        <f>IF(N253="sníž. přenesená",J253,0)</f>
        <v>0</v>
      </c>
      <c r="BI253" s="207">
        <f>IF(N253="nulová",J253,0)</f>
        <v>0</v>
      </c>
      <c r="BJ253" s="17" t="s">
        <v>20</v>
      </c>
      <c r="BK253" s="207">
        <f>ROUND(I253*H253,2)</f>
        <v>8955</v>
      </c>
      <c r="BL253" s="17" t="s">
        <v>150</v>
      </c>
      <c r="BM253" s="206" t="s">
        <v>430</v>
      </c>
    </row>
    <row r="254" s="2" customFormat="1">
      <c r="A254" s="32"/>
      <c r="B254" s="33"/>
      <c r="C254" s="34"/>
      <c r="D254" s="208" t="s">
        <v>152</v>
      </c>
      <c r="E254" s="34"/>
      <c r="F254" s="209" t="s">
        <v>425</v>
      </c>
      <c r="G254" s="34"/>
      <c r="H254" s="34"/>
      <c r="I254" s="34"/>
      <c r="J254" s="34"/>
      <c r="K254" s="34"/>
      <c r="L254" s="38"/>
      <c r="M254" s="210"/>
      <c r="N254" s="211"/>
      <c r="O254" s="77"/>
      <c r="P254" s="77"/>
      <c r="Q254" s="77"/>
      <c r="R254" s="77"/>
      <c r="S254" s="77"/>
      <c r="T254" s="78"/>
      <c r="U254" s="32"/>
      <c r="V254" s="32"/>
      <c r="W254" s="32"/>
      <c r="X254" s="32"/>
      <c r="Y254" s="32"/>
      <c r="Z254" s="32"/>
      <c r="AA254" s="32"/>
      <c r="AB254" s="32"/>
      <c r="AC254" s="32"/>
      <c r="AD254" s="32"/>
      <c r="AE254" s="32"/>
      <c r="AT254" s="17" t="s">
        <v>152</v>
      </c>
      <c r="AU254" s="17" t="s">
        <v>83</v>
      </c>
    </row>
    <row r="255" s="2" customFormat="1">
      <c r="A255" s="32"/>
      <c r="B255" s="33"/>
      <c r="C255" s="34"/>
      <c r="D255" s="208" t="s">
        <v>179</v>
      </c>
      <c r="E255" s="34"/>
      <c r="F255" s="209" t="s">
        <v>431</v>
      </c>
      <c r="G255" s="34"/>
      <c r="H255" s="34"/>
      <c r="I255" s="34"/>
      <c r="J255" s="34"/>
      <c r="K255" s="34"/>
      <c r="L255" s="38"/>
      <c r="M255" s="210"/>
      <c r="N255" s="211"/>
      <c r="O255" s="77"/>
      <c r="P255" s="77"/>
      <c r="Q255" s="77"/>
      <c r="R255" s="77"/>
      <c r="S255" s="77"/>
      <c r="T255" s="78"/>
      <c r="U255" s="32"/>
      <c r="V255" s="32"/>
      <c r="W255" s="32"/>
      <c r="X255" s="32"/>
      <c r="Y255" s="32"/>
      <c r="Z255" s="32"/>
      <c r="AA255" s="32"/>
      <c r="AB255" s="32"/>
      <c r="AC255" s="32"/>
      <c r="AD255" s="32"/>
      <c r="AE255" s="32"/>
      <c r="AT255" s="17" t="s">
        <v>179</v>
      </c>
      <c r="AU255" s="17" t="s">
        <v>83</v>
      </c>
    </row>
    <row r="256" s="2" customFormat="1" ht="24.15" customHeight="1">
      <c r="A256" s="32"/>
      <c r="B256" s="33"/>
      <c r="C256" s="212" t="s">
        <v>432</v>
      </c>
      <c r="D256" s="212" t="s">
        <v>260</v>
      </c>
      <c r="E256" s="213" t="s">
        <v>433</v>
      </c>
      <c r="F256" s="214" t="s">
        <v>434</v>
      </c>
      <c r="G256" s="215" t="s">
        <v>176</v>
      </c>
      <c r="H256" s="216">
        <v>1.8</v>
      </c>
      <c r="I256" s="217">
        <v>10300</v>
      </c>
      <c r="J256" s="217">
        <f>ROUND(I256*H256,2)</f>
        <v>18540</v>
      </c>
      <c r="K256" s="214" t="s">
        <v>149</v>
      </c>
      <c r="L256" s="218"/>
      <c r="M256" s="219" t="s">
        <v>18</v>
      </c>
      <c r="N256" s="220" t="s">
        <v>45</v>
      </c>
      <c r="O256" s="204">
        <v>0</v>
      </c>
      <c r="P256" s="204">
        <f>O256*H256</f>
        <v>0</v>
      </c>
      <c r="Q256" s="204">
        <v>0.55000000000000004</v>
      </c>
      <c r="R256" s="204">
        <f>Q256*H256</f>
        <v>0.9900000000000001</v>
      </c>
      <c r="S256" s="204">
        <v>0</v>
      </c>
      <c r="T256" s="205">
        <f>S256*H256</f>
        <v>0</v>
      </c>
      <c r="U256" s="32"/>
      <c r="V256" s="32"/>
      <c r="W256" s="32"/>
      <c r="X256" s="32"/>
      <c r="Y256" s="32"/>
      <c r="Z256" s="32"/>
      <c r="AA256" s="32"/>
      <c r="AB256" s="32"/>
      <c r="AC256" s="32"/>
      <c r="AD256" s="32"/>
      <c r="AE256" s="32"/>
      <c r="AR256" s="206" t="s">
        <v>181</v>
      </c>
      <c r="AT256" s="206" t="s">
        <v>260</v>
      </c>
      <c r="AU256" s="206" t="s">
        <v>83</v>
      </c>
      <c r="AY256" s="17" t="s">
        <v>143</v>
      </c>
      <c r="BE256" s="207">
        <f>IF(N256="základní",J256,0)</f>
        <v>18540</v>
      </c>
      <c r="BF256" s="207">
        <f>IF(N256="snížená",J256,0)</f>
        <v>0</v>
      </c>
      <c r="BG256" s="207">
        <f>IF(N256="zákl. přenesená",J256,0)</f>
        <v>0</v>
      </c>
      <c r="BH256" s="207">
        <f>IF(N256="sníž. přenesená",J256,0)</f>
        <v>0</v>
      </c>
      <c r="BI256" s="207">
        <f>IF(N256="nulová",J256,0)</f>
        <v>0</v>
      </c>
      <c r="BJ256" s="17" t="s">
        <v>20</v>
      </c>
      <c r="BK256" s="207">
        <f>ROUND(I256*H256,2)</f>
        <v>18540</v>
      </c>
      <c r="BL256" s="17" t="s">
        <v>150</v>
      </c>
      <c r="BM256" s="206" t="s">
        <v>435</v>
      </c>
    </row>
    <row r="257" s="2" customFormat="1">
      <c r="A257" s="32"/>
      <c r="B257" s="33"/>
      <c r="C257" s="34"/>
      <c r="D257" s="208" t="s">
        <v>179</v>
      </c>
      <c r="E257" s="34"/>
      <c r="F257" s="209" t="s">
        <v>436</v>
      </c>
      <c r="G257" s="34"/>
      <c r="H257" s="34"/>
      <c r="I257" s="34"/>
      <c r="J257" s="34"/>
      <c r="K257" s="34"/>
      <c r="L257" s="38"/>
      <c r="M257" s="210"/>
      <c r="N257" s="211"/>
      <c r="O257" s="77"/>
      <c r="P257" s="77"/>
      <c r="Q257" s="77"/>
      <c r="R257" s="77"/>
      <c r="S257" s="77"/>
      <c r="T257" s="78"/>
      <c r="U257" s="32"/>
      <c r="V257" s="32"/>
      <c r="W257" s="32"/>
      <c r="X257" s="32"/>
      <c r="Y257" s="32"/>
      <c r="Z257" s="32"/>
      <c r="AA257" s="32"/>
      <c r="AB257" s="32"/>
      <c r="AC257" s="32"/>
      <c r="AD257" s="32"/>
      <c r="AE257" s="32"/>
      <c r="AT257" s="17" t="s">
        <v>179</v>
      </c>
      <c r="AU257" s="17" t="s">
        <v>83</v>
      </c>
    </row>
    <row r="258" s="2" customFormat="1" ht="16.5" customHeight="1">
      <c r="A258" s="32"/>
      <c r="B258" s="33"/>
      <c r="C258" s="212" t="s">
        <v>437</v>
      </c>
      <c r="D258" s="212" t="s">
        <v>260</v>
      </c>
      <c r="E258" s="213" t="s">
        <v>438</v>
      </c>
      <c r="F258" s="214" t="s">
        <v>439</v>
      </c>
      <c r="G258" s="215" t="s">
        <v>256</v>
      </c>
      <c r="H258" s="216">
        <v>162</v>
      </c>
      <c r="I258" s="217">
        <v>268</v>
      </c>
      <c r="J258" s="217">
        <f>ROUND(I258*H258,2)</f>
        <v>43416</v>
      </c>
      <c r="K258" s="214" t="s">
        <v>149</v>
      </c>
      <c r="L258" s="218"/>
      <c r="M258" s="219" t="s">
        <v>18</v>
      </c>
      <c r="N258" s="220" t="s">
        <v>45</v>
      </c>
      <c r="O258" s="204">
        <v>0</v>
      </c>
      <c r="P258" s="204">
        <f>O258*H258</f>
        <v>0</v>
      </c>
      <c r="Q258" s="204">
        <v>0.0038</v>
      </c>
      <c r="R258" s="204">
        <f>Q258*H258</f>
        <v>0.61560000000000004</v>
      </c>
      <c r="S258" s="204">
        <v>0</v>
      </c>
      <c r="T258" s="205">
        <f>S258*H258</f>
        <v>0</v>
      </c>
      <c r="U258" s="32"/>
      <c r="V258" s="32"/>
      <c r="W258" s="32"/>
      <c r="X258" s="32"/>
      <c r="Y258" s="32"/>
      <c r="Z258" s="32"/>
      <c r="AA258" s="32"/>
      <c r="AB258" s="32"/>
      <c r="AC258" s="32"/>
      <c r="AD258" s="32"/>
      <c r="AE258" s="32"/>
      <c r="AR258" s="206" t="s">
        <v>181</v>
      </c>
      <c r="AT258" s="206" t="s">
        <v>260</v>
      </c>
      <c r="AU258" s="206" t="s">
        <v>83</v>
      </c>
      <c r="AY258" s="17" t="s">
        <v>143</v>
      </c>
      <c r="BE258" s="207">
        <f>IF(N258="základní",J258,0)</f>
        <v>43416</v>
      </c>
      <c r="BF258" s="207">
        <f>IF(N258="snížená",J258,0)</f>
        <v>0</v>
      </c>
      <c r="BG258" s="207">
        <f>IF(N258="zákl. přenesená",J258,0)</f>
        <v>0</v>
      </c>
      <c r="BH258" s="207">
        <f>IF(N258="sníž. přenesená",J258,0)</f>
        <v>0</v>
      </c>
      <c r="BI258" s="207">
        <f>IF(N258="nulová",J258,0)</f>
        <v>0</v>
      </c>
      <c r="BJ258" s="17" t="s">
        <v>20</v>
      </c>
      <c r="BK258" s="207">
        <f>ROUND(I258*H258,2)</f>
        <v>43416</v>
      </c>
      <c r="BL258" s="17" t="s">
        <v>150</v>
      </c>
      <c r="BM258" s="206" t="s">
        <v>440</v>
      </c>
    </row>
    <row r="259" s="2" customFormat="1">
      <c r="A259" s="32"/>
      <c r="B259" s="33"/>
      <c r="C259" s="34"/>
      <c r="D259" s="208" t="s">
        <v>179</v>
      </c>
      <c r="E259" s="34"/>
      <c r="F259" s="209" t="s">
        <v>441</v>
      </c>
      <c r="G259" s="34"/>
      <c r="H259" s="34"/>
      <c r="I259" s="34"/>
      <c r="J259" s="34"/>
      <c r="K259" s="34"/>
      <c r="L259" s="38"/>
      <c r="M259" s="210"/>
      <c r="N259" s="211"/>
      <c r="O259" s="77"/>
      <c r="P259" s="77"/>
      <c r="Q259" s="77"/>
      <c r="R259" s="77"/>
      <c r="S259" s="77"/>
      <c r="T259" s="78"/>
      <c r="U259" s="32"/>
      <c r="V259" s="32"/>
      <c r="W259" s="32"/>
      <c r="X259" s="32"/>
      <c r="Y259" s="32"/>
      <c r="Z259" s="32"/>
      <c r="AA259" s="32"/>
      <c r="AB259" s="32"/>
      <c r="AC259" s="32"/>
      <c r="AD259" s="32"/>
      <c r="AE259" s="32"/>
      <c r="AT259" s="17" t="s">
        <v>179</v>
      </c>
      <c r="AU259" s="17" t="s">
        <v>83</v>
      </c>
    </row>
    <row r="260" s="2" customFormat="1" ht="44.25" customHeight="1">
      <c r="A260" s="32"/>
      <c r="B260" s="33"/>
      <c r="C260" s="196" t="s">
        <v>442</v>
      </c>
      <c r="D260" s="196" t="s">
        <v>145</v>
      </c>
      <c r="E260" s="197" t="s">
        <v>443</v>
      </c>
      <c r="F260" s="198" t="s">
        <v>444</v>
      </c>
      <c r="G260" s="199" t="s">
        <v>148</v>
      </c>
      <c r="H260" s="200">
        <v>15</v>
      </c>
      <c r="I260" s="201">
        <v>65.5</v>
      </c>
      <c r="J260" s="201">
        <f>ROUND(I260*H260,2)</f>
        <v>982.5</v>
      </c>
      <c r="K260" s="198" t="s">
        <v>149</v>
      </c>
      <c r="L260" s="38"/>
      <c r="M260" s="202" t="s">
        <v>18</v>
      </c>
      <c r="N260" s="203" t="s">
        <v>45</v>
      </c>
      <c r="O260" s="204">
        <v>0.216</v>
      </c>
      <c r="P260" s="204">
        <f>O260*H260</f>
        <v>3.2399999999999998</v>
      </c>
      <c r="Q260" s="204">
        <v>0</v>
      </c>
      <c r="R260" s="204">
        <f>Q260*H260</f>
        <v>0</v>
      </c>
      <c r="S260" s="204">
        <v>0</v>
      </c>
      <c r="T260" s="205">
        <f>S260*H260</f>
        <v>0</v>
      </c>
      <c r="U260" s="32"/>
      <c r="V260" s="32"/>
      <c r="W260" s="32"/>
      <c r="X260" s="32"/>
      <c r="Y260" s="32"/>
      <c r="Z260" s="32"/>
      <c r="AA260" s="32"/>
      <c r="AB260" s="32"/>
      <c r="AC260" s="32"/>
      <c r="AD260" s="32"/>
      <c r="AE260" s="32"/>
      <c r="AR260" s="206" t="s">
        <v>150</v>
      </c>
      <c r="AT260" s="206" t="s">
        <v>145</v>
      </c>
      <c r="AU260" s="206" t="s">
        <v>83</v>
      </c>
      <c r="AY260" s="17" t="s">
        <v>143</v>
      </c>
      <c r="BE260" s="207">
        <f>IF(N260="základní",J260,0)</f>
        <v>982.5</v>
      </c>
      <c r="BF260" s="207">
        <f>IF(N260="snížená",J260,0)</f>
        <v>0</v>
      </c>
      <c r="BG260" s="207">
        <f>IF(N260="zákl. přenesená",J260,0)</f>
        <v>0</v>
      </c>
      <c r="BH260" s="207">
        <f>IF(N260="sníž. přenesená",J260,0)</f>
        <v>0</v>
      </c>
      <c r="BI260" s="207">
        <f>IF(N260="nulová",J260,0)</f>
        <v>0</v>
      </c>
      <c r="BJ260" s="17" t="s">
        <v>20</v>
      </c>
      <c r="BK260" s="207">
        <f>ROUND(I260*H260,2)</f>
        <v>982.5</v>
      </c>
      <c r="BL260" s="17" t="s">
        <v>150</v>
      </c>
      <c r="BM260" s="206" t="s">
        <v>445</v>
      </c>
    </row>
    <row r="261" s="2" customFormat="1" ht="44.25" customHeight="1">
      <c r="A261" s="32"/>
      <c r="B261" s="33"/>
      <c r="C261" s="196" t="s">
        <v>446</v>
      </c>
      <c r="D261" s="196" t="s">
        <v>145</v>
      </c>
      <c r="E261" s="197" t="s">
        <v>447</v>
      </c>
      <c r="F261" s="198" t="s">
        <v>448</v>
      </c>
      <c r="G261" s="199" t="s">
        <v>148</v>
      </c>
      <c r="H261" s="200">
        <v>45</v>
      </c>
      <c r="I261" s="201">
        <v>99.200000000000003</v>
      </c>
      <c r="J261" s="201">
        <f>ROUND(I261*H261,2)</f>
        <v>4464</v>
      </c>
      <c r="K261" s="198" t="s">
        <v>149</v>
      </c>
      <c r="L261" s="38"/>
      <c r="M261" s="202" t="s">
        <v>18</v>
      </c>
      <c r="N261" s="203" t="s">
        <v>45</v>
      </c>
      <c r="O261" s="204">
        <v>0.32700000000000001</v>
      </c>
      <c r="P261" s="204">
        <f>O261*H261</f>
        <v>14.715</v>
      </c>
      <c r="Q261" s="204">
        <v>0</v>
      </c>
      <c r="R261" s="204">
        <f>Q261*H261</f>
        <v>0</v>
      </c>
      <c r="S261" s="204">
        <v>0</v>
      </c>
      <c r="T261" s="205">
        <f>S261*H261</f>
        <v>0</v>
      </c>
      <c r="U261" s="32"/>
      <c r="V261" s="32"/>
      <c r="W261" s="32"/>
      <c r="X261" s="32"/>
      <c r="Y261" s="32"/>
      <c r="Z261" s="32"/>
      <c r="AA261" s="32"/>
      <c r="AB261" s="32"/>
      <c r="AC261" s="32"/>
      <c r="AD261" s="32"/>
      <c r="AE261" s="32"/>
      <c r="AR261" s="206" t="s">
        <v>150</v>
      </c>
      <c r="AT261" s="206" t="s">
        <v>145</v>
      </c>
      <c r="AU261" s="206" t="s">
        <v>83</v>
      </c>
      <c r="AY261" s="17" t="s">
        <v>143</v>
      </c>
      <c r="BE261" s="207">
        <f>IF(N261="základní",J261,0)</f>
        <v>4464</v>
      </c>
      <c r="BF261" s="207">
        <f>IF(N261="snížená",J261,0)</f>
        <v>0</v>
      </c>
      <c r="BG261" s="207">
        <f>IF(N261="zákl. přenesená",J261,0)</f>
        <v>0</v>
      </c>
      <c r="BH261" s="207">
        <f>IF(N261="sníž. přenesená",J261,0)</f>
        <v>0</v>
      </c>
      <c r="BI261" s="207">
        <f>IF(N261="nulová",J261,0)</f>
        <v>0</v>
      </c>
      <c r="BJ261" s="17" t="s">
        <v>20</v>
      </c>
      <c r="BK261" s="207">
        <f>ROUND(I261*H261,2)</f>
        <v>4464</v>
      </c>
      <c r="BL261" s="17" t="s">
        <v>150</v>
      </c>
      <c r="BM261" s="206" t="s">
        <v>449</v>
      </c>
    </row>
    <row r="262" s="2" customFormat="1" ht="24.15" customHeight="1">
      <c r="A262" s="32"/>
      <c r="B262" s="33"/>
      <c r="C262" s="196" t="s">
        <v>450</v>
      </c>
      <c r="D262" s="196" t="s">
        <v>145</v>
      </c>
      <c r="E262" s="197" t="s">
        <v>451</v>
      </c>
      <c r="F262" s="198" t="s">
        <v>452</v>
      </c>
      <c r="G262" s="199" t="s">
        <v>148</v>
      </c>
      <c r="H262" s="200">
        <v>15</v>
      </c>
      <c r="I262" s="201">
        <v>90.5</v>
      </c>
      <c r="J262" s="201">
        <f>ROUND(I262*H262,2)</f>
        <v>1357.5</v>
      </c>
      <c r="K262" s="198" t="s">
        <v>149</v>
      </c>
      <c r="L262" s="38"/>
      <c r="M262" s="202" t="s">
        <v>18</v>
      </c>
      <c r="N262" s="203" t="s">
        <v>45</v>
      </c>
      <c r="O262" s="204">
        <v>0.156</v>
      </c>
      <c r="P262" s="204">
        <f>O262*H262</f>
        <v>2.3399999999999999</v>
      </c>
      <c r="Q262" s="204">
        <v>0.00070100000000000002</v>
      </c>
      <c r="R262" s="204">
        <f>Q262*H262</f>
        <v>0.010515</v>
      </c>
      <c r="S262" s="204">
        <v>0</v>
      </c>
      <c r="T262" s="205">
        <f>S262*H262</f>
        <v>0</v>
      </c>
      <c r="U262" s="32"/>
      <c r="V262" s="32"/>
      <c r="W262" s="32"/>
      <c r="X262" s="32"/>
      <c r="Y262" s="32"/>
      <c r="Z262" s="32"/>
      <c r="AA262" s="32"/>
      <c r="AB262" s="32"/>
      <c r="AC262" s="32"/>
      <c r="AD262" s="32"/>
      <c r="AE262" s="32"/>
      <c r="AR262" s="206" t="s">
        <v>150</v>
      </c>
      <c r="AT262" s="206" t="s">
        <v>145</v>
      </c>
      <c r="AU262" s="206" t="s">
        <v>83</v>
      </c>
      <c r="AY262" s="17" t="s">
        <v>143</v>
      </c>
      <c r="BE262" s="207">
        <f>IF(N262="základní",J262,0)</f>
        <v>1357.5</v>
      </c>
      <c r="BF262" s="207">
        <f>IF(N262="snížená",J262,0)</f>
        <v>0</v>
      </c>
      <c r="BG262" s="207">
        <f>IF(N262="zákl. přenesená",J262,0)</f>
        <v>0</v>
      </c>
      <c r="BH262" s="207">
        <f>IF(N262="sníž. přenesená",J262,0)</f>
        <v>0</v>
      </c>
      <c r="BI262" s="207">
        <f>IF(N262="nulová",J262,0)</f>
        <v>0</v>
      </c>
      <c r="BJ262" s="17" t="s">
        <v>20</v>
      </c>
      <c r="BK262" s="207">
        <f>ROUND(I262*H262,2)</f>
        <v>1357.5</v>
      </c>
      <c r="BL262" s="17" t="s">
        <v>150</v>
      </c>
      <c r="BM262" s="206" t="s">
        <v>453</v>
      </c>
    </row>
    <row r="263" s="2" customFormat="1">
      <c r="A263" s="32"/>
      <c r="B263" s="33"/>
      <c r="C263" s="34"/>
      <c r="D263" s="208" t="s">
        <v>152</v>
      </c>
      <c r="E263" s="34"/>
      <c r="F263" s="209" t="s">
        <v>454</v>
      </c>
      <c r="G263" s="34"/>
      <c r="H263" s="34"/>
      <c r="I263" s="34"/>
      <c r="J263" s="34"/>
      <c r="K263" s="34"/>
      <c r="L263" s="38"/>
      <c r="M263" s="210"/>
      <c r="N263" s="211"/>
      <c r="O263" s="77"/>
      <c r="P263" s="77"/>
      <c r="Q263" s="77"/>
      <c r="R263" s="77"/>
      <c r="S263" s="77"/>
      <c r="T263" s="78"/>
      <c r="U263" s="32"/>
      <c r="V263" s="32"/>
      <c r="W263" s="32"/>
      <c r="X263" s="32"/>
      <c r="Y263" s="32"/>
      <c r="Z263" s="32"/>
      <c r="AA263" s="32"/>
      <c r="AB263" s="32"/>
      <c r="AC263" s="32"/>
      <c r="AD263" s="32"/>
      <c r="AE263" s="32"/>
      <c r="AT263" s="17" t="s">
        <v>152</v>
      </c>
      <c r="AU263" s="17" t="s">
        <v>83</v>
      </c>
    </row>
    <row r="264" s="2" customFormat="1">
      <c r="A264" s="32"/>
      <c r="B264" s="33"/>
      <c r="C264" s="34"/>
      <c r="D264" s="208" t="s">
        <v>179</v>
      </c>
      <c r="E264" s="34"/>
      <c r="F264" s="209" t="s">
        <v>455</v>
      </c>
      <c r="G264" s="34"/>
      <c r="H264" s="34"/>
      <c r="I264" s="34"/>
      <c r="J264" s="34"/>
      <c r="K264" s="34"/>
      <c r="L264" s="38"/>
      <c r="M264" s="210"/>
      <c r="N264" s="211"/>
      <c r="O264" s="77"/>
      <c r="P264" s="77"/>
      <c r="Q264" s="77"/>
      <c r="R264" s="77"/>
      <c r="S264" s="77"/>
      <c r="T264" s="78"/>
      <c r="U264" s="32"/>
      <c r="V264" s="32"/>
      <c r="W264" s="32"/>
      <c r="X264" s="32"/>
      <c r="Y264" s="32"/>
      <c r="Z264" s="32"/>
      <c r="AA264" s="32"/>
      <c r="AB264" s="32"/>
      <c r="AC264" s="32"/>
      <c r="AD264" s="32"/>
      <c r="AE264" s="32"/>
      <c r="AT264" s="17" t="s">
        <v>179</v>
      </c>
      <c r="AU264" s="17" t="s">
        <v>83</v>
      </c>
    </row>
    <row r="265" s="2" customFormat="1" ht="33" customHeight="1">
      <c r="A265" s="32"/>
      <c r="B265" s="33"/>
      <c r="C265" s="196" t="s">
        <v>456</v>
      </c>
      <c r="D265" s="196" t="s">
        <v>145</v>
      </c>
      <c r="E265" s="197" t="s">
        <v>457</v>
      </c>
      <c r="F265" s="198" t="s">
        <v>458</v>
      </c>
      <c r="G265" s="199" t="s">
        <v>148</v>
      </c>
      <c r="H265" s="200">
        <v>15</v>
      </c>
      <c r="I265" s="201">
        <v>107</v>
      </c>
      <c r="J265" s="201">
        <f>ROUND(I265*H265,2)</f>
        <v>1605</v>
      </c>
      <c r="K265" s="198" t="s">
        <v>149</v>
      </c>
      <c r="L265" s="38"/>
      <c r="M265" s="202" t="s">
        <v>18</v>
      </c>
      <c r="N265" s="203" t="s">
        <v>45</v>
      </c>
      <c r="O265" s="204">
        <v>0.28299999999999997</v>
      </c>
      <c r="P265" s="204">
        <f>O265*H265</f>
        <v>4.2449999999999992</v>
      </c>
      <c r="Q265" s="204">
        <v>0.00079409999999999995</v>
      </c>
      <c r="R265" s="204">
        <f>Q265*H265</f>
        <v>0.011911499999999999</v>
      </c>
      <c r="S265" s="204">
        <v>0</v>
      </c>
      <c r="T265" s="205">
        <f>S265*H265</f>
        <v>0</v>
      </c>
      <c r="U265" s="32"/>
      <c r="V265" s="32"/>
      <c r="W265" s="32"/>
      <c r="X265" s="32"/>
      <c r="Y265" s="32"/>
      <c r="Z265" s="32"/>
      <c r="AA265" s="32"/>
      <c r="AB265" s="32"/>
      <c r="AC265" s="32"/>
      <c r="AD265" s="32"/>
      <c r="AE265" s="32"/>
      <c r="AR265" s="206" t="s">
        <v>150</v>
      </c>
      <c r="AT265" s="206" t="s">
        <v>145</v>
      </c>
      <c r="AU265" s="206" t="s">
        <v>83</v>
      </c>
      <c r="AY265" s="17" t="s">
        <v>143</v>
      </c>
      <c r="BE265" s="207">
        <f>IF(N265="základní",J265,0)</f>
        <v>1605</v>
      </c>
      <c r="BF265" s="207">
        <f>IF(N265="snížená",J265,0)</f>
        <v>0</v>
      </c>
      <c r="BG265" s="207">
        <f>IF(N265="zákl. přenesená",J265,0)</f>
        <v>0</v>
      </c>
      <c r="BH265" s="207">
        <f>IF(N265="sníž. přenesená",J265,0)</f>
        <v>0</v>
      </c>
      <c r="BI265" s="207">
        <f>IF(N265="nulová",J265,0)</f>
        <v>0</v>
      </c>
      <c r="BJ265" s="17" t="s">
        <v>20</v>
      </c>
      <c r="BK265" s="207">
        <f>ROUND(I265*H265,2)</f>
        <v>1605</v>
      </c>
      <c r="BL265" s="17" t="s">
        <v>150</v>
      </c>
      <c r="BM265" s="206" t="s">
        <v>459</v>
      </c>
    </row>
    <row r="266" s="2" customFormat="1">
      <c r="A266" s="32"/>
      <c r="B266" s="33"/>
      <c r="C266" s="34"/>
      <c r="D266" s="208" t="s">
        <v>152</v>
      </c>
      <c r="E266" s="34"/>
      <c r="F266" s="209" t="s">
        <v>460</v>
      </c>
      <c r="G266" s="34"/>
      <c r="H266" s="34"/>
      <c r="I266" s="34"/>
      <c r="J266" s="34"/>
      <c r="K266" s="34"/>
      <c r="L266" s="38"/>
      <c r="M266" s="210"/>
      <c r="N266" s="211"/>
      <c r="O266" s="77"/>
      <c r="P266" s="77"/>
      <c r="Q266" s="77"/>
      <c r="R266" s="77"/>
      <c r="S266" s="77"/>
      <c r="T266" s="78"/>
      <c r="U266" s="32"/>
      <c r="V266" s="32"/>
      <c r="W266" s="32"/>
      <c r="X266" s="32"/>
      <c r="Y266" s="32"/>
      <c r="Z266" s="32"/>
      <c r="AA266" s="32"/>
      <c r="AB266" s="32"/>
      <c r="AC266" s="32"/>
      <c r="AD266" s="32"/>
      <c r="AE266" s="32"/>
      <c r="AT266" s="17" t="s">
        <v>152</v>
      </c>
      <c r="AU266" s="17" t="s">
        <v>83</v>
      </c>
    </row>
    <row r="267" s="2" customFormat="1">
      <c r="A267" s="32"/>
      <c r="B267" s="33"/>
      <c r="C267" s="34"/>
      <c r="D267" s="208" t="s">
        <v>179</v>
      </c>
      <c r="E267" s="34"/>
      <c r="F267" s="209" t="s">
        <v>461</v>
      </c>
      <c r="G267" s="34"/>
      <c r="H267" s="34"/>
      <c r="I267" s="34"/>
      <c r="J267" s="34"/>
      <c r="K267" s="34"/>
      <c r="L267" s="38"/>
      <c r="M267" s="210"/>
      <c r="N267" s="211"/>
      <c r="O267" s="77"/>
      <c r="P267" s="77"/>
      <c r="Q267" s="77"/>
      <c r="R267" s="77"/>
      <c r="S267" s="77"/>
      <c r="T267" s="78"/>
      <c r="U267" s="32"/>
      <c r="V267" s="32"/>
      <c r="W267" s="32"/>
      <c r="X267" s="32"/>
      <c r="Y267" s="32"/>
      <c r="Z267" s="32"/>
      <c r="AA267" s="32"/>
      <c r="AB267" s="32"/>
      <c r="AC267" s="32"/>
      <c r="AD267" s="32"/>
      <c r="AE267" s="32"/>
      <c r="AT267" s="17" t="s">
        <v>179</v>
      </c>
      <c r="AU267" s="17" t="s">
        <v>83</v>
      </c>
    </row>
    <row r="268" s="2" customFormat="1" ht="24.15" customHeight="1">
      <c r="A268" s="32"/>
      <c r="B268" s="33"/>
      <c r="C268" s="212" t="s">
        <v>462</v>
      </c>
      <c r="D268" s="212" t="s">
        <v>260</v>
      </c>
      <c r="E268" s="213" t="s">
        <v>463</v>
      </c>
      <c r="F268" s="214" t="s">
        <v>464</v>
      </c>
      <c r="G268" s="215" t="s">
        <v>176</v>
      </c>
      <c r="H268" s="216">
        <v>0.90000000000000002</v>
      </c>
      <c r="I268" s="217">
        <v>9380</v>
      </c>
      <c r="J268" s="217">
        <f>ROUND(I268*H268,2)</f>
        <v>8442</v>
      </c>
      <c r="K268" s="214" t="s">
        <v>18</v>
      </c>
      <c r="L268" s="218"/>
      <c r="M268" s="219" t="s">
        <v>18</v>
      </c>
      <c r="N268" s="220" t="s">
        <v>45</v>
      </c>
      <c r="O268" s="204">
        <v>0</v>
      </c>
      <c r="P268" s="204">
        <f>O268*H268</f>
        <v>0</v>
      </c>
      <c r="Q268" s="204">
        <v>0.65000000000000002</v>
      </c>
      <c r="R268" s="204">
        <f>Q268*H268</f>
        <v>0.58500000000000008</v>
      </c>
      <c r="S268" s="204">
        <v>0</v>
      </c>
      <c r="T268" s="205">
        <f>S268*H268</f>
        <v>0</v>
      </c>
      <c r="U268" s="32"/>
      <c r="V268" s="32"/>
      <c r="W268" s="32"/>
      <c r="X268" s="32"/>
      <c r="Y268" s="32"/>
      <c r="Z268" s="32"/>
      <c r="AA268" s="32"/>
      <c r="AB268" s="32"/>
      <c r="AC268" s="32"/>
      <c r="AD268" s="32"/>
      <c r="AE268" s="32"/>
      <c r="AR268" s="206" t="s">
        <v>181</v>
      </c>
      <c r="AT268" s="206" t="s">
        <v>260</v>
      </c>
      <c r="AU268" s="206" t="s">
        <v>83</v>
      </c>
      <c r="AY268" s="17" t="s">
        <v>143</v>
      </c>
      <c r="BE268" s="207">
        <f>IF(N268="základní",J268,0)</f>
        <v>8442</v>
      </c>
      <c r="BF268" s="207">
        <f>IF(N268="snížená",J268,0)</f>
        <v>0</v>
      </c>
      <c r="BG268" s="207">
        <f>IF(N268="zákl. přenesená",J268,0)</f>
        <v>0</v>
      </c>
      <c r="BH268" s="207">
        <f>IF(N268="sníž. přenesená",J268,0)</f>
        <v>0</v>
      </c>
      <c r="BI268" s="207">
        <f>IF(N268="nulová",J268,0)</f>
        <v>0</v>
      </c>
      <c r="BJ268" s="17" t="s">
        <v>20</v>
      </c>
      <c r="BK268" s="207">
        <f>ROUND(I268*H268,2)</f>
        <v>8442</v>
      </c>
      <c r="BL268" s="17" t="s">
        <v>150</v>
      </c>
      <c r="BM268" s="206" t="s">
        <v>465</v>
      </c>
    </row>
    <row r="269" s="2" customFormat="1">
      <c r="A269" s="32"/>
      <c r="B269" s="33"/>
      <c r="C269" s="34"/>
      <c r="D269" s="208" t="s">
        <v>179</v>
      </c>
      <c r="E269" s="34"/>
      <c r="F269" s="209" t="s">
        <v>466</v>
      </c>
      <c r="G269" s="34"/>
      <c r="H269" s="34"/>
      <c r="I269" s="34"/>
      <c r="J269" s="34"/>
      <c r="K269" s="34"/>
      <c r="L269" s="38"/>
      <c r="M269" s="210"/>
      <c r="N269" s="211"/>
      <c r="O269" s="77"/>
      <c r="P269" s="77"/>
      <c r="Q269" s="77"/>
      <c r="R269" s="77"/>
      <c r="S269" s="77"/>
      <c r="T269" s="78"/>
      <c r="U269" s="32"/>
      <c r="V269" s="32"/>
      <c r="W269" s="32"/>
      <c r="X269" s="32"/>
      <c r="Y269" s="32"/>
      <c r="Z269" s="32"/>
      <c r="AA269" s="32"/>
      <c r="AB269" s="32"/>
      <c r="AC269" s="32"/>
      <c r="AD269" s="32"/>
      <c r="AE269" s="32"/>
      <c r="AT269" s="17" t="s">
        <v>179</v>
      </c>
      <c r="AU269" s="17" t="s">
        <v>83</v>
      </c>
    </row>
    <row r="270" s="2" customFormat="1" ht="24.15" customHeight="1">
      <c r="A270" s="32"/>
      <c r="B270" s="33"/>
      <c r="C270" s="212" t="s">
        <v>467</v>
      </c>
      <c r="D270" s="212" t="s">
        <v>260</v>
      </c>
      <c r="E270" s="213" t="s">
        <v>468</v>
      </c>
      <c r="F270" s="214" t="s">
        <v>469</v>
      </c>
      <c r="G270" s="215" t="s">
        <v>176</v>
      </c>
      <c r="H270" s="216">
        <v>1.1399999999999999</v>
      </c>
      <c r="I270" s="217">
        <v>9280</v>
      </c>
      <c r="J270" s="217">
        <f>ROUND(I270*H270,2)</f>
        <v>10579.200000000001</v>
      </c>
      <c r="K270" s="214" t="s">
        <v>18</v>
      </c>
      <c r="L270" s="218"/>
      <c r="M270" s="219" t="s">
        <v>18</v>
      </c>
      <c r="N270" s="220" t="s">
        <v>45</v>
      </c>
      <c r="O270" s="204">
        <v>0</v>
      </c>
      <c r="P270" s="204">
        <f>O270*H270</f>
        <v>0</v>
      </c>
      <c r="Q270" s="204">
        <v>0.65000000000000002</v>
      </c>
      <c r="R270" s="204">
        <f>Q270*H270</f>
        <v>0.74099999999999999</v>
      </c>
      <c r="S270" s="204">
        <v>0</v>
      </c>
      <c r="T270" s="205">
        <f>S270*H270</f>
        <v>0</v>
      </c>
      <c r="U270" s="32"/>
      <c r="V270" s="32"/>
      <c r="W270" s="32"/>
      <c r="X270" s="32"/>
      <c r="Y270" s="32"/>
      <c r="Z270" s="32"/>
      <c r="AA270" s="32"/>
      <c r="AB270" s="32"/>
      <c r="AC270" s="32"/>
      <c r="AD270" s="32"/>
      <c r="AE270" s="32"/>
      <c r="AR270" s="206" t="s">
        <v>181</v>
      </c>
      <c r="AT270" s="206" t="s">
        <v>260</v>
      </c>
      <c r="AU270" s="206" t="s">
        <v>83</v>
      </c>
      <c r="AY270" s="17" t="s">
        <v>143</v>
      </c>
      <c r="BE270" s="207">
        <f>IF(N270="základní",J270,0)</f>
        <v>10579.200000000001</v>
      </c>
      <c r="BF270" s="207">
        <f>IF(N270="snížená",J270,0)</f>
        <v>0</v>
      </c>
      <c r="BG270" s="207">
        <f>IF(N270="zákl. přenesená",J270,0)</f>
        <v>0</v>
      </c>
      <c r="BH270" s="207">
        <f>IF(N270="sníž. přenesená",J270,0)</f>
        <v>0</v>
      </c>
      <c r="BI270" s="207">
        <f>IF(N270="nulová",J270,0)</f>
        <v>0</v>
      </c>
      <c r="BJ270" s="17" t="s">
        <v>20</v>
      </c>
      <c r="BK270" s="207">
        <f>ROUND(I270*H270,2)</f>
        <v>10579.200000000001</v>
      </c>
      <c r="BL270" s="17" t="s">
        <v>150</v>
      </c>
      <c r="BM270" s="206" t="s">
        <v>470</v>
      </c>
    </row>
    <row r="271" s="2" customFormat="1">
      <c r="A271" s="32"/>
      <c r="B271" s="33"/>
      <c r="C271" s="34"/>
      <c r="D271" s="208" t="s">
        <v>179</v>
      </c>
      <c r="E271" s="34"/>
      <c r="F271" s="209" t="s">
        <v>471</v>
      </c>
      <c r="G271" s="34"/>
      <c r="H271" s="34"/>
      <c r="I271" s="34"/>
      <c r="J271" s="34"/>
      <c r="K271" s="34"/>
      <c r="L271" s="38"/>
      <c r="M271" s="210"/>
      <c r="N271" s="211"/>
      <c r="O271" s="77"/>
      <c r="P271" s="77"/>
      <c r="Q271" s="77"/>
      <c r="R271" s="77"/>
      <c r="S271" s="77"/>
      <c r="T271" s="78"/>
      <c r="U271" s="32"/>
      <c r="V271" s="32"/>
      <c r="W271" s="32"/>
      <c r="X271" s="32"/>
      <c r="Y271" s="32"/>
      <c r="Z271" s="32"/>
      <c r="AA271" s="32"/>
      <c r="AB271" s="32"/>
      <c r="AC271" s="32"/>
      <c r="AD271" s="32"/>
      <c r="AE271" s="32"/>
      <c r="AT271" s="17" t="s">
        <v>179</v>
      </c>
      <c r="AU271" s="17" t="s">
        <v>83</v>
      </c>
    </row>
    <row r="272" s="2" customFormat="1" ht="37.8" customHeight="1">
      <c r="A272" s="32"/>
      <c r="B272" s="33"/>
      <c r="C272" s="196" t="s">
        <v>472</v>
      </c>
      <c r="D272" s="196" t="s">
        <v>145</v>
      </c>
      <c r="E272" s="197" t="s">
        <v>473</v>
      </c>
      <c r="F272" s="198" t="s">
        <v>474</v>
      </c>
      <c r="G272" s="199" t="s">
        <v>148</v>
      </c>
      <c r="H272" s="200">
        <v>300</v>
      </c>
      <c r="I272" s="201">
        <v>604</v>
      </c>
      <c r="J272" s="201">
        <f>ROUND(I272*H272,2)</f>
        <v>181200</v>
      </c>
      <c r="K272" s="198" t="s">
        <v>149</v>
      </c>
      <c r="L272" s="38"/>
      <c r="M272" s="202" t="s">
        <v>18</v>
      </c>
      <c r="N272" s="203" t="s">
        <v>45</v>
      </c>
      <c r="O272" s="204">
        <v>1.71</v>
      </c>
      <c r="P272" s="204">
        <f>O272*H272</f>
        <v>513</v>
      </c>
      <c r="Q272" s="204">
        <v>0.0019955099999999998</v>
      </c>
      <c r="R272" s="204">
        <f>Q272*H272</f>
        <v>0.59865299999999999</v>
      </c>
      <c r="S272" s="204">
        <v>0</v>
      </c>
      <c r="T272" s="205">
        <f>S272*H272</f>
        <v>0</v>
      </c>
      <c r="U272" s="32"/>
      <c r="V272" s="32"/>
      <c r="W272" s="32"/>
      <c r="X272" s="32"/>
      <c r="Y272" s="32"/>
      <c r="Z272" s="32"/>
      <c r="AA272" s="32"/>
      <c r="AB272" s="32"/>
      <c r="AC272" s="32"/>
      <c r="AD272" s="32"/>
      <c r="AE272" s="32"/>
      <c r="AR272" s="206" t="s">
        <v>150</v>
      </c>
      <c r="AT272" s="206" t="s">
        <v>145</v>
      </c>
      <c r="AU272" s="206" t="s">
        <v>83</v>
      </c>
      <c r="AY272" s="17" t="s">
        <v>143</v>
      </c>
      <c r="BE272" s="207">
        <f>IF(N272="základní",J272,0)</f>
        <v>181200</v>
      </c>
      <c r="BF272" s="207">
        <f>IF(N272="snížená",J272,0)</f>
        <v>0</v>
      </c>
      <c r="BG272" s="207">
        <f>IF(N272="zákl. přenesená",J272,0)</f>
        <v>0</v>
      </c>
      <c r="BH272" s="207">
        <f>IF(N272="sníž. přenesená",J272,0)</f>
        <v>0</v>
      </c>
      <c r="BI272" s="207">
        <f>IF(N272="nulová",J272,0)</f>
        <v>0</v>
      </c>
      <c r="BJ272" s="17" t="s">
        <v>20</v>
      </c>
      <c r="BK272" s="207">
        <f>ROUND(I272*H272,2)</f>
        <v>181200</v>
      </c>
      <c r="BL272" s="17" t="s">
        <v>150</v>
      </c>
      <c r="BM272" s="206" t="s">
        <v>475</v>
      </c>
    </row>
    <row r="273" s="2" customFormat="1">
      <c r="A273" s="32"/>
      <c r="B273" s="33"/>
      <c r="C273" s="34"/>
      <c r="D273" s="208" t="s">
        <v>152</v>
      </c>
      <c r="E273" s="34"/>
      <c r="F273" s="209" t="s">
        <v>476</v>
      </c>
      <c r="G273" s="34"/>
      <c r="H273" s="34"/>
      <c r="I273" s="34"/>
      <c r="J273" s="34"/>
      <c r="K273" s="34"/>
      <c r="L273" s="38"/>
      <c r="M273" s="210"/>
      <c r="N273" s="211"/>
      <c r="O273" s="77"/>
      <c r="P273" s="77"/>
      <c r="Q273" s="77"/>
      <c r="R273" s="77"/>
      <c r="S273" s="77"/>
      <c r="T273" s="78"/>
      <c r="U273" s="32"/>
      <c r="V273" s="32"/>
      <c r="W273" s="32"/>
      <c r="X273" s="32"/>
      <c r="Y273" s="32"/>
      <c r="Z273" s="32"/>
      <c r="AA273" s="32"/>
      <c r="AB273" s="32"/>
      <c r="AC273" s="32"/>
      <c r="AD273" s="32"/>
      <c r="AE273" s="32"/>
      <c r="AT273" s="17" t="s">
        <v>152</v>
      </c>
      <c r="AU273" s="17" t="s">
        <v>83</v>
      </c>
    </row>
    <row r="274" s="2" customFormat="1" ht="49.05" customHeight="1">
      <c r="A274" s="32"/>
      <c r="B274" s="33"/>
      <c r="C274" s="196" t="s">
        <v>477</v>
      </c>
      <c r="D274" s="196" t="s">
        <v>145</v>
      </c>
      <c r="E274" s="197" t="s">
        <v>478</v>
      </c>
      <c r="F274" s="198" t="s">
        <v>479</v>
      </c>
      <c r="G274" s="199" t="s">
        <v>148</v>
      </c>
      <c r="H274" s="200">
        <v>300</v>
      </c>
      <c r="I274" s="201">
        <v>267</v>
      </c>
      <c r="J274" s="201">
        <f>ROUND(I274*H274,2)</f>
        <v>80100</v>
      </c>
      <c r="K274" s="198" t="s">
        <v>149</v>
      </c>
      <c r="L274" s="38"/>
      <c r="M274" s="202" t="s">
        <v>18</v>
      </c>
      <c r="N274" s="203" t="s">
        <v>45</v>
      </c>
      <c r="O274" s="204">
        <v>0.88100000000000001</v>
      </c>
      <c r="P274" s="204">
        <f>O274*H274</f>
        <v>264.30000000000001</v>
      </c>
      <c r="Q274" s="204">
        <v>0</v>
      </c>
      <c r="R274" s="204">
        <f>Q274*H274</f>
        <v>0</v>
      </c>
      <c r="S274" s="204">
        <v>0</v>
      </c>
      <c r="T274" s="205">
        <f>S274*H274</f>
        <v>0</v>
      </c>
      <c r="U274" s="32"/>
      <c r="V274" s="32"/>
      <c r="W274" s="32"/>
      <c r="X274" s="32"/>
      <c r="Y274" s="32"/>
      <c r="Z274" s="32"/>
      <c r="AA274" s="32"/>
      <c r="AB274" s="32"/>
      <c r="AC274" s="32"/>
      <c r="AD274" s="32"/>
      <c r="AE274" s="32"/>
      <c r="AR274" s="206" t="s">
        <v>150</v>
      </c>
      <c r="AT274" s="206" t="s">
        <v>145</v>
      </c>
      <c r="AU274" s="206" t="s">
        <v>83</v>
      </c>
      <c r="AY274" s="17" t="s">
        <v>143</v>
      </c>
      <c r="BE274" s="207">
        <f>IF(N274="základní",J274,0)</f>
        <v>80100</v>
      </c>
      <c r="BF274" s="207">
        <f>IF(N274="snížená",J274,0)</f>
        <v>0</v>
      </c>
      <c r="BG274" s="207">
        <f>IF(N274="zákl. přenesená",J274,0)</f>
        <v>0</v>
      </c>
      <c r="BH274" s="207">
        <f>IF(N274="sníž. přenesená",J274,0)</f>
        <v>0</v>
      </c>
      <c r="BI274" s="207">
        <f>IF(N274="nulová",J274,0)</f>
        <v>0</v>
      </c>
      <c r="BJ274" s="17" t="s">
        <v>20</v>
      </c>
      <c r="BK274" s="207">
        <f>ROUND(I274*H274,2)</f>
        <v>80100</v>
      </c>
      <c r="BL274" s="17" t="s">
        <v>150</v>
      </c>
      <c r="BM274" s="206" t="s">
        <v>480</v>
      </c>
    </row>
    <row r="275" s="2" customFormat="1" ht="24.15" customHeight="1">
      <c r="A275" s="32"/>
      <c r="B275" s="33"/>
      <c r="C275" s="196" t="s">
        <v>481</v>
      </c>
      <c r="D275" s="196" t="s">
        <v>145</v>
      </c>
      <c r="E275" s="197" t="s">
        <v>482</v>
      </c>
      <c r="F275" s="198" t="s">
        <v>483</v>
      </c>
      <c r="G275" s="199" t="s">
        <v>148</v>
      </c>
      <c r="H275" s="200">
        <v>30</v>
      </c>
      <c r="I275" s="201">
        <v>201</v>
      </c>
      <c r="J275" s="201">
        <f>ROUND(I275*H275,2)</f>
        <v>6030</v>
      </c>
      <c r="K275" s="198" t="s">
        <v>149</v>
      </c>
      <c r="L275" s="38"/>
      <c r="M275" s="202" t="s">
        <v>18</v>
      </c>
      <c r="N275" s="203" t="s">
        <v>45</v>
      </c>
      <c r="O275" s="204">
        <v>0.32300000000000001</v>
      </c>
      <c r="P275" s="204">
        <f>O275*H275</f>
        <v>9.6899999999999995</v>
      </c>
      <c r="Q275" s="204">
        <v>0.0014875000000000001</v>
      </c>
      <c r="R275" s="204">
        <f>Q275*H275</f>
        <v>0.044625000000000005</v>
      </c>
      <c r="S275" s="204">
        <v>0</v>
      </c>
      <c r="T275" s="205">
        <f>S275*H275</f>
        <v>0</v>
      </c>
      <c r="U275" s="32"/>
      <c r="V275" s="32"/>
      <c r="W275" s="32"/>
      <c r="X275" s="32"/>
      <c r="Y275" s="32"/>
      <c r="Z275" s="32"/>
      <c r="AA275" s="32"/>
      <c r="AB275" s="32"/>
      <c r="AC275" s="32"/>
      <c r="AD275" s="32"/>
      <c r="AE275" s="32"/>
      <c r="AR275" s="206" t="s">
        <v>150</v>
      </c>
      <c r="AT275" s="206" t="s">
        <v>145</v>
      </c>
      <c r="AU275" s="206" t="s">
        <v>83</v>
      </c>
      <c r="AY275" s="17" t="s">
        <v>143</v>
      </c>
      <c r="BE275" s="207">
        <f>IF(N275="základní",J275,0)</f>
        <v>6030</v>
      </c>
      <c r="BF275" s="207">
        <f>IF(N275="snížená",J275,0)</f>
        <v>0</v>
      </c>
      <c r="BG275" s="207">
        <f>IF(N275="zákl. přenesená",J275,0)</f>
        <v>0</v>
      </c>
      <c r="BH275" s="207">
        <f>IF(N275="sníž. přenesená",J275,0)</f>
        <v>0</v>
      </c>
      <c r="BI275" s="207">
        <f>IF(N275="nulová",J275,0)</f>
        <v>0</v>
      </c>
      <c r="BJ275" s="17" t="s">
        <v>20</v>
      </c>
      <c r="BK275" s="207">
        <f>ROUND(I275*H275,2)</f>
        <v>6030</v>
      </c>
      <c r="BL275" s="17" t="s">
        <v>150</v>
      </c>
      <c r="BM275" s="206" t="s">
        <v>484</v>
      </c>
    </row>
    <row r="276" s="2" customFormat="1">
      <c r="A276" s="32"/>
      <c r="B276" s="33"/>
      <c r="C276" s="34"/>
      <c r="D276" s="208" t="s">
        <v>152</v>
      </c>
      <c r="E276" s="34"/>
      <c r="F276" s="209" t="s">
        <v>454</v>
      </c>
      <c r="G276" s="34"/>
      <c r="H276" s="34"/>
      <c r="I276" s="34"/>
      <c r="J276" s="34"/>
      <c r="K276" s="34"/>
      <c r="L276" s="38"/>
      <c r="M276" s="210"/>
      <c r="N276" s="211"/>
      <c r="O276" s="77"/>
      <c r="P276" s="77"/>
      <c r="Q276" s="77"/>
      <c r="R276" s="77"/>
      <c r="S276" s="77"/>
      <c r="T276" s="78"/>
      <c r="U276" s="32"/>
      <c r="V276" s="32"/>
      <c r="W276" s="32"/>
      <c r="X276" s="32"/>
      <c r="Y276" s="32"/>
      <c r="Z276" s="32"/>
      <c r="AA276" s="32"/>
      <c r="AB276" s="32"/>
      <c r="AC276" s="32"/>
      <c r="AD276" s="32"/>
      <c r="AE276" s="32"/>
      <c r="AT276" s="17" t="s">
        <v>152</v>
      </c>
      <c r="AU276" s="17" t="s">
        <v>83</v>
      </c>
    </row>
    <row r="277" s="2" customFormat="1" ht="44.25" customHeight="1">
      <c r="A277" s="32"/>
      <c r="B277" s="33"/>
      <c r="C277" s="196" t="s">
        <v>485</v>
      </c>
      <c r="D277" s="196" t="s">
        <v>145</v>
      </c>
      <c r="E277" s="197" t="s">
        <v>486</v>
      </c>
      <c r="F277" s="198" t="s">
        <v>487</v>
      </c>
      <c r="G277" s="199" t="s">
        <v>148</v>
      </c>
      <c r="H277" s="200">
        <v>30</v>
      </c>
      <c r="I277" s="201">
        <v>58</v>
      </c>
      <c r="J277" s="201">
        <f>ROUND(I277*H277,2)</f>
        <v>1740</v>
      </c>
      <c r="K277" s="198" t="s">
        <v>149</v>
      </c>
      <c r="L277" s="38"/>
      <c r="M277" s="202" t="s">
        <v>18</v>
      </c>
      <c r="N277" s="203" t="s">
        <v>45</v>
      </c>
      <c r="O277" s="204">
        <v>0.17100000000000001</v>
      </c>
      <c r="P277" s="204">
        <f>O277*H277</f>
        <v>5.1300000000000008</v>
      </c>
      <c r="Q277" s="204">
        <v>0</v>
      </c>
      <c r="R277" s="204">
        <f>Q277*H277</f>
        <v>0</v>
      </c>
      <c r="S277" s="204">
        <v>0</v>
      </c>
      <c r="T277" s="205">
        <f>S277*H277</f>
        <v>0</v>
      </c>
      <c r="U277" s="32"/>
      <c r="V277" s="32"/>
      <c r="W277" s="32"/>
      <c r="X277" s="32"/>
      <c r="Y277" s="32"/>
      <c r="Z277" s="32"/>
      <c r="AA277" s="32"/>
      <c r="AB277" s="32"/>
      <c r="AC277" s="32"/>
      <c r="AD277" s="32"/>
      <c r="AE277" s="32"/>
      <c r="AR277" s="206" t="s">
        <v>150</v>
      </c>
      <c r="AT277" s="206" t="s">
        <v>145</v>
      </c>
      <c r="AU277" s="206" t="s">
        <v>83</v>
      </c>
      <c r="AY277" s="17" t="s">
        <v>143</v>
      </c>
      <c r="BE277" s="207">
        <f>IF(N277="základní",J277,0)</f>
        <v>1740</v>
      </c>
      <c r="BF277" s="207">
        <f>IF(N277="snížená",J277,0)</f>
        <v>0</v>
      </c>
      <c r="BG277" s="207">
        <f>IF(N277="zákl. přenesená",J277,0)</f>
        <v>0</v>
      </c>
      <c r="BH277" s="207">
        <f>IF(N277="sníž. přenesená",J277,0)</f>
        <v>0</v>
      </c>
      <c r="BI277" s="207">
        <f>IF(N277="nulová",J277,0)</f>
        <v>0</v>
      </c>
      <c r="BJ277" s="17" t="s">
        <v>20</v>
      </c>
      <c r="BK277" s="207">
        <f>ROUND(I277*H277,2)</f>
        <v>1740</v>
      </c>
      <c r="BL277" s="17" t="s">
        <v>150</v>
      </c>
      <c r="BM277" s="206" t="s">
        <v>488</v>
      </c>
    </row>
    <row r="278" s="2" customFormat="1" ht="33" customHeight="1">
      <c r="A278" s="32"/>
      <c r="B278" s="33"/>
      <c r="C278" s="196" t="s">
        <v>489</v>
      </c>
      <c r="D278" s="196" t="s">
        <v>145</v>
      </c>
      <c r="E278" s="197" t="s">
        <v>490</v>
      </c>
      <c r="F278" s="198" t="s">
        <v>491</v>
      </c>
      <c r="G278" s="199" t="s">
        <v>148</v>
      </c>
      <c r="H278" s="200">
        <v>30</v>
      </c>
      <c r="I278" s="201">
        <v>285</v>
      </c>
      <c r="J278" s="201">
        <f>ROUND(I278*H278,2)</f>
        <v>8550</v>
      </c>
      <c r="K278" s="198" t="s">
        <v>149</v>
      </c>
      <c r="L278" s="38"/>
      <c r="M278" s="202" t="s">
        <v>18</v>
      </c>
      <c r="N278" s="203" t="s">
        <v>45</v>
      </c>
      <c r="O278" s="204">
        <v>0.79400000000000004</v>
      </c>
      <c r="P278" s="204">
        <f>O278*H278</f>
        <v>23.82</v>
      </c>
      <c r="Q278" s="204">
        <v>0.0040527999999999996</v>
      </c>
      <c r="R278" s="204">
        <f>Q278*H278</f>
        <v>0.12158399999999998</v>
      </c>
      <c r="S278" s="204">
        <v>0</v>
      </c>
      <c r="T278" s="205">
        <f>S278*H278</f>
        <v>0</v>
      </c>
      <c r="U278" s="32"/>
      <c r="V278" s="32"/>
      <c r="W278" s="32"/>
      <c r="X278" s="32"/>
      <c r="Y278" s="32"/>
      <c r="Z278" s="32"/>
      <c r="AA278" s="32"/>
      <c r="AB278" s="32"/>
      <c r="AC278" s="32"/>
      <c r="AD278" s="32"/>
      <c r="AE278" s="32"/>
      <c r="AR278" s="206" t="s">
        <v>150</v>
      </c>
      <c r="AT278" s="206" t="s">
        <v>145</v>
      </c>
      <c r="AU278" s="206" t="s">
        <v>83</v>
      </c>
      <c r="AY278" s="17" t="s">
        <v>143</v>
      </c>
      <c r="BE278" s="207">
        <f>IF(N278="základní",J278,0)</f>
        <v>8550</v>
      </c>
      <c r="BF278" s="207">
        <f>IF(N278="snížená",J278,0)</f>
        <v>0</v>
      </c>
      <c r="BG278" s="207">
        <f>IF(N278="zákl. přenesená",J278,0)</f>
        <v>0</v>
      </c>
      <c r="BH278" s="207">
        <f>IF(N278="sníž. přenesená",J278,0)</f>
        <v>0</v>
      </c>
      <c r="BI278" s="207">
        <f>IF(N278="nulová",J278,0)</f>
        <v>0</v>
      </c>
      <c r="BJ278" s="17" t="s">
        <v>20</v>
      </c>
      <c r="BK278" s="207">
        <f>ROUND(I278*H278,2)</f>
        <v>8550</v>
      </c>
      <c r="BL278" s="17" t="s">
        <v>150</v>
      </c>
      <c r="BM278" s="206" t="s">
        <v>492</v>
      </c>
    </row>
    <row r="279" s="2" customFormat="1">
      <c r="A279" s="32"/>
      <c r="B279" s="33"/>
      <c r="C279" s="34"/>
      <c r="D279" s="208" t="s">
        <v>152</v>
      </c>
      <c r="E279" s="34"/>
      <c r="F279" s="209" t="s">
        <v>460</v>
      </c>
      <c r="G279" s="34"/>
      <c r="H279" s="34"/>
      <c r="I279" s="34"/>
      <c r="J279" s="34"/>
      <c r="K279" s="34"/>
      <c r="L279" s="38"/>
      <c r="M279" s="210"/>
      <c r="N279" s="211"/>
      <c r="O279" s="77"/>
      <c r="P279" s="77"/>
      <c r="Q279" s="77"/>
      <c r="R279" s="77"/>
      <c r="S279" s="77"/>
      <c r="T279" s="78"/>
      <c r="U279" s="32"/>
      <c r="V279" s="32"/>
      <c r="W279" s="32"/>
      <c r="X279" s="32"/>
      <c r="Y279" s="32"/>
      <c r="Z279" s="32"/>
      <c r="AA279" s="32"/>
      <c r="AB279" s="32"/>
      <c r="AC279" s="32"/>
      <c r="AD279" s="32"/>
      <c r="AE279" s="32"/>
      <c r="AT279" s="17" t="s">
        <v>152</v>
      </c>
      <c r="AU279" s="17" t="s">
        <v>83</v>
      </c>
    </row>
    <row r="280" s="2" customFormat="1" ht="37.8" customHeight="1">
      <c r="A280" s="32"/>
      <c r="B280" s="33"/>
      <c r="C280" s="196" t="s">
        <v>493</v>
      </c>
      <c r="D280" s="196" t="s">
        <v>145</v>
      </c>
      <c r="E280" s="197" t="s">
        <v>494</v>
      </c>
      <c r="F280" s="198" t="s">
        <v>495</v>
      </c>
      <c r="G280" s="199" t="s">
        <v>148</v>
      </c>
      <c r="H280" s="200">
        <v>30</v>
      </c>
      <c r="I280" s="201">
        <v>63.700000000000003</v>
      </c>
      <c r="J280" s="201">
        <f>ROUND(I280*H280,2)</f>
        <v>1911</v>
      </c>
      <c r="K280" s="198" t="s">
        <v>149</v>
      </c>
      <c r="L280" s="38"/>
      <c r="M280" s="202" t="s">
        <v>18</v>
      </c>
      <c r="N280" s="203" t="s">
        <v>45</v>
      </c>
      <c r="O280" s="204">
        <v>0.20999999999999999</v>
      </c>
      <c r="P280" s="204">
        <f>O280*H280</f>
        <v>6.2999999999999998</v>
      </c>
      <c r="Q280" s="204">
        <v>0</v>
      </c>
      <c r="R280" s="204">
        <f>Q280*H280</f>
        <v>0</v>
      </c>
      <c r="S280" s="204">
        <v>0</v>
      </c>
      <c r="T280" s="205">
        <f>S280*H280</f>
        <v>0</v>
      </c>
      <c r="U280" s="32"/>
      <c r="V280" s="32"/>
      <c r="W280" s="32"/>
      <c r="X280" s="32"/>
      <c r="Y280" s="32"/>
      <c r="Z280" s="32"/>
      <c r="AA280" s="32"/>
      <c r="AB280" s="32"/>
      <c r="AC280" s="32"/>
      <c r="AD280" s="32"/>
      <c r="AE280" s="32"/>
      <c r="AR280" s="206" t="s">
        <v>150</v>
      </c>
      <c r="AT280" s="206" t="s">
        <v>145</v>
      </c>
      <c r="AU280" s="206" t="s">
        <v>83</v>
      </c>
      <c r="AY280" s="17" t="s">
        <v>143</v>
      </c>
      <c r="BE280" s="207">
        <f>IF(N280="základní",J280,0)</f>
        <v>1911</v>
      </c>
      <c r="BF280" s="207">
        <f>IF(N280="snížená",J280,0)</f>
        <v>0</v>
      </c>
      <c r="BG280" s="207">
        <f>IF(N280="zákl. přenesená",J280,0)</f>
        <v>0</v>
      </c>
      <c r="BH280" s="207">
        <f>IF(N280="sníž. přenesená",J280,0)</f>
        <v>0</v>
      </c>
      <c r="BI280" s="207">
        <f>IF(N280="nulová",J280,0)</f>
        <v>0</v>
      </c>
      <c r="BJ280" s="17" t="s">
        <v>20</v>
      </c>
      <c r="BK280" s="207">
        <f>ROUND(I280*H280,2)</f>
        <v>1911</v>
      </c>
      <c r="BL280" s="17" t="s">
        <v>150</v>
      </c>
      <c r="BM280" s="206" t="s">
        <v>496</v>
      </c>
    </row>
    <row r="281" s="2" customFormat="1" ht="49.05" customHeight="1">
      <c r="A281" s="32"/>
      <c r="B281" s="33"/>
      <c r="C281" s="196" t="s">
        <v>497</v>
      </c>
      <c r="D281" s="196" t="s">
        <v>145</v>
      </c>
      <c r="E281" s="197" t="s">
        <v>498</v>
      </c>
      <c r="F281" s="198" t="s">
        <v>499</v>
      </c>
      <c r="G281" s="199" t="s">
        <v>256</v>
      </c>
      <c r="H281" s="200">
        <v>47.399999999999999</v>
      </c>
      <c r="I281" s="201">
        <v>1570</v>
      </c>
      <c r="J281" s="201">
        <f>ROUND(I281*H281,2)</f>
        <v>74418</v>
      </c>
      <c r="K281" s="198" t="s">
        <v>149</v>
      </c>
      <c r="L281" s="38"/>
      <c r="M281" s="202" t="s">
        <v>18</v>
      </c>
      <c r="N281" s="203" t="s">
        <v>45</v>
      </c>
      <c r="O281" s="204">
        <v>1.5329999999999999</v>
      </c>
      <c r="P281" s="204">
        <f>O281*H281</f>
        <v>72.664199999999994</v>
      </c>
      <c r="Q281" s="204">
        <v>0.0013302559999999999</v>
      </c>
      <c r="R281" s="204">
        <f>Q281*H281</f>
        <v>0.063054134399999989</v>
      </c>
      <c r="S281" s="204">
        <v>0</v>
      </c>
      <c r="T281" s="205">
        <f>S281*H281</f>
        <v>0</v>
      </c>
      <c r="U281" s="32"/>
      <c r="V281" s="32"/>
      <c r="W281" s="32"/>
      <c r="X281" s="32"/>
      <c r="Y281" s="32"/>
      <c r="Z281" s="32"/>
      <c r="AA281" s="32"/>
      <c r="AB281" s="32"/>
      <c r="AC281" s="32"/>
      <c r="AD281" s="32"/>
      <c r="AE281" s="32"/>
      <c r="AR281" s="206" t="s">
        <v>150</v>
      </c>
      <c r="AT281" s="206" t="s">
        <v>145</v>
      </c>
      <c r="AU281" s="206" t="s">
        <v>83</v>
      </c>
      <c r="AY281" s="17" t="s">
        <v>143</v>
      </c>
      <c r="BE281" s="207">
        <f>IF(N281="základní",J281,0)</f>
        <v>74418</v>
      </c>
      <c r="BF281" s="207">
        <f>IF(N281="snížená",J281,0)</f>
        <v>0</v>
      </c>
      <c r="BG281" s="207">
        <f>IF(N281="zákl. přenesená",J281,0)</f>
        <v>0</v>
      </c>
      <c r="BH281" s="207">
        <f>IF(N281="sníž. přenesená",J281,0)</f>
        <v>0</v>
      </c>
      <c r="BI281" s="207">
        <f>IF(N281="nulová",J281,0)</f>
        <v>0</v>
      </c>
      <c r="BJ281" s="17" t="s">
        <v>20</v>
      </c>
      <c r="BK281" s="207">
        <f>ROUND(I281*H281,2)</f>
        <v>74418</v>
      </c>
      <c r="BL281" s="17" t="s">
        <v>150</v>
      </c>
      <c r="BM281" s="206" t="s">
        <v>500</v>
      </c>
    </row>
    <row r="282" s="2" customFormat="1">
      <c r="A282" s="32"/>
      <c r="B282" s="33"/>
      <c r="C282" s="34"/>
      <c r="D282" s="208" t="s">
        <v>152</v>
      </c>
      <c r="E282" s="34"/>
      <c r="F282" s="209" t="s">
        <v>501</v>
      </c>
      <c r="G282" s="34"/>
      <c r="H282" s="34"/>
      <c r="I282" s="34"/>
      <c r="J282" s="34"/>
      <c r="K282" s="34"/>
      <c r="L282" s="38"/>
      <c r="M282" s="210"/>
      <c r="N282" s="211"/>
      <c r="O282" s="77"/>
      <c r="P282" s="77"/>
      <c r="Q282" s="77"/>
      <c r="R282" s="77"/>
      <c r="S282" s="77"/>
      <c r="T282" s="78"/>
      <c r="U282" s="32"/>
      <c r="V282" s="32"/>
      <c r="W282" s="32"/>
      <c r="X282" s="32"/>
      <c r="Y282" s="32"/>
      <c r="Z282" s="32"/>
      <c r="AA282" s="32"/>
      <c r="AB282" s="32"/>
      <c r="AC282" s="32"/>
      <c r="AD282" s="32"/>
      <c r="AE282" s="32"/>
      <c r="AT282" s="17" t="s">
        <v>152</v>
      </c>
      <c r="AU282" s="17" t="s">
        <v>83</v>
      </c>
    </row>
    <row r="283" s="2" customFormat="1">
      <c r="A283" s="32"/>
      <c r="B283" s="33"/>
      <c r="C283" s="34"/>
      <c r="D283" s="208" t="s">
        <v>179</v>
      </c>
      <c r="E283" s="34"/>
      <c r="F283" s="209" t="s">
        <v>502</v>
      </c>
      <c r="G283" s="34"/>
      <c r="H283" s="34"/>
      <c r="I283" s="34"/>
      <c r="J283" s="34"/>
      <c r="K283" s="34"/>
      <c r="L283" s="38"/>
      <c r="M283" s="210"/>
      <c r="N283" s="211"/>
      <c r="O283" s="77"/>
      <c r="P283" s="77"/>
      <c r="Q283" s="77"/>
      <c r="R283" s="77"/>
      <c r="S283" s="77"/>
      <c r="T283" s="78"/>
      <c r="U283" s="32"/>
      <c r="V283" s="32"/>
      <c r="W283" s="32"/>
      <c r="X283" s="32"/>
      <c r="Y283" s="32"/>
      <c r="Z283" s="32"/>
      <c r="AA283" s="32"/>
      <c r="AB283" s="32"/>
      <c r="AC283" s="32"/>
      <c r="AD283" s="32"/>
      <c r="AE283" s="32"/>
      <c r="AT283" s="17" t="s">
        <v>179</v>
      </c>
      <c r="AU283" s="17" t="s">
        <v>83</v>
      </c>
    </row>
    <row r="284" s="2" customFormat="1" ht="16.5" customHeight="1">
      <c r="A284" s="32"/>
      <c r="B284" s="33"/>
      <c r="C284" s="212" t="s">
        <v>503</v>
      </c>
      <c r="D284" s="212" t="s">
        <v>260</v>
      </c>
      <c r="E284" s="213" t="s">
        <v>504</v>
      </c>
      <c r="F284" s="214" t="s">
        <v>505</v>
      </c>
      <c r="G284" s="215" t="s">
        <v>506</v>
      </c>
      <c r="H284" s="216">
        <v>0.16500000000000001</v>
      </c>
      <c r="I284" s="217">
        <v>27200</v>
      </c>
      <c r="J284" s="217">
        <f>ROUND(I284*H284,2)</f>
        <v>4488</v>
      </c>
      <c r="K284" s="214" t="s">
        <v>149</v>
      </c>
      <c r="L284" s="218"/>
      <c r="M284" s="219" t="s">
        <v>18</v>
      </c>
      <c r="N284" s="220" t="s">
        <v>45</v>
      </c>
      <c r="O284" s="204">
        <v>0</v>
      </c>
      <c r="P284" s="204">
        <f>O284*H284</f>
        <v>0</v>
      </c>
      <c r="Q284" s="204">
        <v>1</v>
      </c>
      <c r="R284" s="204">
        <f>Q284*H284</f>
        <v>0.16500000000000001</v>
      </c>
      <c r="S284" s="204">
        <v>0</v>
      </c>
      <c r="T284" s="205">
        <f>S284*H284</f>
        <v>0</v>
      </c>
      <c r="U284" s="32"/>
      <c r="V284" s="32"/>
      <c r="W284" s="32"/>
      <c r="X284" s="32"/>
      <c r="Y284" s="32"/>
      <c r="Z284" s="32"/>
      <c r="AA284" s="32"/>
      <c r="AB284" s="32"/>
      <c r="AC284" s="32"/>
      <c r="AD284" s="32"/>
      <c r="AE284" s="32"/>
      <c r="AR284" s="206" t="s">
        <v>181</v>
      </c>
      <c r="AT284" s="206" t="s">
        <v>260</v>
      </c>
      <c r="AU284" s="206" t="s">
        <v>83</v>
      </c>
      <c r="AY284" s="17" t="s">
        <v>143</v>
      </c>
      <c r="BE284" s="207">
        <f>IF(N284="základní",J284,0)</f>
        <v>4488</v>
      </c>
      <c r="BF284" s="207">
        <f>IF(N284="snížená",J284,0)</f>
        <v>0</v>
      </c>
      <c r="BG284" s="207">
        <f>IF(N284="zákl. přenesená",J284,0)</f>
        <v>0</v>
      </c>
      <c r="BH284" s="207">
        <f>IF(N284="sníž. přenesená",J284,0)</f>
        <v>0</v>
      </c>
      <c r="BI284" s="207">
        <f>IF(N284="nulová",J284,0)</f>
        <v>0</v>
      </c>
      <c r="BJ284" s="17" t="s">
        <v>20</v>
      </c>
      <c r="BK284" s="207">
        <f>ROUND(I284*H284,2)</f>
        <v>4488</v>
      </c>
      <c r="BL284" s="17" t="s">
        <v>150</v>
      </c>
      <c r="BM284" s="206" t="s">
        <v>507</v>
      </c>
    </row>
    <row r="285" s="2" customFormat="1" ht="16.5" customHeight="1">
      <c r="A285" s="32"/>
      <c r="B285" s="33"/>
      <c r="C285" s="212" t="s">
        <v>508</v>
      </c>
      <c r="D285" s="212" t="s">
        <v>260</v>
      </c>
      <c r="E285" s="213" t="s">
        <v>509</v>
      </c>
      <c r="F285" s="214" t="s">
        <v>510</v>
      </c>
      <c r="G285" s="215" t="s">
        <v>506</v>
      </c>
      <c r="H285" s="216">
        <v>3.3900000000000001</v>
      </c>
      <c r="I285" s="217">
        <v>28000</v>
      </c>
      <c r="J285" s="217">
        <f>ROUND(I285*H285,2)</f>
        <v>94920</v>
      </c>
      <c r="K285" s="214" t="s">
        <v>149</v>
      </c>
      <c r="L285" s="218"/>
      <c r="M285" s="219" t="s">
        <v>18</v>
      </c>
      <c r="N285" s="220" t="s">
        <v>45</v>
      </c>
      <c r="O285" s="204">
        <v>0</v>
      </c>
      <c r="P285" s="204">
        <f>O285*H285</f>
        <v>0</v>
      </c>
      <c r="Q285" s="204">
        <v>1</v>
      </c>
      <c r="R285" s="204">
        <f>Q285*H285</f>
        <v>3.3900000000000001</v>
      </c>
      <c r="S285" s="204">
        <v>0</v>
      </c>
      <c r="T285" s="205">
        <f>S285*H285</f>
        <v>0</v>
      </c>
      <c r="U285" s="32"/>
      <c r="V285" s="32"/>
      <c r="W285" s="32"/>
      <c r="X285" s="32"/>
      <c r="Y285" s="32"/>
      <c r="Z285" s="32"/>
      <c r="AA285" s="32"/>
      <c r="AB285" s="32"/>
      <c r="AC285" s="32"/>
      <c r="AD285" s="32"/>
      <c r="AE285" s="32"/>
      <c r="AR285" s="206" t="s">
        <v>181</v>
      </c>
      <c r="AT285" s="206" t="s">
        <v>260</v>
      </c>
      <c r="AU285" s="206" t="s">
        <v>83</v>
      </c>
      <c r="AY285" s="17" t="s">
        <v>143</v>
      </c>
      <c r="BE285" s="207">
        <f>IF(N285="základní",J285,0)</f>
        <v>94920</v>
      </c>
      <c r="BF285" s="207">
        <f>IF(N285="snížená",J285,0)</f>
        <v>0</v>
      </c>
      <c r="BG285" s="207">
        <f>IF(N285="zákl. přenesená",J285,0)</f>
        <v>0</v>
      </c>
      <c r="BH285" s="207">
        <f>IF(N285="sníž. přenesená",J285,0)</f>
        <v>0</v>
      </c>
      <c r="BI285" s="207">
        <f>IF(N285="nulová",J285,0)</f>
        <v>0</v>
      </c>
      <c r="BJ285" s="17" t="s">
        <v>20</v>
      </c>
      <c r="BK285" s="207">
        <f>ROUND(I285*H285,2)</f>
        <v>94920</v>
      </c>
      <c r="BL285" s="17" t="s">
        <v>150</v>
      </c>
      <c r="BM285" s="206" t="s">
        <v>511</v>
      </c>
    </row>
    <row r="286" s="2" customFormat="1">
      <c r="A286" s="32"/>
      <c r="B286" s="33"/>
      <c r="C286" s="34"/>
      <c r="D286" s="208" t="s">
        <v>179</v>
      </c>
      <c r="E286" s="34"/>
      <c r="F286" s="209" t="s">
        <v>512</v>
      </c>
      <c r="G286" s="34"/>
      <c r="H286" s="34"/>
      <c r="I286" s="34"/>
      <c r="J286" s="34"/>
      <c r="K286" s="34"/>
      <c r="L286" s="38"/>
      <c r="M286" s="210"/>
      <c r="N286" s="211"/>
      <c r="O286" s="77"/>
      <c r="P286" s="77"/>
      <c r="Q286" s="77"/>
      <c r="R286" s="77"/>
      <c r="S286" s="77"/>
      <c r="T286" s="78"/>
      <c r="U286" s="32"/>
      <c r="V286" s="32"/>
      <c r="W286" s="32"/>
      <c r="X286" s="32"/>
      <c r="Y286" s="32"/>
      <c r="Z286" s="32"/>
      <c r="AA286" s="32"/>
      <c r="AB286" s="32"/>
      <c r="AC286" s="32"/>
      <c r="AD286" s="32"/>
      <c r="AE286" s="32"/>
      <c r="AT286" s="17" t="s">
        <v>179</v>
      </c>
      <c r="AU286" s="17" t="s">
        <v>83</v>
      </c>
    </row>
    <row r="287" s="2" customFormat="1" ht="16.5" customHeight="1">
      <c r="A287" s="32"/>
      <c r="B287" s="33"/>
      <c r="C287" s="212" t="s">
        <v>513</v>
      </c>
      <c r="D287" s="212" t="s">
        <v>260</v>
      </c>
      <c r="E287" s="213" t="s">
        <v>514</v>
      </c>
      <c r="F287" s="214" t="s">
        <v>515</v>
      </c>
      <c r="G287" s="215" t="s">
        <v>506</v>
      </c>
      <c r="H287" s="216">
        <v>0.75</v>
      </c>
      <c r="I287" s="217">
        <v>29800</v>
      </c>
      <c r="J287" s="217">
        <f>ROUND(I287*H287,2)</f>
        <v>22350</v>
      </c>
      <c r="K287" s="214" t="s">
        <v>149</v>
      </c>
      <c r="L287" s="218"/>
      <c r="M287" s="219" t="s">
        <v>18</v>
      </c>
      <c r="N287" s="220" t="s">
        <v>45</v>
      </c>
      <c r="O287" s="204">
        <v>0</v>
      </c>
      <c r="P287" s="204">
        <f>O287*H287</f>
        <v>0</v>
      </c>
      <c r="Q287" s="204">
        <v>1</v>
      </c>
      <c r="R287" s="204">
        <f>Q287*H287</f>
        <v>0.75</v>
      </c>
      <c r="S287" s="204">
        <v>0</v>
      </c>
      <c r="T287" s="205">
        <f>S287*H287</f>
        <v>0</v>
      </c>
      <c r="U287" s="32"/>
      <c r="V287" s="32"/>
      <c r="W287" s="32"/>
      <c r="X287" s="32"/>
      <c r="Y287" s="32"/>
      <c r="Z287" s="32"/>
      <c r="AA287" s="32"/>
      <c r="AB287" s="32"/>
      <c r="AC287" s="32"/>
      <c r="AD287" s="32"/>
      <c r="AE287" s="32"/>
      <c r="AR287" s="206" t="s">
        <v>181</v>
      </c>
      <c r="AT287" s="206" t="s">
        <v>260</v>
      </c>
      <c r="AU287" s="206" t="s">
        <v>83</v>
      </c>
      <c r="AY287" s="17" t="s">
        <v>143</v>
      </c>
      <c r="BE287" s="207">
        <f>IF(N287="základní",J287,0)</f>
        <v>22350</v>
      </c>
      <c r="BF287" s="207">
        <f>IF(N287="snížená",J287,0)</f>
        <v>0</v>
      </c>
      <c r="BG287" s="207">
        <f>IF(N287="zákl. přenesená",J287,0)</f>
        <v>0</v>
      </c>
      <c r="BH287" s="207">
        <f>IF(N287="sníž. přenesená",J287,0)</f>
        <v>0</v>
      </c>
      <c r="BI287" s="207">
        <f>IF(N287="nulová",J287,0)</f>
        <v>0</v>
      </c>
      <c r="BJ287" s="17" t="s">
        <v>20</v>
      </c>
      <c r="BK287" s="207">
        <f>ROUND(I287*H287,2)</f>
        <v>22350</v>
      </c>
      <c r="BL287" s="17" t="s">
        <v>150</v>
      </c>
      <c r="BM287" s="206" t="s">
        <v>516</v>
      </c>
    </row>
    <row r="288" s="2" customFormat="1" ht="24.15" customHeight="1">
      <c r="A288" s="32"/>
      <c r="B288" s="33"/>
      <c r="C288" s="196" t="s">
        <v>517</v>
      </c>
      <c r="D288" s="196" t="s">
        <v>145</v>
      </c>
      <c r="E288" s="197" t="s">
        <v>518</v>
      </c>
      <c r="F288" s="198" t="s">
        <v>519</v>
      </c>
      <c r="G288" s="199" t="s">
        <v>148</v>
      </c>
      <c r="H288" s="200">
        <v>150</v>
      </c>
      <c r="I288" s="201">
        <v>5500</v>
      </c>
      <c r="J288" s="201">
        <f>ROUND(I288*H288,2)</f>
        <v>825000</v>
      </c>
      <c r="K288" s="198" t="s">
        <v>18</v>
      </c>
      <c r="L288" s="38"/>
      <c r="M288" s="202" t="s">
        <v>18</v>
      </c>
      <c r="N288" s="203" t="s">
        <v>45</v>
      </c>
      <c r="O288" s="204">
        <v>1.5980000000000001</v>
      </c>
      <c r="P288" s="204">
        <f>O288*H288</f>
        <v>239.70000000000002</v>
      </c>
      <c r="Q288" s="204">
        <v>0.02111</v>
      </c>
      <c r="R288" s="204">
        <f>Q288*H288</f>
        <v>3.1665000000000001</v>
      </c>
      <c r="S288" s="204">
        <v>0</v>
      </c>
      <c r="T288" s="205">
        <f>S288*H288</f>
        <v>0</v>
      </c>
      <c r="U288" s="32"/>
      <c r="V288" s="32"/>
      <c r="W288" s="32"/>
      <c r="X288" s="32"/>
      <c r="Y288" s="32"/>
      <c r="Z288" s="32"/>
      <c r="AA288" s="32"/>
      <c r="AB288" s="32"/>
      <c r="AC288" s="32"/>
      <c r="AD288" s="32"/>
      <c r="AE288" s="32"/>
      <c r="AR288" s="206" t="s">
        <v>150</v>
      </c>
      <c r="AT288" s="206" t="s">
        <v>145</v>
      </c>
      <c r="AU288" s="206" t="s">
        <v>83</v>
      </c>
      <c r="AY288" s="17" t="s">
        <v>143</v>
      </c>
      <c r="BE288" s="207">
        <f>IF(N288="základní",J288,0)</f>
        <v>825000</v>
      </c>
      <c r="BF288" s="207">
        <f>IF(N288="snížená",J288,0)</f>
        <v>0</v>
      </c>
      <c r="BG288" s="207">
        <f>IF(N288="zákl. přenesená",J288,0)</f>
        <v>0</v>
      </c>
      <c r="BH288" s="207">
        <f>IF(N288="sníž. přenesená",J288,0)</f>
        <v>0</v>
      </c>
      <c r="BI288" s="207">
        <f>IF(N288="nulová",J288,0)</f>
        <v>0</v>
      </c>
      <c r="BJ288" s="17" t="s">
        <v>20</v>
      </c>
      <c r="BK288" s="207">
        <f>ROUND(I288*H288,2)</f>
        <v>825000</v>
      </c>
      <c r="BL288" s="17" t="s">
        <v>150</v>
      </c>
      <c r="BM288" s="206" t="s">
        <v>520</v>
      </c>
    </row>
    <row r="289" s="2" customFormat="1">
      <c r="A289" s="32"/>
      <c r="B289" s="33"/>
      <c r="C289" s="34"/>
      <c r="D289" s="208" t="s">
        <v>179</v>
      </c>
      <c r="E289" s="34"/>
      <c r="F289" s="209" t="s">
        <v>521</v>
      </c>
      <c r="G289" s="34"/>
      <c r="H289" s="34"/>
      <c r="I289" s="34"/>
      <c r="J289" s="34"/>
      <c r="K289" s="34"/>
      <c r="L289" s="38"/>
      <c r="M289" s="210"/>
      <c r="N289" s="211"/>
      <c r="O289" s="77"/>
      <c r="P289" s="77"/>
      <c r="Q289" s="77"/>
      <c r="R289" s="77"/>
      <c r="S289" s="77"/>
      <c r="T289" s="78"/>
      <c r="U289" s="32"/>
      <c r="V289" s="32"/>
      <c r="W289" s="32"/>
      <c r="X289" s="32"/>
      <c r="Y289" s="32"/>
      <c r="Z289" s="32"/>
      <c r="AA289" s="32"/>
      <c r="AB289" s="32"/>
      <c r="AC289" s="32"/>
      <c r="AD289" s="32"/>
      <c r="AE289" s="32"/>
      <c r="AT289" s="17" t="s">
        <v>179</v>
      </c>
      <c r="AU289" s="17" t="s">
        <v>83</v>
      </c>
    </row>
    <row r="290" s="2" customFormat="1" ht="37.8" customHeight="1">
      <c r="A290" s="32"/>
      <c r="B290" s="33"/>
      <c r="C290" s="196" t="s">
        <v>522</v>
      </c>
      <c r="D290" s="196" t="s">
        <v>145</v>
      </c>
      <c r="E290" s="197" t="s">
        <v>523</v>
      </c>
      <c r="F290" s="198" t="s">
        <v>524</v>
      </c>
      <c r="G290" s="199" t="s">
        <v>148</v>
      </c>
      <c r="H290" s="200">
        <v>30</v>
      </c>
      <c r="I290" s="201">
        <v>69.700000000000003</v>
      </c>
      <c r="J290" s="201">
        <f>ROUND(I290*H290,2)</f>
        <v>2091</v>
      </c>
      <c r="K290" s="198" t="s">
        <v>149</v>
      </c>
      <c r="L290" s="38"/>
      <c r="M290" s="202" t="s">
        <v>18</v>
      </c>
      <c r="N290" s="203" t="s">
        <v>45</v>
      </c>
      <c r="O290" s="204">
        <v>0.22</v>
      </c>
      <c r="P290" s="204">
        <f>O290*H290</f>
        <v>6.5999999999999996</v>
      </c>
      <c r="Q290" s="204">
        <v>0.00013999999999999999</v>
      </c>
      <c r="R290" s="204">
        <f>Q290*H290</f>
        <v>0.0041999999999999997</v>
      </c>
      <c r="S290" s="204">
        <v>0</v>
      </c>
      <c r="T290" s="205">
        <f>S290*H290</f>
        <v>0</v>
      </c>
      <c r="U290" s="32"/>
      <c r="V290" s="32"/>
      <c r="W290" s="32"/>
      <c r="X290" s="32"/>
      <c r="Y290" s="32"/>
      <c r="Z290" s="32"/>
      <c r="AA290" s="32"/>
      <c r="AB290" s="32"/>
      <c r="AC290" s="32"/>
      <c r="AD290" s="32"/>
      <c r="AE290" s="32"/>
      <c r="AR290" s="206" t="s">
        <v>150</v>
      </c>
      <c r="AT290" s="206" t="s">
        <v>145</v>
      </c>
      <c r="AU290" s="206" t="s">
        <v>83</v>
      </c>
      <c r="AY290" s="17" t="s">
        <v>143</v>
      </c>
      <c r="BE290" s="207">
        <f>IF(N290="základní",J290,0)</f>
        <v>2091</v>
      </c>
      <c r="BF290" s="207">
        <f>IF(N290="snížená",J290,0)</f>
        <v>0</v>
      </c>
      <c r="BG290" s="207">
        <f>IF(N290="zákl. přenesená",J290,0)</f>
        <v>0</v>
      </c>
      <c r="BH290" s="207">
        <f>IF(N290="sníž. přenesená",J290,0)</f>
        <v>0</v>
      </c>
      <c r="BI290" s="207">
        <f>IF(N290="nulová",J290,0)</f>
        <v>0</v>
      </c>
      <c r="BJ290" s="17" t="s">
        <v>20</v>
      </c>
      <c r="BK290" s="207">
        <f>ROUND(I290*H290,2)</f>
        <v>2091</v>
      </c>
      <c r="BL290" s="17" t="s">
        <v>150</v>
      </c>
      <c r="BM290" s="206" t="s">
        <v>525</v>
      </c>
    </row>
    <row r="291" s="2" customFormat="1">
      <c r="A291" s="32"/>
      <c r="B291" s="33"/>
      <c r="C291" s="34"/>
      <c r="D291" s="208" t="s">
        <v>152</v>
      </c>
      <c r="E291" s="34"/>
      <c r="F291" s="209" t="s">
        <v>526</v>
      </c>
      <c r="G291" s="34"/>
      <c r="H291" s="34"/>
      <c r="I291" s="34"/>
      <c r="J291" s="34"/>
      <c r="K291" s="34"/>
      <c r="L291" s="38"/>
      <c r="M291" s="210"/>
      <c r="N291" s="211"/>
      <c r="O291" s="77"/>
      <c r="P291" s="77"/>
      <c r="Q291" s="77"/>
      <c r="R291" s="77"/>
      <c r="S291" s="77"/>
      <c r="T291" s="78"/>
      <c r="U291" s="32"/>
      <c r="V291" s="32"/>
      <c r="W291" s="32"/>
      <c r="X291" s="32"/>
      <c r="Y291" s="32"/>
      <c r="Z291" s="32"/>
      <c r="AA291" s="32"/>
      <c r="AB291" s="32"/>
      <c r="AC291" s="32"/>
      <c r="AD291" s="32"/>
      <c r="AE291" s="32"/>
      <c r="AT291" s="17" t="s">
        <v>152</v>
      </c>
      <c r="AU291" s="17" t="s">
        <v>83</v>
      </c>
    </row>
    <row r="292" s="2" customFormat="1" ht="21.75" customHeight="1">
      <c r="A292" s="32"/>
      <c r="B292" s="33"/>
      <c r="C292" s="212" t="s">
        <v>527</v>
      </c>
      <c r="D292" s="212" t="s">
        <v>260</v>
      </c>
      <c r="E292" s="213" t="s">
        <v>528</v>
      </c>
      <c r="F292" s="214" t="s">
        <v>529</v>
      </c>
      <c r="G292" s="215" t="s">
        <v>148</v>
      </c>
      <c r="H292" s="216">
        <v>30</v>
      </c>
      <c r="I292" s="217">
        <v>82.799999999999997</v>
      </c>
      <c r="J292" s="217">
        <f>ROUND(I292*H292,2)</f>
        <v>2484</v>
      </c>
      <c r="K292" s="214" t="s">
        <v>149</v>
      </c>
      <c r="L292" s="218"/>
      <c r="M292" s="219" t="s">
        <v>18</v>
      </c>
      <c r="N292" s="220" t="s">
        <v>45</v>
      </c>
      <c r="O292" s="204">
        <v>0</v>
      </c>
      <c r="P292" s="204">
        <f>O292*H292</f>
        <v>0</v>
      </c>
      <c r="Q292" s="204">
        <v>0.00035</v>
      </c>
      <c r="R292" s="204">
        <f>Q292*H292</f>
        <v>0.010500000000000001</v>
      </c>
      <c r="S292" s="204">
        <v>0</v>
      </c>
      <c r="T292" s="205">
        <f>S292*H292</f>
        <v>0</v>
      </c>
      <c r="U292" s="32"/>
      <c r="V292" s="32"/>
      <c r="W292" s="32"/>
      <c r="X292" s="32"/>
      <c r="Y292" s="32"/>
      <c r="Z292" s="32"/>
      <c r="AA292" s="32"/>
      <c r="AB292" s="32"/>
      <c r="AC292" s="32"/>
      <c r="AD292" s="32"/>
      <c r="AE292" s="32"/>
      <c r="AR292" s="206" t="s">
        <v>181</v>
      </c>
      <c r="AT292" s="206" t="s">
        <v>260</v>
      </c>
      <c r="AU292" s="206" t="s">
        <v>83</v>
      </c>
      <c r="AY292" s="17" t="s">
        <v>143</v>
      </c>
      <c r="BE292" s="207">
        <f>IF(N292="základní",J292,0)</f>
        <v>2484</v>
      </c>
      <c r="BF292" s="207">
        <f>IF(N292="snížená",J292,0)</f>
        <v>0</v>
      </c>
      <c r="BG292" s="207">
        <f>IF(N292="zákl. přenesená",J292,0)</f>
        <v>0</v>
      </c>
      <c r="BH292" s="207">
        <f>IF(N292="sníž. přenesená",J292,0)</f>
        <v>0</v>
      </c>
      <c r="BI292" s="207">
        <f>IF(N292="nulová",J292,0)</f>
        <v>0</v>
      </c>
      <c r="BJ292" s="17" t="s">
        <v>20</v>
      </c>
      <c r="BK292" s="207">
        <f>ROUND(I292*H292,2)</f>
        <v>2484</v>
      </c>
      <c r="BL292" s="17" t="s">
        <v>150</v>
      </c>
      <c r="BM292" s="206" t="s">
        <v>530</v>
      </c>
    </row>
    <row r="293" s="2" customFormat="1" ht="55.5" customHeight="1">
      <c r="A293" s="32"/>
      <c r="B293" s="33"/>
      <c r="C293" s="196" t="s">
        <v>531</v>
      </c>
      <c r="D293" s="196" t="s">
        <v>145</v>
      </c>
      <c r="E293" s="197" t="s">
        <v>532</v>
      </c>
      <c r="F293" s="198" t="s">
        <v>533</v>
      </c>
      <c r="G293" s="199" t="s">
        <v>148</v>
      </c>
      <c r="H293" s="200">
        <v>2602.5</v>
      </c>
      <c r="I293" s="201">
        <v>140</v>
      </c>
      <c r="J293" s="201">
        <f>ROUND(I293*H293,2)</f>
        <v>364350</v>
      </c>
      <c r="K293" s="198" t="s">
        <v>149</v>
      </c>
      <c r="L293" s="38"/>
      <c r="M293" s="202" t="s">
        <v>18</v>
      </c>
      <c r="N293" s="203" t="s">
        <v>45</v>
      </c>
      <c r="O293" s="204">
        <v>0.245</v>
      </c>
      <c r="P293" s="204">
        <f>O293*H293</f>
        <v>637.61249999999995</v>
      </c>
      <c r="Q293" s="204">
        <v>0</v>
      </c>
      <c r="R293" s="204">
        <f>Q293*H293</f>
        <v>0</v>
      </c>
      <c r="S293" s="204">
        <v>0</v>
      </c>
      <c r="T293" s="205">
        <f>S293*H293</f>
        <v>0</v>
      </c>
      <c r="U293" s="32"/>
      <c r="V293" s="32"/>
      <c r="W293" s="32"/>
      <c r="X293" s="32"/>
      <c r="Y293" s="32"/>
      <c r="Z293" s="32"/>
      <c r="AA293" s="32"/>
      <c r="AB293" s="32"/>
      <c r="AC293" s="32"/>
      <c r="AD293" s="32"/>
      <c r="AE293" s="32"/>
      <c r="AR293" s="206" t="s">
        <v>150</v>
      </c>
      <c r="AT293" s="206" t="s">
        <v>145</v>
      </c>
      <c r="AU293" s="206" t="s">
        <v>83</v>
      </c>
      <c r="AY293" s="17" t="s">
        <v>143</v>
      </c>
      <c r="BE293" s="207">
        <f>IF(N293="základní",J293,0)</f>
        <v>364350</v>
      </c>
      <c r="BF293" s="207">
        <f>IF(N293="snížená",J293,0)</f>
        <v>0</v>
      </c>
      <c r="BG293" s="207">
        <f>IF(N293="zákl. přenesená",J293,0)</f>
        <v>0</v>
      </c>
      <c r="BH293" s="207">
        <f>IF(N293="sníž. přenesená",J293,0)</f>
        <v>0</v>
      </c>
      <c r="BI293" s="207">
        <f>IF(N293="nulová",J293,0)</f>
        <v>0</v>
      </c>
      <c r="BJ293" s="17" t="s">
        <v>20</v>
      </c>
      <c r="BK293" s="207">
        <f>ROUND(I293*H293,2)</f>
        <v>364350</v>
      </c>
      <c r="BL293" s="17" t="s">
        <v>150</v>
      </c>
      <c r="BM293" s="206" t="s">
        <v>534</v>
      </c>
    </row>
    <row r="294" s="2" customFormat="1">
      <c r="A294" s="32"/>
      <c r="B294" s="33"/>
      <c r="C294" s="34"/>
      <c r="D294" s="208" t="s">
        <v>152</v>
      </c>
      <c r="E294" s="34"/>
      <c r="F294" s="209" t="s">
        <v>535</v>
      </c>
      <c r="G294" s="34"/>
      <c r="H294" s="34"/>
      <c r="I294" s="34"/>
      <c r="J294" s="34"/>
      <c r="K294" s="34"/>
      <c r="L294" s="38"/>
      <c r="M294" s="210"/>
      <c r="N294" s="211"/>
      <c r="O294" s="77"/>
      <c r="P294" s="77"/>
      <c r="Q294" s="77"/>
      <c r="R294" s="77"/>
      <c r="S294" s="77"/>
      <c r="T294" s="78"/>
      <c r="U294" s="32"/>
      <c r="V294" s="32"/>
      <c r="W294" s="32"/>
      <c r="X294" s="32"/>
      <c r="Y294" s="32"/>
      <c r="Z294" s="32"/>
      <c r="AA294" s="32"/>
      <c r="AB294" s="32"/>
      <c r="AC294" s="32"/>
      <c r="AD294" s="32"/>
      <c r="AE294" s="32"/>
      <c r="AT294" s="17" t="s">
        <v>152</v>
      </c>
      <c r="AU294" s="17" t="s">
        <v>83</v>
      </c>
    </row>
    <row r="295" s="2" customFormat="1" ht="24.15" customHeight="1">
      <c r="A295" s="32"/>
      <c r="B295" s="33"/>
      <c r="C295" s="196" t="s">
        <v>536</v>
      </c>
      <c r="D295" s="196" t="s">
        <v>145</v>
      </c>
      <c r="E295" s="197" t="s">
        <v>537</v>
      </c>
      <c r="F295" s="198" t="s">
        <v>538</v>
      </c>
      <c r="G295" s="199" t="s">
        <v>176</v>
      </c>
      <c r="H295" s="200">
        <v>60</v>
      </c>
      <c r="I295" s="201">
        <v>4020</v>
      </c>
      <c r="J295" s="201">
        <f>ROUND(I295*H295,2)</f>
        <v>241200</v>
      </c>
      <c r="K295" s="198" t="s">
        <v>149</v>
      </c>
      <c r="L295" s="38"/>
      <c r="M295" s="202" t="s">
        <v>18</v>
      </c>
      <c r="N295" s="203" t="s">
        <v>45</v>
      </c>
      <c r="O295" s="204">
        <v>7.4000000000000004</v>
      </c>
      <c r="P295" s="204">
        <f>O295*H295</f>
        <v>444</v>
      </c>
      <c r="Q295" s="204">
        <v>0</v>
      </c>
      <c r="R295" s="204">
        <f>Q295*H295</f>
        <v>0</v>
      </c>
      <c r="S295" s="204">
        <v>0</v>
      </c>
      <c r="T295" s="205">
        <f>S295*H295</f>
        <v>0</v>
      </c>
      <c r="U295" s="32"/>
      <c r="V295" s="32"/>
      <c r="W295" s="32"/>
      <c r="X295" s="32"/>
      <c r="Y295" s="32"/>
      <c r="Z295" s="32"/>
      <c r="AA295" s="32"/>
      <c r="AB295" s="32"/>
      <c r="AC295" s="32"/>
      <c r="AD295" s="32"/>
      <c r="AE295" s="32"/>
      <c r="AR295" s="206" t="s">
        <v>150</v>
      </c>
      <c r="AT295" s="206" t="s">
        <v>145</v>
      </c>
      <c r="AU295" s="206" t="s">
        <v>83</v>
      </c>
      <c r="AY295" s="17" t="s">
        <v>143</v>
      </c>
      <c r="BE295" s="207">
        <f>IF(N295="základní",J295,0)</f>
        <v>241200</v>
      </c>
      <c r="BF295" s="207">
        <f>IF(N295="snížená",J295,0)</f>
        <v>0</v>
      </c>
      <c r="BG295" s="207">
        <f>IF(N295="zákl. přenesená",J295,0)</f>
        <v>0</v>
      </c>
      <c r="BH295" s="207">
        <f>IF(N295="sníž. přenesená",J295,0)</f>
        <v>0</v>
      </c>
      <c r="BI295" s="207">
        <f>IF(N295="nulová",J295,0)</f>
        <v>0</v>
      </c>
      <c r="BJ295" s="17" t="s">
        <v>20</v>
      </c>
      <c r="BK295" s="207">
        <f>ROUND(I295*H295,2)</f>
        <v>241200</v>
      </c>
      <c r="BL295" s="17" t="s">
        <v>150</v>
      </c>
      <c r="BM295" s="206" t="s">
        <v>539</v>
      </c>
    </row>
    <row r="296" s="2" customFormat="1">
      <c r="A296" s="32"/>
      <c r="B296" s="33"/>
      <c r="C296" s="34"/>
      <c r="D296" s="208" t="s">
        <v>152</v>
      </c>
      <c r="E296" s="34"/>
      <c r="F296" s="209" t="s">
        <v>535</v>
      </c>
      <c r="G296" s="34"/>
      <c r="H296" s="34"/>
      <c r="I296" s="34"/>
      <c r="J296" s="34"/>
      <c r="K296" s="34"/>
      <c r="L296" s="38"/>
      <c r="M296" s="210"/>
      <c r="N296" s="211"/>
      <c r="O296" s="77"/>
      <c r="P296" s="77"/>
      <c r="Q296" s="77"/>
      <c r="R296" s="77"/>
      <c r="S296" s="77"/>
      <c r="T296" s="78"/>
      <c r="U296" s="32"/>
      <c r="V296" s="32"/>
      <c r="W296" s="32"/>
      <c r="X296" s="32"/>
      <c r="Y296" s="32"/>
      <c r="Z296" s="32"/>
      <c r="AA296" s="32"/>
      <c r="AB296" s="32"/>
      <c r="AC296" s="32"/>
      <c r="AD296" s="32"/>
      <c r="AE296" s="32"/>
      <c r="AT296" s="17" t="s">
        <v>152</v>
      </c>
      <c r="AU296" s="17" t="s">
        <v>83</v>
      </c>
    </row>
    <row r="297" s="2" customFormat="1" ht="55.5" customHeight="1">
      <c r="A297" s="32"/>
      <c r="B297" s="33"/>
      <c r="C297" s="196" t="s">
        <v>540</v>
      </c>
      <c r="D297" s="196" t="s">
        <v>145</v>
      </c>
      <c r="E297" s="197" t="s">
        <v>541</v>
      </c>
      <c r="F297" s="198" t="s">
        <v>542</v>
      </c>
      <c r="G297" s="199" t="s">
        <v>176</v>
      </c>
      <c r="H297" s="200">
        <v>15</v>
      </c>
      <c r="I297" s="201">
        <v>4870</v>
      </c>
      <c r="J297" s="201">
        <f>ROUND(I297*H297,2)</f>
        <v>73050</v>
      </c>
      <c r="K297" s="198" t="s">
        <v>149</v>
      </c>
      <c r="L297" s="38"/>
      <c r="M297" s="202" t="s">
        <v>18</v>
      </c>
      <c r="N297" s="203" t="s">
        <v>45</v>
      </c>
      <c r="O297" s="204">
        <v>7.2000000000000002</v>
      </c>
      <c r="P297" s="204">
        <f>O297*H297</f>
        <v>108</v>
      </c>
      <c r="Q297" s="204">
        <v>0</v>
      </c>
      <c r="R297" s="204">
        <f>Q297*H297</f>
        <v>0</v>
      </c>
      <c r="S297" s="204">
        <v>0</v>
      </c>
      <c r="T297" s="205">
        <f>S297*H297</f>
        <v>0</v>
      </c>
      <c r="U297" s="32"/>
      <c r="V297" s="32"/>
      <c r="W297" s="32"/>
      <c r="X297" s="32"/>
      <c r="Y297" s="32"/>
      <c r="Z297" s="32"/>
      <c r="AA297" s="32"/>
      <c r="AB297" s="32"/>
      <c r="AC297" s="32"/>
      <c r="AD297" s="32"/>
      <c r="AE297" s="32"/>
      <c r="AR297" s="206" t="s">
        <v>150</v>
      </c>
      <c r="AT297" s="206" t="s">
        <v>145</v>
      </c>
      <c r="AU297" s="206" t="s">
        <v>83</v>
      </c>
      <c r="AY297" s="17" t="s">
        <v>143</v>
      </c>
      <c r="BE297" s="207">
        <f>IF(N297="základní",J297,0)</f>
        <v>73050</v>
      </c>
      <c r="BF297" s="207">
        <f>IF(N297="snížená",J297,0)</f>
        <v>0</v>
      </c>
      <c r="BG297" s="207">
        <f>IF(N297="zákl. přenesená",J297,0)</f>
        <v>0</v>
      </c>
      <c r="BH297" s="207">
        <f>IF(N297="sníž. přenesená",J297,0)</f>
        <v>0</v>
      </c>
      <c r="BI297" s="207">
        <f>IF(N297="nulová",J297,0)</f>
        <v>0</v>
      </c>
      <c r="BJ297" s="17" t="s">
        <v>20</v>
      </c>
      <c r="BK297" s="207">
        <f>ROUND(I297*H297,2)</f>
        <v>73050</v>
      </c>
      <c r="BL297" s="17" t="s">
        <v>150</v>
      </c>
      <c r="BM297" s="206" t="s">
        <v>543</v>
      </c>
    </row>
    <row r="298" s="2" customFormat="1">
      <c r="A298" s="32"/>
      <c r="B298" s="33"/>
      <c r="C298" s="34"/>
      <c r="D298" s="208" t="s">
        <v>152</v>
      </c>
      <c r="E298" s="34"/>
      <c r="F298" s="209" t="s">
        <v>544</v>
      </c>
      <c r="G298" s="34"/>
      <c r="H298" s="34"/>
      <c r="I298" s="34"/>
      <c r="J298" s="34"/>
      <c r="K298" s="34"/>
      <c r="L298" s="38"/>
      <c r="M298" s="210"/>
      <c r="N298" s="211"/>
      <c r="O298" s="77"/>
      <c r="P298" s="77"/>
      <c r="Q298" s="77"/>
      <c r="R298" s="77"/>
      <c r="S298" s="77"/>
      <c r="T298" s="78"/>
      <c r="U298" s="32"/>
      <c r="V298" s="32"/>
      <c r="W298" s="32"/>
      <c r="X298" s="32"/>
      <c r="Y298" s="32"/>
      <c r="Z298" s="32"/>
      <c r="AA298" s="32"/>
      <c r="AB298" s="32"/>
      <c r="AC298" s="32"/>
      <c r="AD298" s="32"/>
      <c r="AE298" s="32"/>
      <c r="AT298" s="17" t="s">
        <v>152</v>
      </c>
      <c r="AU298" s="17" t="s">
        <v>83</v>
      </c>
    </row>
    <row r="299" s="2" customFormat="1" ht="44.25" customHeight="1">
      <c r="A299" s="32"/>
      <c r="B299" s="33"/>
      <c r="C299" s="196" t="s">
        <v>545</v>
      </c>
      <c r="D299" s="196" t="s">
        <v>145</v>
      </c>
      <c r="E299" s="197" t="s">
        <v>546</v>
      </c>
      <c r="F299" s="198" t="s">
        <v>547</v>
      </c>
      <c r="G299" s="199" t="s">
        <v>256</v>
      </c>
      <c r="H299" s="200">
        <v>238.5</v>
      </c>
      <c r="I299" s="201">
        <v>970</v>
      </c>
      <c r="J299" s="201">
        <f>ROUND(I299*H299,2)</f>
        <v>231345</v>
      </c>
      <c r="K299" s="198" t="s">
        <v>149</v>
      </c>
      <c r="L299" s="38"/>
      <c r="M299" s="202" t="s">
        <v>18</v>
      </c>
      <c r="N299" s="203" t="s">
        <v>45</v>
      </c>
      <c r="O299" s="204">
        <v>1.24</v>
      </c>
      <c r="P299" s="204">
        <f>O299*H299</f>
        <v>295.74000000000001</v>
      </c>
      <c r="Q299" s="204">
        <v>0.00020417999999999999</v>
      </c>
      <c r="R299" s="204">
        <f>Q299*H299</f>
        <v>0.048696929999999999</v>
      </c>
      <c r="S299" s="204">
        <v>0</v>
      </c>
      <c r="T299" s="205">
        <f>S299*H299</f>
        <v>0</v>
      </c>
      <c r="U299" s="32"/>
      <c r="V299" s="32"/>
      <c r="W299" s="32"/>
      <c r="X299" s="32"/>
      <c r="Y299" s="32"/>
      <c r="Z299" s="32"/>
      <c r="AA299" s="32"/>
      <c r="AB299" s="32"/>
      <c r="AC299" s="32"/>
      <c r="AD299" s="32"/>
      <c r="AE299" s="32"/>
      <c r="AR299" s="206" t="s">
        <v>150</v>
      </c>
      <c r="AT299" s="206" t="s">
        <v>145</v>
      </c>
      <c r="AU299" s="206" t="s">
        <v>83</v>
      </c>
      <c r="AY299" s="17" t="s">
        <v>143</v>
      </c>
      <c r="BE299" s="207">
        <f>IF(N299="základní",J299,0)</f>
        <v>231345</v>
      </c>
      <c r="BF299" s="207">
        <f>IF(N299="snížená",J299,0)</f>
        <v>0</v>
      </c>
      <c r="BG299" s="207">
        <f>IF(N299="zákl. přenesená",J299,0)</f>
        <v>0</v>
      </c>
      <c r="BH299" s="207">
        <f>IF(N299="sníž. přenesená",J299,0)</f>
        <v>0</v>
      </c>
      <c r="BI299" s="207">
        <f>IF(N299="nulová",J299,0)</f>
        <v>0</v>
      </c>
      <c r="BJ299" s="17" t="s">
        <v>20</v>
      </c>
      <c r="BK299" s="207">
        <f>ROUND(I299*H299,2)</f>
        <v>231345</v>
      </c>
      <c r="BL299" s="17" t="s">
        <v>150</v>
      </c>
      <c r="BM299" s="206" t="s">
        <v>548</v>
      </c>
    </row>
    <row r="300" s="2" customFormat="1">
      <c r="A300" s="32"/>
      <c r="B300" s="33"/>
      <c r="C300" s="34"/>
      <c r="D300" s="208" t="s">
        <v>152</v>
      </c>
      <c r="E300" s="34"/>
      <c r="F300" s="209" t="s">
        <v>549</v>
      </c>
      <c r="G300" s="34"/>
      <c r="H300" s="34"/>
      <c r="I300" s="34"/>
      <c r="J300" s="34"/>
      <c r="K300" s="34"/>
      <c r="L300" s="38"/>
      <c r="M300" s="210"/>
      <c r="N300" s="211"/>
      <c r="O300" s="77"/>
      <c r="P300" s="77"/>
      <c r="Q300" s="77"/>
      <c r="R300" s="77"/>
      <c r="S300" s="77"/>
      <c r="T300" s="78"/>
      <c r="U300" s="32"/>
      <c r="V300" s="32"/>
      <c r="W300" s="32"/>
      <c r="X300" s="32"/>
      <c r="Y300" s="32"/>
      <c r="Z300" s="32"/>
      <c r="AA300" s="32"/>
      <c r="AB300" s="32"/>
      <c r="AC300" s="32"/>
      <c r="AD300" s="32"/>
      <c r="AE300" s="32"/>
      <c r="AT300" s="17" t="s">
        <v>152</v>
      </c>
      <c r="AU300" s="17" t="s">
        <v>83</v>
      </c>
    </row>
    <row r="301" s="2" customFormat="1" ht="49.05" customHeight="1">
      <c r="A301" s="32"/>
      <c r="B301" s="33"/>
      <c r="C301" s="196" t="s">
        <v>550</v>
      </c>
      <c r="D301" s="196" t="s">
        <v>145</v>
      </c>
      <c r="E301" s="197" t="s">
        <v>551</v>
      </c>
      <c r="F301" s="198" t="s">
        <v>552</v>
      </c>
      <c r="G301" s="199" t="s">
        <v>195</v>
      </c>
      <c r="H301" s="200">
        <v>22.5</v>
      </c>
      <c r="I301" s="201">
        <v>1480</v>
      </c>
      <c r="J301" s="201">
        <f>ROUND(I301*H301,2)</f>
        <v>33300</v>
      </c>
      <c r="K301" s="198" t="s">
        <v>149</v>
      </c>
      <c r="L301" s="38"/>
      <c r="M301" s="202" t="s">
        <v>18</v>
      </c>
      <c r="N301" s="203" t="s">
        <v>45</v>
      </c>
      <c r="O301" s="204">
        <v>1.125</v>
      </c>
      <c r="P301" s="204">
        <f>O301*H301</f>
        <v>25.3125</v>
      </c>
      <c r="Q301" s="204">
        <v>0.028055</v>
      </c>
      <c r="R301" s="204">
        <f>Q301*H301</f>
        <v>0.63123750000000001</v>
      </c>
      <c r="S301" s="204">
        <v>0</v>
      </c>
      <c r="T301" s="205">
        <f>S301*H301</f>
        <v>0</v>
      </c>
      <c r="U301" s="32"/>
      <c r="V301" s="32"/>
      <c r="W301" s="32"/>
      <c r="X301" s="32"/>
      <c r="Y301" s="32"/>
      <c r="Z301" s="32"/>
      <c r="AA301" s="32"/>
      <c r="AB301" s="32"/>
      <c r="AC301" s="32"/>
      <c r="AD301" s="32"/>
      <c r="AE301" s="32"/>
      <c r="AR301" s="206" t="s">
        <v>150</v>
      </c>
      <c r="AT301" s="206" t="s">
        <v>145</v>
      </c>
      <c r="AU301" s="206" t="s">
        <v>83</v>
      </c>
      <c r="AY301" s="17" t="s">
        <v>143</v>
      </c>
      <c r="BE301" s="207">
        <f>IF(N301="základní",J301,0)</f>
        <v>33300</v>
      </c>
      <c r="BF301" s="207">
        <f>IF(N301="snížená",J301,0)</f>
        <v>0</v>
      </c>
      <c r="BG301" s="207">
        <f>IF(N301="zákl. přenesená",J301,0)</f>
        <v>0</v>
      </c>
      <c r="BH301" s="207">
        <f>IF(N301="sníž. přenesená",J301,0)</f>
        <v>0</v>
      </c>
      <c r="BI301" s="207">
        <f>IF(N301="nulová",J301,0)</f>
        <v>0</v>
      </c>
      <c r="BJ301" s="17" t="s">
        <v>20</v>
      </c>
      <c r="BK301" s="207">
        <f>ROUND(I301*H301,2)</f>
        <v>33300</v>
      </c>
      <c r="BL301" s="17" t="s">
        <v>150</v>
      </c>
      <c r="BM301" s="206" t="s">
        <v>553</v>
      </c>
    </row>
    <row r="302" s="2" customFormat="1">
      <c r="A302" s="32"/>
      <c r="B302" s="33"/>
      <c r="C302" s="34"/>
      <c r="D302" s="208" t="s">
        <v>152</v>
      </c>
      <c r="E302" s="34"/>
      <c r="F302" s="209" t="s">
        <v>554</v>
      </c>
      <c r="G302" s="34"/>
      <c r="H302" s="34"/>
      <c r="I302" s="34"/>
      <c r="J302" s="34"/>
      <c r="K302" s="34"/>
      <c r="L302" s="38"/>
      <c r="M302" s="210"/>
      <c r="N302" s="211"/>
      <c r="O302" s="77"/>
      <c r="P302" s="77"/>
      <c r="Q302" s="77"/>
      <c r="R302" s="77"/>
      <c r="S302" s="77"/>
      <c r="T302" s="78"/>
      <c r="U302" s="32"/>
      <c r="V302" s="32"/>
      <c r="W302" s="32"/>
      <c r="X302" s="32"/>
      <c r="Y302" s="32"/>
      <c r="Z302" s="32"/>
      <c r="AA302" s="32"/>
      <c r="AB302" s="32"/>
      <c r="AC302" s="32"/>
      <c r="AD302" s="32"/>
      <c r="AE302" s="32"/>
      <c r="AT302" s="17" t="s">
        <v>152</v>
      </c>
      <c r="AU302" s="17" t="s">
        <v>83</v>
      </c>
    </row>
    <row r="303" s="2" customFormat="1" ht="49.05" customHeight="1">
      <c r="A303" s="32"/>
      <c r="B303" s="33"/>
      <c r="C303" s="196" t="s">
        <v>555</v>
      </c>
      <c r="D303" s="196" t="s">
        <v>145</v>
      </c>
      <c r="E303" s="197" t="s">
        <v>556</v>
      </c>
      <c r="F303" s="198" t="s">
        <v>557</v>
      </c>
      <c r="G303" s="199" t="s">
        <v>195</v>
      </c>
      <c r="H303" s="200">
        <v>1727</v>
      </c>
      <c r="I303" s="201">
        <v>1020</v>
      </c>
      <c r="J303" s="201">
        <f>ROUND(I303*H303,2)</f>
        <v>1761540</v>
      </c>
      <c r="K303" s="198" t="s">
        <v>18</v>
      </c>
      <c r="L303" s="38"/>
      <c r="M303" s="202" t="s">
        <v>18</v>
      </c>
      <c r="N303" s="203" t="s">
        <v>45</v>
      </c>
      <c r="O303" s="204">
        <v>1.125</v>
      </c>
      <c r="P303" s="204">
        <f>O303*H303</f>
        <v>1942.875</v>
      </c>
      <c r="Q303" s="204">
        <v>0.028060000000000002</v>
      </c>
      <c r="R303" s="204">
        <f>Q303*H303</f>
        <v>48.459620000000001</v>
      </c>
      <c r="S303" s="204">
        <v>0</v>
      </c>
      <c r="T303" s="205">
        <f>S303*H303</f>
        <v>0</v>
      </c>
      <c r="U303" s="32"/>
      <c r="V303" s="32"/>
      <c r="W303" s="32"/>
      <c r="X303" s="32"/>
      <c r="Y303" s="32"/>
      <c r="Z303" s="32"/>
      <c r="AA303" s="32"/>
      <c r="AB303" s="32"/>
      <c r="AC303" s="32"/>
      <c r="AD303" s="32"/>
      <c r="AE303" s="32"/>
      <c r="AR303" s="206" t="s">
        <v>150</v>
      </c>
      <c r="AT303" s="206" t="s">
        <v>145</v>
      </c>
      <c r="AU303" s="206" t="s">
        <v>83</v>
      </c>
      <c r="AY303" s="17" t="s">
        <v>143</v>
      </c>
      <c r="BE303" s="207">
        <f>IF(N303="základní",J303,0)</f>
        <v>1761540</v>
      </c>
      <c r="BF303" s="207">
        <f>IF(N303="snížená",J303,0)</f>
        <v>0</v>
      </c>
      <c r="BG303" s="207">
        <f>IF(N303="zákl. přenesená",J303,0)</f>
        <v>0</v>
      </c>
      <c r="BH303" s="207">
        <f>IF(N303="sníž. přenesená",J303,0)</f>
        <v>0</v>
      </c>
      <c r="BI303" s="207">
        <f>IF(N303="nulová",J303,0)</f>
        <v>0</v>
      </c>
      <c r="BJ303" s="17" t="s">
        <v>20</v>
      </c>
      <c r="BK303" s="207">
        <f>ROUND(I303*H303,2)</f>
        <v>1761540</v>
      </c>
      <c r="BL303" s="17" t="s">
        <v>150</v>
      </c>
      <c r="BM303" s="206" t="s">
        <v>558</v>
      </c>
    </row>
    <row r="304" s="2" customFormat="1">
      <c r="A304" s="32"/>
      <c r="B304" s="33"/>
      <c r="C304" s="34"/>
      <c r="D304" s="208" t="s">
        <v>152</v>
      </c>
      <c r="E304" s="34"/>
      <c r="F304" s="209" t="s">
        <v>554</v>
      </c>
      <c r="G304" s="34"/>
      <c r="H304" s="34"/>
      <c r="I304" s="34"/>
      <c r="J304" s="34"/>
      <c r="K304" s="34"/>
      <c r="L304" s="38"/>
      <c r="M304" s="210"/>
      <c r="N304" s="211"/>
      <c r="O304" s="77"/>
      <c r="P304" s="77"/>
      <c r="Q304" s="77"/>
      <c r="R304" s="77"/>
      <c r="S304" s="77"/>
      <c r="T304" s="78"/>
      <c r="U304" s="32"/>
      <c r="V304" s="32"/>
      <c r="W304" s="32"/>
      <c r="X304" s="32"/>
      <c r="Y304" s="32"/>
      <c r="Z304" s="32"/>
      <c r="AA304" s="32"/>
      <c r="AB304" s="32"/>
      <c r="AC304" s="32"/>
      <c r="AD304" s="32"/>
      <c r="AE304" s="32"/>
      <c r="AT304" s="17" t="s">
        <v>152</v>
      </c>
      <c r="AU304" s="17" t="s">
        <v>83</v>
      </c>
    </row>
    <row r="305" s="2" customFormat="1" ht="49.05" customHeight="1">
      <c r="A305" s="32"/>
      <c r="B305" s="33"/>
      <c r="C305" s="196" t="s">
        <v>559</v>
      </c>
      <c r="D305" s="196" t="s">
        <v>145</v>
      </c>
      <c r="E305" s="197" t="s">
        <v>560</v>
      </c>
      <c r="F305" s="198" t="s">
        <v>561</v>
      </c>
      <c r="G305" s="199" t="s">
        <v>195</v>
      </c>
      <c r="H305" s="200">
        <v>45</v>
      </c>
      <c r="I305" s="201">
        <v>2060</v>
      </c>
      <c r="J305" s="201">
        <f>ROUND(I305*H305,2)</f>
        <v>92700</v>
      </c>
      <c r="K305" s="198" t="s">
        <v>149</v>
      </c>
      <c r="L305" s="38"/>
      <c r="M305" s="202" t="s">
        <v>18</v>
      </c>
      <c r="N305" s="203" t="s">
        <v>45</v>
      </c>
      <c r="O305" s="204">
        <v>1.522</v>
      </c>
      <c r="P305" s="204">
        <f>O305*H305</f>
        <v>68.489999999999995</v>
      </c>
      <c r="Q305" s="204">
        <v>0.034535000000000003</v>
      </c>
      <c r="R305" s="204">
        <f>Q305*H305</f>
        <v>1.5540750000000001</v>
      </c>
      <c r="S305" s="204">
        <v>0</v>
      </c>
      <c r="T305" s="205">
        <f>S305*H305</f>
        <v>0</v>
      </c>
      <c r="U305" s="32"/>
      <c r="V305" s="32"/>
      <c r="W305" s="32"/>
      <c r="X305" s="32"/>
      <c r="Y305" s="32"/>
      <c r="Z305" s="32"/>
      <c r="AA305" s="32"/>
      <c r="AB305" s="32"/>
      <c r="AC305" s="32"/>
      <c r="AD305" s="32"/>
      <c r="AE305" s="32"/>
      <c r="AR305" s="206" t="s">
        <v>150</v>
      </c>
      <c r="AT305" s="206" t="s">
        <v>145</v>
      </c>
      <c r="AU305" s="206" t="s">
        <v>83</v>
      </c>
      <c r="AY305" s="17" t="s">
        <v>143</v>
      </c>
      <c r="BE305" s="207">
        <f>IF(N305="základní",J305,0)</f>
        <v>92700</v>
      </c>
      <c r="BF305" s="207">
        <f>IF(N305="snížená",J305,0)</f>
        <v>0</v>
      </c>
      <c r="BG305" s="207">
        <f>IF(N305="zákl. přenesená",J305,0)</f>
        <v>0</v>
      </c>
      <c r="BH305" s="207">
        <f>IF(N305="sníž. přenesená",J305,0)</f>
        <v>0</v>
      </c>
      <c r="BI305" s="207">
        <f>IF(N305="nulová",J305,0)</f>
        <v>0</v>
      </c>
      <c r="BJ305" s="17" t="s">
        <v>20</v>
      </c>
      <c r="BK305" s="207">
        <f>ROUND(I305*H305,2)</f>
        <v>92700</v>
      </c>
      <c r="BL305" s="17" t="s">
        <v>150</v>
      </c>
      <c r="BM305" s="206" t="s">
        <v>562</v>
      </c>
    </row>
    <row r="306" s="2" customFormat="1">
      <c r="A306" s="32"/>
      <c r="B306" s="33"/>
      <c r="C306" s="34"/>
      <c r="D306" s="208" t="s">
        <v>152</v>
      </c>
      <c r="E306" s="34"/>
      <c r="F306" s="209" t="s">
        <v>554</v>
      </c>
      <c r="G306" s="34"/>
      <c r="H306" s="34"/>
      <c r="I306" s="34"/>
      <c r="J306" s="34"/>
      <c r="K306" s="34"/>
      <c r="L306" s="38"/>
      <c r="M306" s="210"/>
      <c r="N306" s="211"/>
      <c r="O306" s="77"/>
      <c r="P306" s="77"/>
      <c r="Q306" s="77"/>
      <c r="R306" s="77"/>
      <c r="S306" s="77"/>
      <c r="T306" s="78"/>
      <c r="U306" s="32"/>
      <c r="V306" s="32"/>
      <c r="W306" s="32"/>
      <c r="X306" s="32"/>
      <c r="Y306" s="32"/>
      <c r="Z306" s="32"/>
      <c r="AA306" s="32"/>
      <c r="AB306" s="32"/>
      <c r="AC306" s="32"/>
      <c r="AD306" s="32"/>
      <c r="AE306" s="32"/>
      <c r="AT306" s="17" t="s">
        <v>152</v>
      </c>
      <c r="AU306" s="17" t="s">
        <v>83</v>
      </c>
    </row>
    <row r="307" s="2" customFormat="1" ht="24.15" customHeight="1">
      <c r="A307" s="32"/>
      <c r="B307" s="33"/>
      <c r="C307" s="196" t="s">
        <v>563</v>
      </c>
      <c r="D307" s="196" t="s">
        <v>145</v>
      </c>
      <c r="E307" s="197" t="s">
        <v>564</v>
      </c>
      <c r="F307" s="198" t="s">
        <v>565</v>
      </c>
      <c r="G307" s="199" t="s">
        <v>148</v>
      </c>
      <c r="H307" s="200">
        <v>795</v>
      </c>
      <c r="I307" s="201">
        <v>742</v>
      </c>
      <c r="J307" s="201">
        <f>ROUND(I307*H307,2)</f>
        <v>589890</v>
      </c>
      <c r="K307" s="198" t="s">
        <v>149</v>
      </c>
      <c r="L307" s="38"/>
      <c r="M307" s="202" t="s">
        <v>18</v>
      </c>
      <c r="N307" s="203" t="s">
        <v>45</v>
      </c>
      <c r="O307" s="204">
        <v>1.3400000000000001</v>
      </c>
      <c r="P307" s="204">
        <f>O307*H307</f>
        <v>1065.3</v>
      </c>
      <c r="Q307" s="204">
        <v>0</v>
      </c>
      <c r="R307" s="204">
        <f>Q307*H307</f>
        <v>0</v>
      </c>
      <c r="S307" s="204">
        <v>0</v>
      </c>
      <c r="T307" s="205">
        <f>S307*H307</f>
        <v>0</v>
      </c>
      <c r="U307" s="32"/>
      <c r="V307" s="32"/>
      <c r="W307" s="32"/>
      <c r="X307" s="32"/>
      <c r="Y307" s="32"/>
      <c r="Z307" s="32"/>
      <c r="AA307" s="32"/>
      <c r="AB307" s="32"/>
      <c r="AC307" s="32"/>
      <c r="AD307" s="32"/>
      <c r="AE307" s="32"/>
      <c r="AR307" s="206" t="s">
        <v>150</v>
      </c>
      <c r="AT307" s="206" t="s">
        <v>145</v>
      </c>
      <c r="AU307" s="206" t="s">
        <v>83</v>
      </c>
      <c r="AY307" s="17" t="s">
        <v>143</v>
      </c>
      <c r="BE307" s="207">
        <f>IF(N307="základní",J307,0)</f>
        <v>589890</v>
      </c>
      <c r="BF307" s="207">
        <f>IF(N307="snížená",J307,0)</f>
        <v>0</v>
      </c>
      <c r="BG307" s="207">
        <f>IF(N307="zákl. přenesená",J307,0)</f>
        <v>0</v>
      </c>
      <c r="BH307" s="207">
        <f>IF(N307="sníž. přenesená",J307,0)</f>
        <v>0</v>
      </c>
      <c r="BI307" s="207">
        <f>IF(N307="nulová",J307,0)</f>
        <v>0</v>
      </c>
      <c r="BJ307" s="17" t="s">
        <v>20</v>
      </c>
      <c r="BK307" s="207">
        <f>ROUND(I307*H307,2)</f>
        <v>589890</v>
      </c>
      <c r="BL307" s="17" t="s">
        <v>150</v>
      </c>
      <c r="BM307" s="206" t="s">
        <v>566</v>
      </c>
    </row>
    <row r="308" s="2" customFormat="1">
      <c r="A308" s="32"/>
      <c r="B308" s="33"/>
      <c r="C308" s="34"/>
      <c r="D308" s="208" t="s">
        <v>152</v>
      </c>
      <c r="E308" s="34"/>
      <c r="F308" s="209" t="s">
        <v>567</v>
      </c>
      <c r="G308" s="34"/>
      <c r="H308" s="34"/>
      <c r="I308" s="34"/>
      <c r="J308" s="34"/>
      <c r="K308" s="34"/>
      <c r="L308" s="38"/>
      <c r="M308" s="210"/>
      <c r="N308" s="211"/>
      <c r="O308" s="77"/>
      <c r="P308" s="77"/>
      <c r="Q308" s="77"/>
      <c r="R308" s="77"/>
      <c r="S308" s="77"/>
      <c r="T308" s="78"/>
      <c r="U308" s="32"/>
      <c r="V308" s="32"/>
      <c r="W308" s="32"/>
      <c r="X308" s="32"/>
      <c r="Y308" s="32"/>
      <c r="Z308" s="32"/>
      <c r="AA308" s="32"/>
      <c r="AB308" s="32"/>
      <c r="AC308" s="32"/>
      <c r="AD308" s="32"/>
      <c r="AE308" s="32"/>
      <c r="AT308" s="17" t="s">
        <v>152</v>
      </c>
      <c r="AU308" s="17" t="s">
        <v>83</v>
      </c>
    </row>
    <row r="309" s="2" customFormat="1" ht="24.15" customHeight="1">
      <c r="A309" s="32"/>
      <c r="B309" s="33"/>
      <c r="C309" s="212" t="s">
        <v>568</v>
      </c>
      <c r="D309" s="212" t="s">
        <v>260</v>
      </c>
      <c r="E309" s="213" t="s">
        <v>569</v>
      </c>
      <c r="F309" s="214" t="s">
        <v>570</v>
      </c>
      <c r="G309" s="215" t="s">
        <v>148</v>
      </c>
      <c r="H309" s="216">
        <v>570</v>
      </c>
      <c r="I309" s="217">
        <v>195</v>
      </c>
      <c r="J309" s="217">
        <f>ROUND(I309*H309,2)</f>
        <v>111150</v>
      </c>
      <c r="K309" s="214" t="s">
        <v>149</v>
      </c>
      <c r="L309" s="218"/>
      <c r="M309" s="219" t="s">
        <v>18</v>
      </c>
      <c r="N309" s="220" t="s">
        <v>45</v>
      </c>
      <c r="O309" s="204">
        <v>0</v>
      </c>
      <c r="P309" s="204">
        <f>O309*H309</f>
        <v>0</v>
      </c>
      <c r="Q309" s="204">
        <v>0.0014400000000000001</v>
      </c>
      <c r="R309" s="204">
        <f>Q309*H309</f>
        <v>0.82080000000000009</v>
      </c>
      <c r="S309" s="204">
        <v>0</v>
      </c>
      <c r="T309" s="205">
        <f>S309*H309</f>
        <v>0</v>
      </c>
      <c r="U309" s="32"/>
      <c r="V309" s="32"/>
      <c r="W309" s="32"/>
      <c r="X309" s="32"/>
      <c r="Y309" s="32"/>
      <c r="Z309" s="32"/>
      <c r="AA309" s="32"/>
      <c r="AB309" s="32"/>
      <c r="AC309" s="32"/>
      <c r="AD309" s="32"/>
      <c r="AE309" s="32"/>
      <c r="AR309" s="206" t="s">
        <v>181</v>
      </c>
      <c r="AT309" s="206" t="s">
        <v>260</v>
      </c>
      <c r="AU309" s="206" t="s">
        <v>83</v>
      </c>
      <c r="AY309" s="17" t="s">
        <v>143</v>
      </c>
      <c r="BE309" s="207">
        <f>IF(N309="základní",J309,0)</f>
        <v>111150</v>
      </c>
      <c r="BF309" s="207">
        <f>IF(N309="snížená",J309,0)</f>
        <v>0</v>
      </c>
      <c r="BG309" s="207">
        <f>IF(N309="zákl. přenesená",J309,0)</f>
        <v>0</v>
      </c>
      <c r="BH309" s="207">
        <f>IF(N309="sníž. přenesená",J309,0)</f>
        <v>0</v>
      </c>
      <c r="BI309" s="207">
        <f>IF(N309="nulová",J309,0)</f>
        <v>0</v>
      </c>
      <c r="BJ309" s="17" t="s">
        <v>20</v>
      </c>
      <c r="BK309" s="207">
        <f>ROUND(I309*H309,2)</f>
        <v>111150</v>
      </c>
      <c r="BL309" s="17" t="s">
        <v>150</v>
      </c>
      <c r="BM309" s="206" t="s">
        <v>571</v>
      </c>
    </row>
    <row r="310" s="13" customFormat="1">
      <c r="A310" s="13"/>
      <c r="B310" s="221"/>
      <c r="C310" s="222"/>
      <c r="D310" s="208" t="s">
        <v>572</v>
      </c>
      <c r="E310" s="222"/>
      <c r="F310" s="223" t="s">
        <v>573</v>
      </c>
      <c r="G310" s="222"/>
      <c r="H310" s="224">
        <v>570</v>
      </c>
      <c r="I310" s="222"/>
      <c r="J310" s="222"/>
      <c r="K310" s="222"/>
      <c r="L310" s="225"/>
      <c r="M310" s="226"/>
      <c r="N310" s="227"/>
      <c r="O310" s="227"/>
      <c r="P310" s="227"/>
      <c r="Q310" s="227"/>
      <c r="R310" s="227"/>
      <c r="S310" s="227"/>
      <c r="T310" s="228"/>
      <c r="U310" s="13"/>
      <c r="V310" s="13"/>
      <c r="W310" s="13"/>
      <c r="X310" s="13"/>
      <c r="Y310" s="13"/>
      <c r="Z310" s="13"/>
      <c r="AA310" s="13"/>
      <c r="AB310" s="13"/>
      <c r="AC310" s="13"/>
      <c r="AD310" s="13"/>
      <c r="AE310" s="13"/>
      <c r="AT310" s="229" t="s">
        <v>572</v>
      </c>
      <c r="AU310" s="229" t="s">
        <v>83</v>
      </c>
      <c r="AV310" s="13" t="s">
        <v>83</v>
      </c>
      <c r="AW310" s="13" t="s">
        <v>4</v>
      </c>
      <c r="AX310" s="13" t="s">
        <v>20</v>
      </c>
      <c r="AY310" s="229" t="s">
        <v>143</v>
      </c>
    </row>
    <row r="311" s="2" customFormat="1" ht="16.5" customHeight="1">
      <c r="A311" s="32"/>
      <c r="B311" s="33"/>
      <c r="C311" s="212" t="s">
        <v>574</v>
      </c>
      <c r="D311" s="212" t="s">
        <v>260</v>
      </c>
      <c r="E311" s="213" t="s">
        <v>575</v>
      </c>
      <c r="F311" s="214" t="s">
        <v>576</v>
      </c>
      <c r="G311" s="215" t="s">
        <v>148</v>
      </c>
      <c r="H311" s="216">
        <v>345</v>
      </c>
      <c r="I311" s="217">
        <v>644</v>
      </c>
      <c r="J311" s="217">
        <f>ROUND(I311*H311,2)</f>
        <v>222180</v>
      </c>
      <c r="K311" s="214" t="s">
        <v>18</v>
      </c>
      <c r="L311" s="218"/>
      <c r="M311" s="219" t="s">
        <v>18</v>
      </c>
      <c r="N311" s="220" t="s">
        <v>45</v>
      </c>
      <c r="O311" s="204">
        <v>0</v>
      </c>
      <c r="P311" s="204">
        <f>O311*H311</f>
        <v>0</v>
      </c>
      <c r="Q311" s="204">
        <v>0.0022000000000000001</v>
      </c>
      <c r="R311" s="204">
        <f>Q311*H311</f>
        <v>0.75900000000000001</v>
      </c>
      <c r="S311" s="204">
        <v>0</v>
      </c>
      <c r="T311" s="205">
        <f>S311*H311</f>
        <v>0</v>
      </c>
      <c r="U311" s="32"/>
      <c r="V311" s="32"/>
      <c r="W311" s="32"/>
      <c r="X311" s="32"/>
      <c r="Y311" s="32"/>
      <c r="Z311" s="32"/>
      <c r="AA311" s="32"/>
      <c r="AB311" s="32"/>
      <c r="AC311" s="32"/>
      <c r="AD311" s="32"/>
      <c r="AE311" s="32"/>
      <c r="AR311" s="206" t="s">
        <v>181</v>
      </c>
      <c r="AT311" s="206" t="s">
        <v>260</v>
      </c>
      <c r="AU311" s="206" t="s">
        <v>83</v>
      </c>
      <c r="AY311" s="17" t="s">
        <v>143</v>
      </c>
      <c r="BE311" s="207">
        <f>IF(N311="základní",J311,0)</f>
        <v>222180</v>
      </c>
      <c r="BF311" s="207">
        <f>IF(N311="snížená",J311,0)</f>
        <v>0</v>
      </c>
      <c r="BG311" s="207">
        <f>IF(N311="zákl. přenesená",J311,0)</f>
        <v>0</v>
      </c>
      <c r="BH311" s="207">
        <f>IF(N311="sníž. přenesená",J311,0)</f>
        <v>0</v>
      </c>
      <c r="BI311" s="207">
        <f>IF(N311="nulová",J311,0)</f>
        <v>0</v>
      </c>
      <c r="BJ311" s="17" t="s">
        <v>20</v>
      </c>
      <c r="BK311" s="207">
        <f>ROUND(I311*H311,2)</f>
        <v>222180</v>
      </c>
      <c r="BL311" s="17" t="s">
        <v>150</v>
      </c>
      <c r="BM311" s="206" t="s">
        <v>577</v>
      </c>
    </row>
    <row r="312" s="13" customFormat="1">
      <c r="A312" s="13"/>
      <c r="B312" s="221"/>
      <c r="C312" s="222"/>
      <c r="D312" s="208" t="s">
        <v>572</v>
      </c>
      <c r="E312" s="222"/>
      <c r="F312" s="223" t="s">
        <v>578</v>
      </c>
      <c r="G312" s="222"/>
      <c r="H312" s="224">
        <v>345</v>
      </c>
      <c r="I312" s="222"/>
      <c r="J312" s="222"/>
      <c r="K312" s="222"/>
      <c r="L312" s="225"/>
      <c r="M312" s="226"/>
      <c r="N312" s="227"/>
      <c r="O312" s="227"/>
      <c r="P312" s="227"/>
      <c r="Q312" s="227"/>
      <c r="R312" s="227"/>
      <c r="S312" s="227"/>
      <c r="T312" s="228"/>
      <c r="U312" s="13"/>
      <c r="V312" s="13"/>
      <c r="W312" s="13"/>
      <c r="X312" s="13"/>
      <c r="Y312" s="13"/>
      <c r="Z312" s="13"/>
      <c r="AA312" s="13"/>
      <c r="AB312" s="13"/>
      <c r="AC312" s="13"/>
      <c r="AD312" s="13"/>
      <c r="AE312" s="13"/>
      <c r="AT312" s="229" t="s">
        <v>572</v>
      </c>
      <c r="AU312" s="229" t="s">
        <v>83</v>
      </c>
      <c r="AV312" s="13" t="s">
        <v>83</v>
      </c>
      <c r="AW312" s="13" t="s">
        <v>4</v>
      </c>
      <c r="AX312" s="13" t="s">
        <v>20</v>
      </c>
      <c r="AY312" s="229" t="s">
        <v>143</v>
      </c>
    </row>
    <row r="313" s="2" customFormat="1" ht="37.8" customHeight="1">
      <c r="A313" s="32"/>
      <c r="B313" s="33"/>
      <c r="C313" s="196" t="s">
        <v>579</v>
      </c>
      <c r="D313" s="196" t="s">
        <v>145</v>
      </c>
      <c r="E313" s="197" t="s">
        <v>580</v>
      </c>
      <c r="F313" s="198" t="s">
        <v>581</v>
      </c>
      <c r="G313" s="199" t="s">
        <v>256</v>
      </c>
      <c r="H313" s="200">
        <v>150</v>
      </c>
      <c r="I313" s="201">
        <v>63.899999999999999</v>
      </c>
      <c r="J313" s="201">
        <f>ROUND(I313*H313,2)</f>
        <v>9585</v>
      </c>
      <c r="K313" s="198" t="s">
        <v>149</v>
      </c>
      <c r="L313" s="38"/>
      <c r="M313" s="202" t="s">
        <v>18</v>
      </c>
      <c r="N313" s="203" t="s">
        <v>45</v>
      </c>
      <c r="O313" s="204">
        <v>0.11500000000000001</v>
      </c>
      <c r="P313" s="204">
        <f>O313*H313</f>
        <v>17.25</v>
      </c>
      <c r="Q313" s="204">
        <v>2.0000000000000002E-05</v>
      </c>
      <c r="R313" s="204">
        <f>Q313*H313</f>
        <v>0.0030000000000000001</v>
      </c>
      <c r="S313" s="204">
        <v>0</v>
      </c>
      <c r="T313" s="205">
        <f>S313*H313</f>
        <v>0</v>
      </c>
      <c r="U313" s="32"/>
      <c r="V313" s="32"/>
      <c r="W313" s="32"/>
      <c r="X313" s="32"/>
      <c r="Y313" s="32"/>
      <c r="Z313" s="32"/>
      <c r="AA313" s="32"/>
      <c r="AB313" s="32"/>
      <c r="AC313" s="32"/>
      <c r="AD313" s="32"/>
      <c r="AE313" s="32"/>
      <c r="AR313" s="206" t="s">
        <v>150</v>
      </c>
      <c r="AT313" s="206" t="s">
        <v>145</v>
      </c>
      <c r="AU313" s="206" t="s">
        <v>83</v>
      </c>
      <c r="AY313" s="17" t="s">
        <v>143</v>
      </c>
      <c r="BE313" s="207">
        <f>IF(N313="základní",J313,0)</f>
        <v>9585</v>
      </c>
      <c r="BF313" s="207">
        <f>IF(N313="snížená",J313,0)</f>
        <v>0</v>
      </c>
      <c r="BG313" s="207">
        <f>IF(N313="zákl. přenesená",J313,0)</f>
        <v>0</v>
      </c>
      <c r="BH313" s="207">
        <f>IF(N313="sníž. přenesená",J313,0)</f>
        <v>0</v>
      </c>
      <c r="BI313" s="207">
        <f>IF(N313="nulová",J313,0)</f>
        <v>0</v>
      </c>
      <c r="BJ313" s="17" t="s">
        <v>20</v>
      </c>
      <c r="BK313" s="207">
        <f>ROUND(I313*H313,2)</f>
        <v>9585</v>
      </c>
      <c r="BL313" s="17" t="s">
        <v>150</v>
      </c>
      <c r="BM313" s="206" t="s">
        <v>582</v>
      </c>
    </row>
    <row r="314" s="2" customFormat="1">
      <c r="A314" s="32"/>
      <c r="B314" s="33"/>
      <c r="C314" s="34"/>
      <c r="D314" s="208" t="s">
        <v>152</v>
      </c>
      <c r="E314" s="34"/>
      <c r="F314" s="209" t="s">
        <v>567</v>
      </c>
      <c r="G314" s="34"/>
      <c r="H314" s="34"/>
      <c r="I314" s="34"/>
      <c r="J314" s="34"/>
      <c r="K314" s="34"/>
      <c r="L314" s="38"/>
      <c r="M314" s="210"/>
      <c r="N314" s="211"/>
      <c r="O314" s="77"/>
      <c r="P314" s="77"/>
      <c r="Q314" s="77"/>
      <c r="R314" s="77"/>
      <c r="S314" s="77"/>
      <c r="T314" s="78"/>
      <c r="U314" s="32"/>
      <c r="V314" s="32"/>
      <c r="W314" s="32"/>
      <c r="X314" s="32"/>
      <c r="Y314" s="32"/>
      <c r="Z314" s="32"/>
      <c r="AA314" s="32"/>
      <c r="AB314" s="32"/>
      <c r="AC314" s="32"/>
      <c r="AD314" s="32"/>
      <c r="AE314" s="32"/>
      <c r="AT314" s="17" t="s">
        <v>152</v>
      </c>
      <c r="AU314" s="17" t="s">
        <v>83</v>
      </c>
    </row>
    <row r="315" s="2" customFormat="1" ht="24.15" customHeight="1">
      <c r="A315" s="32"/>
      <c r="B315" s="33"/>
      <c r="C315" s="212" t="s">
        <v>583</v>
      </c>
      <c r="D315" s="212" t="s">
        <v>260</v>
      </c>
      <c r="E315" s="213" t="s">
        <v>584</v>
      </c>
      <c r="F315" s="214" t="s">
        <v>585</v>
      </c>
      <c r="G315" s="215" t="s">
        <v>256</v>
      </c>
      <c r="H315" s="216">
        <v>180</v>
      </c>
      <c r="I315" s="217">
        <v>54.700000000000003</v>
      </c>
      <c r="J315" s="217">
        <f>ROUND(I315*H315,2)</f>
        <v>9846</v>
      </c>
      <c r="K315" s="214" t="s">
        <v>149</v>
      </c>
      <c r="L315" s="218"/>
      <c r="M315" s="219" t="s">
        <v>18</v>
      </c>
      <c r="N315" s="220" t="s">
        <v>45</v>
      </c>
      <c r="O315" s="204">
        <v>0</v>
      </c>
      <c r="P315" s="204">
        <f>O315*H315</f>
        <v>0</v>
      </c>
      <c r="Q315" s="204">
        <v>0.00036000000000000002</v>
      </c>
      <c r="R315" s="204">
        <f>Q315*H315</f>
        <v>0.06480000000000001</v>
      </c>
      <c r="S315" s="204">
        <v>0</v>
      </c>
      <c r="T315" s="205">
        <f>S315*H315</f>
        <v>0</v>
      </c>
      <c r="U315" s="32"/>
      <c r="V315" s="32"/>
      <c r="W315" s="32"/>
      <c r="X315" s="32"/>
      <c r="Y315" s="32"/>
      <c r="Z315" s="32"/>
      <c r="AA315" s="32"/>
      <c r="AB315" s="32"/>
      <c r="AC315" s="32"/>
      <c r="AD315" s="32"/>
      <c r="AE315" s="32"/>
      <c r="AR315" s="206" t="s">
        <v>181</v>
      </c>
      <c r="AT315" s="206" t="s">
        <v>260</v>
      </c>
      <c r="AU315" s="206" t="s">
        <v>83</v>
      </c>
      <c r="AY315" s="17" t="s">
        <v>143</v>
      </c>
      <c r="BE315" s="207">
        <f>IF(N315="základní",J315,0)</f>
        <v>9846</v>
      </c>
      <c r="BF315" s="207">
        <f>IF(N315="snížená",J315,0)</f>
        <v>0</v>
      </c>
      <c r="BG315" s="207">
        <f>IF(N315="zákl. přenesená",J315,0)</f>
        <v>0</v>
      </c>
      <c r="BH315" s="207">
        <f>IF(N315="sníž. přenesená",J315,0)</f>
        <v>0</v>
      </c>
      <c r="BI315" s="207">
        <f>IF(N315="nulová",J315,0)</f>
        <v>0</v>
      </c>
      <c r="BJ315" s="17" t="s">
        <v>20</v>
      </c>
      <c r="BK315" s="207">
        <f>ROUND(I315*H315,2)</f>
        <v>9846</v>
      </c>
      <c r="BL315" s="17" t="s">
        <v>150</v>
      </c>
      <c r="BM315" s="206" t="s">
        <v>586</v>
      </c>
    </row>
    <row r="316" s="13" customFormat="1">
      <c r="A316" s="13"/>
      <c r="B316" s="221"/>
      <c r="C316" s="222"/>
      <c r="D316" s="208" t="s">
        <v>572</v>
      </c>
      <c r="E316" s="222"/>
      <c r="F316" s="223" t="s">
        <v>587</v>
      </c>
      <c r="G316" s="222"/>
      <c r="H316" s="224">
        <v>180</v>
      </c>
      <c r="I316" s="222"/>
      <c r="J316" s="222"/>
      <c r="K316" s="222"/>
      <c r="L316" s="225"/>
      <c r="M316" s="226"/>
      <c r="N316" s="227"/>
      <c r="O316" s="227"/>
      <c r="P316" s="227"/>
      <c r="Q316" s="227"/>
      <c r="R316" s="227"/>
      <c r="S316" s="227"/>
      <c r="T316" s="228"/>
      <c r="U316" s="13"/>
      <c r="V316" s="13"/>
      <c r="W316" s="13"/>
      <c r="X316" s="13"/>
      <c r="Y316" s="13"/>
      <c r="Z316" s="13"/>
      <c r="AA316" s="13"/>
      <c r="AB316" s="13"/>
      <c r="AC316" s="13"/>
      <c r="AD316" s="13"/>
      <c r="AE316" s="13"/>
      <c r="AT316" s="229" t="s">
        <v>572</v>
      </c>
      <c r="AU316" s="229" t="s">
        <v>83</v>
      </c>
      <c r="AV316" s="13" t="s">
        <v>83</v>
      </c>
      <c r="AW316" s="13" t="s">
        <v>4</v>
      </c>
      <c r="AX316" s="13" t="s">
        <v>20</v>
      </c>
      <c r="AY316" s="229" t="s">
        <v>143</v>
      </c>
    </row>
    <row r="317" s="2" customFormat="1" ht="66.75" customHeight="1">
      <c r="A317" s="32"/>
      <c r="B317" s="33"/>
      <c r="C317" s="196" t="s">
        <v>588</v>
      </c>
      <c r="D317" s="196" t="s">
        <v>145</v>
      </c>
      <c r="E317" s="197" t="s">
        <v>589</v>
      </c>
      <c r="F317" s="198" t="s">
        <v>590</v>
      </c>
      <c r="G317" s="199" t="s">
        <v>176</v>
      </c>
      <c r="H317" s="200">
        <v>375</v>
      </c>
      <c r="I317" s="201">
        <v>113</v>
      </c>
      <c r="J317" s="201">
        <f>ROUND(I317*H317,2)</f>
        <v>42375</v>
      </c>
      <c r="K317" s="198" t="s">
        <v>149</v>
      </c>
      <c r="L317" s="38"/>
      <c r="M317" s="202" t="s">
        <v>18</v>
      </c>
      <c r="N317" s="203" t="s">
        <v>45</v>
      </c>
      <c r="O317" s="204">
        <v>0.122</v>
      </c>
      <c r="P317" s="204">
        <f>O317*H317</f>
        <v>45.75</v>
      </c>
      <c r="Q317" s="204">
        <v>0</v>
      </c>
      <c r="R317" s="204">
        <f>Q317*H317</f>
        <v>0</v>
      </c>
      <c r="S317" s="204">
        <v>0</v>
      </c>
      <c r="T317" s="205">
        <f>S317*H317</f>
        <v>0</v>
      </c>
      <c r="U317" s="32"/>
      <c r="V317" s="32"/>
      <c r="W317" s="32"/>
      <c r="X317" s="32"/>
      <c r="Y317" s="32"/>
      <c r="Z317" s="32"/>
      <c r="AA317" s="32"/>
      <c r="AB317" s="32"/>
      <c r="AC317" s="32"/>
      <c r="AD317" s="32"/>
      <c r="AE317" s="32"/>
      <c r="AR317" s="206" t="s">
        <v>150</v>
      </c>
      <c r="AT317" s="206" t="s">
        <v>145</v>
      </c>
      <c r="AU317" s="206" t="s">
        <v>83</v>
      </c>
      <c r="AY317" s="17" t="s">
        <v>143</v>
      </c>
      <c r="BE317" s="207">
        <f>IF(N317="základní",J317,0)</f>
        <v>42375</v>
      </c>
      <c r="BF317" s="207">
        <f>IF(N317="snížená",J317,0)</f>
        <v>0</v>
      </c>
      <c r="BG317" s="207">
        <f>IF(N317="zákl. přenesená",J317,0)</f>
        <v>0</v>
      </c>
      <c r="BH317" s="207">
        <f>IF(N317="sníž. přenesená",J317,0)</f>
        <v>0</v>
      </c>
      <c r="BI317" s="207">
        <f>IF(N317="nulová",J317,0)</f>
        <v>0</v>
      </c>
      <c r="BJ317" s="17" t="s">
        <v>20</v>
      </c>
      <c r="BK317" s="207">
        <f>ROUND(I317*H317,2)</f>
        <v>42375</v>
      </c>
      <c r="BL317" s="17" t="s">
        <v>150</v>
      </c>
      <c r="BM317" s="206" t="s">
        <v>591</v>
      </c>
    </row>
    <row r="318" s="2" customFormat="1">
      <c r="A318" s="32"/>
      <c r="B318" s="33"/>
      <c r="C318" s="34"/>
      <c r="D318" s="208" t="s">
        <v>152</v>
      </c>
      <c r="E318" s="34"/>
      <c r="F318" s="209" t="s">
        <v>592</v>
      </c>
      <c r="G318" s="34"/>
      <c r="H318" s="34"/>
      <c r="I318" s="34"/>
      <c r="J318" s="34"/>
      <c r="K318" s="34"/>
      <c r="L318" s="38"/>
      <c r="M318" s="210"/>
      <c r="N318" s="211"/>
      <c r="O318" s="77"/>
      <c r="P318" s="77"/>
      <c r="Q318" s="77"/>
      <c r="R318" s="77"/>
      <c r="S318" s="77"/>
      <c r="T318" s="78"/>
      <c r="U318" s="32"/>
      <c r="V318" s="32"/>
      <c r="W318" s="32"/>
      <c r="X318" s="32"/>
      <c r="Y318" s="32"/>
      <c r="Z318" s="32"/>
      <c r="AA318" s="32"/>
      <c r="AB318" s="32"/>
      <c r="AC318" s="32"/>
      <c r="AD318" s="32"/>
      <c r="AE318" s="32"/>
      <c r="AT318" s="17" t="s">
        <v>152</v>
      </c>
      <c r="AU318" s="17" t="s">
        <v>83</v>
      </c>
    </row>
    <row r="319" s="2" customFormat="1">
      <c r="A319" s="32"/>
      <c r="B319" s="33"/>
      <c r="C319" s="34"/>
      <c r="D319" s="208" t="s">
        <v>179</v>
      </c>
      <c r="E319" s="34"/>
      <c r="F319" s="209" t="s">
        <v>593</v>
      </c>
      <c r="G319" s="34"/>
      <c r="H319" s="34"/>
      <c r="I319" s="34"/>
      <c r="J319" s="34"/>
      <c r="K319" s="34"/>
      <c r="L319" s="38"/>
      <c r="M319" s="210"/>
      <c r="N319" s="211"/>
      <c r="O319" s="77"/>
      <c r="P319" s="77"/>
      <c r="Q319" s="77"/>
      <c r="R319" s="77"/>
      <c r="S319" s="77"/>
      <c r="T319" s="78"/>
      <c r="U319" s="32"/>
      <c r="V319" s="32"/>
      <c r="W319" s="32"/>
      <c r="X319" s="32"/>
      <c r="Y319" s="32"/>
      <c r="Z319" s="32"/>
      <c r="AA319" s="32"/>
      <c r="AB319" s="32"/>
      <c r="AC319" s="32"/>
      <c r="AD319" s="32"/>
      <c r="AE319" s="32"/>
      <c r="AT319" s="17" t="s">
        <v>179</v>
      </c>
      <c r="AU319" s="17" t="s">
        <v>83</v>
      </c>
    </row>
    <row r="320" s="2" customFormat="1" ht="66.75" customHeight="1">
      <c r="A320" s="32"/>
      <c r="B320" s="33"/>
      <c r="C320" s="196" t="s">
        <v>594</v>
      </c>
      <c r="D320" s="196" t="s">
        <v>145</v>
      </c>
      <c r="E320" s="197" t="s">
        <v>595</v>
      </c>
      <c r="F320" s="198" t="s">
        <v>596</v>
      </c>
      <c r="G320" s="199" t="s">
        <v>176</v>
      </c>
      <c r="H320" s="200">
        <v>75</v>
      </c>
      <c r="I320" s="201">
        <v>230</v>
      </c>
      <c r="J320" s="201">
        <f>ROUND(I320*H320,2)</f>
        <v>17250</v>
      </c>
      <c r="K320" s="198" t="s">
        <v>149</v>
      </c>
      <c r="L320" s="38"/>
      <c r="M320" s="202" t="s">
        <v>18</v>
      </c>
      <c r="N320" s="203" t="s">
        <v>45</v>
      </c>
      <c r="O320" s="204">
        <v>0.20200000000000001</v>
      </c>
      <c r="P320" s="204">
        <f>O320*H320</f>
        <v>15.15</v>
      </c>
      <c r="Q320" s="204">
        <v>0</v>
      </c>
      <c r="R320" s="204">
        <f>Q320*H320</f>
        <v>0</v>
      </c>
      <c r="S320" s="204">
        <v>0</v>
      </c>
      <c r="T320" s="205">
        <f>S320*H320</f>
        <v>0</v>
      </c>
      <c r="U320" s="32"/>
      <c r="V320" s="32"/>
      <c r="W320" s="32"/>
      <c r="X320" s="32"/>
      <c r="Y320" s="32"/>
      <c r="Z320" s="32"/>
      <c r="AA320" s="32"/>
      <c r="AB320" s="32"/>
      <c r="AC320" s="32"/>
      <c r="AD320" s="32"/>
      <c r="AE320" s="32"/>
      <c r="AR320" s="206" t="s">
        <v>150</v>
      </c>
      <c r="AT320" s="206" t="s">
        <v>145</v>
      </c>
      <c r="AU320" s="206" t="s">
        <v>83</v>
      </c>
      <c r="AY320" s="17" t="s">
        <v>143</v>
      </c>
      <c r="BE320" s="207">
        <f>IF(N320="základní",J320,0)</f>
        <v>17250</v>
      </c>
      <c r="BF320" s="207">
        <f>IF(N320="snížená",J320,0)</f>
        <v>0</v>
      </c>
      <c r="BG320" s="207">
        <f>IF(N320="zákl. přenesená",J320,0)</f>
        <v>0</v>
      </c>
      <c r="BH320" s="207">
        <f>IF(N320="sníž. přenesená",J320,0)</f>
        <v>0</v>
      </c>
      <c r="BI320" s="207">
        <f>IF(N320="nulová",J320,0)</f>
        <v>0</v>
      </c>
      <c r="BJ320" s="17" t="s">
        <v>20</v>
      </c>
      <c r="BK320" s="207">
        <f>ROUND(I320*H320,2)</f>
        <v>17250</v>
      </c>
      <c r="BL320" s="17" t="s">
        <v>150</v>
      </c>
      <c r="BM320" s="206" t="s">
        <v>597</v>
      </c>
    </row>
    <row r="321" s="2" customFormat="1">
      <c r="A321" s="32"/>
      <c r="B321" s="33"/>
      <c r="C321" s="34"/>
      <c r="D321" s="208" t="s">
        <v>152</v>
      </c>
      <c r="E321" s="34"/>
      <c r="F321" s="209" t="s">
        <v>592</v>
      </c>
      <c r="G321" s="34"/>
      <c r="H321" s="34"/>
      <c r="I321" s="34"/>
      <c r="J321" s="34"/>
      <c r="K321" s="34"/>
      <c r="L321" s="38"/>
      <c r="M321" s="210"/>
      <c r="N321" s="211"/>
      <c r="O321" s="77"/>
      <c r="P321" s="77"/>
      <c r="Q321" s="77"/>
      <c r="R321" s="77"/>
      <c r="S321" s="77"/>
      <c r="T321" s="78"/>
      <c r="U321" s="32"/>
      <c r="V321" s="32"/>
      <c r="W321" s="32"/>
      <c r="X321" s="32"/>
      <c r="Y321" s="32"/>
      <c r="Z321" s="32"/>
      <c r="AA321" s="32"/>
      <c r="AB321" s="32"/>
      <c r="AC321" s="32"/>
      <c r="AD321" s="32"/>
      <c r="AE321" s="32"/>
      <c r="AT321" s="17" t="s">
        <v>152</v>
      </c>
      <c r="AU321" s="17" t="s">
        <v>83</v>
      </c>
    </row>
    <row r="322" s="2" customFormat="1">
      <c r="A322" s="32"/>
      <c r="B322" s="33"/>
      <c r="C322" s="34"/>
      <c r="D322" s="208" t="s">
        <v>179</v>
      </c>
      <c r="E322" s="34"/>
      <c r="F322" s="209" t="s">
        <v>593</v>
      </c>
      <c r="G322" s="34"/>
      <c r="H322" s="34"/>
      <c r="I322" s="34"/>
      <c r="J322" s="34"/>
      <c r="K322" s="34"/>
      <c r="L322" s="38"/>
      <c r="M322" s="210"/>
      <c r="N322" s="211"/>
      <c r="O322" s="77"/>
      <c r="P322" s="77"/>
      <c r="Q322" s="77"/>
      <c r="R322" s="77"/>
      <c r="S322" s="77"/>
      <c r="T322" s="78"/>
      <c r="U322" s="32"/>
      <c r="V322" s="32"/>
      <c r="W322" s="32"/>
      <c r="X322" s="32"/>
      <c r="Y322" s="32"/>
      <c r="Z322" s="32"/>
      <c r="AA322" s="32"/>
      <c r="AB322" s="32"/>
      <c r="AC322" s="32"/>
      <c r="AD322" s="32"/>
      <c r="AE322" s="32"/>
      <c r="AT322" s="17" t="s">
        <v>179</v>
      </c>
      <c r="AU322" s="17" t="s">
        <v>83</v>
      </c>
    </row>
    <row r="323" s="2" customFormat="1" ht="66.75" customHeight="1">
      <c r="A323" s="32"/>
      <c r="B323" s="33"/>
      <c r="C323" s="196" t="s">
        <v>598</v>
      </c>
      <c r="D323" s="196" t="s">
        <v>145</v>
      </c>
      <c r="E323" s="197" t="s">
        <v>599</v>
      </c>
      <c r="F323" s="198" t="s">
        <v>600</v>
      </c>
      <c r="G323" s="199" t="s">
        <v>176</v>
      </c>
      <c r="H323" s="200">
        <v>30</v>
      </c>
      <c r="I323" s="201">
        <v>345</v>
      </c>
      <c r="J323" s="201">
        <f>ROUND(I323*H323,2)</f>
        <v>10350</v>
      </c>
      <c r="K323" s="198" t="s">
        <v>149</v>
      </c>
      <c r="L323" s="38"/>
      <c r="M323" s="202" t="s">
        <v>18</v>
      </c>
      <c r="N323" s="203" t="s">
        <v>45</v>
      </c>
      <c r="O323" s="204">
        <v>0.22</v>
      </c>
      <c r="P323" s="204">
        <f>O323*H323</f>
        <v>6.5999999999999996</v>
      </c>
      <c r="Q323" s="204">
        <v>0</v>
      </c>
      <c r="R323" s="204">
        <f>Q323*H323</f>
        <v>0</v>
      </c>
      <c r="S323" s="204">
        <v>0</v>
      </c>
      <c r="T323" s="205">
        <f>S323*H323</f>
        <v>0</v>
      </c>
      <c r="U323" s="32"/>
      <c r="V323" s="32"/>
      <c r="W323" s="32"/>
      <c r="X323" s="32"/>
      <c r="Y323" s="32"/>
      <c r="Z323" s="32"/>
      <c r="AA323" s="32"/>
      <c r="AB323" s="32"/>
      <c r="AC323" s="32"/>
      <c r="AD323" s="32"/>
      <c r="AE323" s="32"/>
      <c r="AR323" s="206" t="s">
        <v>150</v>
      </c>
      <c r="AT323" s="206" t="s">
        <v>145</v>
      </c>
      <c r="AU323" s="206" t="s">
        <v>83</v>
      </c>
      <c r="AY323" s="17" t="s">
        <v>143</v>
      </c>
      <c r="BE323" s="207">
        <f>IF(N323="základní",J323,0)</f>
        <v>10350</v>
      </c>
      <c r="BF323" s="207">
        <f>IF(N323="snížená",J323,0)</f>
        <v>0</v>
      </c>
      <c r="BG323" s="207">
        <f>IF(N323="zákl. přenesená",J323,0)</f>
        <v>0</v>
      </c>
      <c r="BH323" s="207">
        <f>IF(N323="sníž. přenesená",J323,0)</f>
        <v>0</v>
      </c>
      <c r="BI323" s="207">
        <f>IF(N323="nulová",J323,0)</f>
        <v>0</v>
      </c>
      <c r="BJ323" s="17" t="s">
        <v>20</v>
      </c>
      <c r="BK323" s="207">
        <f>ROUND(I323*H323,2)</f>
        <v>10350</v>
      </c>
      <c r="BL323" s="17" t="s">
        <v>150</v>
      </c>
      <c r="BM323" s="206" t="s">
        <v>601</v>
      </c>
    </row>
    <row r="324" s="2" customFormat="1">
      <c r="A324" s="32"/>
      <c r="B324" s="33"/>
      <c r="C324" s="34"/>
      <c r="D324" s="208" t="s">
        <v>152</v>
      </c>
      <c r="E324" s="34"/>
      <c r="F324" s="209" t="s">
        <v>592</v>
      </c>
      <c r="G324" s="34"/>
      <c r="H324" s="34"/>
      <c r="I324" s="34"/>
      <c r="J324" s="34"/>
      <c r="K324" s="34"/>
      <c r="L324" s="38"/>
      <c r="M324" s="210"/>
      <c r="N324" s="211"/>
      <c r="O324" s="77"/>
      <c r="P324" s="77"/>
      <c r="Q324" s="77"/>
      <c r="R324" s="77"/>
      <c r="S324" s="77"/>
      <c r="T324" s="78"/>
      <c r="U324" s="32"/>
      <c r="V324" s="32"/>
      <c r="W324" s="32"/>
      <c r="X324" s="32"/>
      <c r="Y324" s="32"/>
      <c r="Z324" s="32"/>
      <c r="AA324" s="32"/>
      <c r="AB324" s="32"/>
      <c r="AC324" s="32"/>
      <c r="AD324" s="32"/>
      <c r="AE324" s="32"/>
      <c r="AT324" s="17" t="s">
        <v>152</v>
      </c>
      <c r="AU324" s="17" t="s">
        <v>83</v>
      </c>
    </row>
    <row r="325" s="2" customFormat="1">
      <c r="A325" s="32"/>
      <c r="B325" s="33"/>
      <c r="C325" s="34"/>
      <c r="D325" s="208" t="s">
        <v>179</v>
      </c>
      <c r="E325" s="34"/>
      <c r="F325" s="209" t="s">
        <v>593</v>
      </c>
      <c r="G325" s="34"/>
      <c r="H325" s="34"/>
      <c r="I325" s="34"/>
      <c r="J325" s="34"/>
      <c r="K325" s="34"/>
      <c r="L325" s="38"/>
      <c r="M325" s="210"/>
      <c r="N325" s="211"/>
      <c r="O325" s="77"/>
      <c r="P325" s="77"/>
      <c r="Q325" s="77"/>
      <c r="R325" s="77"/>
      <c r="S325" s="77"/>
      <c r="T325" s="78"/>
      <c r="U325" s="32"/>
      <c r="V325" s="32"/>
      <c r="W325" s="32"/>
      <c r="X325" s="32"/>
      <c r="Y325" s="32"/>
      <c r="Z325" s="32"/>
      <c r="AA325" s="32"/>
      <c r="AB325" s="32"/>
      <c r="AC325" s="32"/>
      <c r="AD325" s="32"/>
      <c r="AE325" s="32"/>
      <c r="AT325" s="17" t="s">
        <v>179</v>
      </c>
      <c r="AU325" s="17" t="s">
        <v>83</v>
      </c>
    </row>
    <row r="326" s="2" customFormat="1" ht="66.75" customHeight="1">
      <c r="A326" s="32"/>
      <c r="B326" s="33"/>
      <c r="C326" s="196" t="s">
        <v>602</v>
      </c>
      <c r="D326" s="196" t="s">
        <v>145</v>
      </c>
      <c r="E326" s="197" t="s">
        <v>603</v>
      </c>
      <c r="F326" s="198" t="s">
        <v>604</v>
      </c>
      <c r="G326" s="199" t="s">
        <v>176</v>
      </c>
      <c r="H326" s="200">
        <v>45</v>
      </c>
      <c r="I326" s="201">
        <v>137</v>
      </c>
      <c r="J326" s="201">
        <f>ROUND(I326*H326,2)</f>
        <v>6165</v>
      </c>
      <c r="K326" s="198" t="s">
        <v>149</v>
      </c>
      <c r="L326" s="38"/>
      <c r="M326" s="202" t="s">
        <v>18</v>
      </c>
      <c r="N326" s="203" t="s">
        <v>45</v>
      </c>
      <c r="O326" s="204">
        <v>0.14799999999999999</v>
      </c>
      <c r="P326" s="204">
        <f>O326*H326</f>
        <v>6.6599999999999993</v>
      </c>
      <c r="Q326" s="204">
        <v>0</v>
      </c>
      <c r="R326" s="204">
        <f>Q326*H326</f>
        <v>0</v>
      </c>
      <c r="S326" s="204">
        <v>0</v>
      </c>
      <c r="T326" s="205">
        <f>S326*H326</f>
        <v>0</v>
      </c>
      <c r="U326" s="32"/>
      <c r="V326" s="32"/>
      <c r="W326" s="32"/>
      <c r="X326" s="32"/>
      <c r="Y326" s="32"/>
      <c r="Z326" s="32"/>
      <c r="AA326" s="32"/>
      <c r="AB326" s="32"/>
      <c r="AC326" s="32"/>
      <c r="AD326" s="32"/>
      <c r="AE326" s="32"/>
      <c r="AR326" s="206" t="s">
        <v>150</v>
      </c>
      <c r="AT326" s="206" t="s">
        <v>145</v>
      </c>
      <c r="AU326" s="206" t="s">
        <v>83</v>
      </c>
      <c r="AY326" s="17" t="s">
        <v>143</v>
      </c>
      <c r="BE326" s="207">
        <f>IF(N326="základní",J326,0)</f>
        <v>6165</v>
      </c>
      <c r="BF326" s="207">
        <f>IF(N326="snížená",J326,0)</f>
        <v>0</v>
      </c>
      <c r="BG326" s="207">
        <f>IF(N326="zákl. přenesená",J326,0)</f>
        <v>0</v>
      </c>
      <c r="BH326" s="207">
        <f>IF(N326="sníž. přenesená",J326,0)</f>
        <v>0</v>
      </c>
      <c r="BI326" s="207">
        <f>IF(N326="nulová",J326,0)</f>
        <v>0</v>
      </c>
      <c r="BJ326" s="17" t="s">
        <v>20</v>
      </c>
      <c r="BK326" s="207">
        <f>ROUND(I326*H326,2)</f>
        <v>6165</v>
      </c>
      <c r="BL326" s="17" t="s">
        <v>150</v>
      </c>
      <c r="BM326" s="206" t="s">
        <v>605</v>
      </c>
    </row>
    <row r="327" s="2" customFormat="1">
      <c r="A327" s="32"/>
      <c r="B327" s="33"/>
      <c r="C327" s="34"/>
      <c r="D327" s="208" t="s">
        <v>152</v>
      </c>
      <c r="E327" s="34"/>
      <c r="F327" s="209" t="s">
        <v>592</v>
      </c>
      <c r="G327" s="34"/>
      <c r="H327" s="34"/>
      <c r="I327" s="34"/>
      <c r="J327" s="34"/>
      <c r="K327" s="34"/>
      <c r="L327" s="38"/>
      <c r="M327" s="210"/>
      <c r="N327" s="211"/>
      <c r="O327" s="77"/>
      <c r="P327" s="77"/>
      <c r="Q327" s="77"/>
      <c r="R327" s="77"/>
      <c r="S327" s="77"/>
      <c r="T327" s="78"/>
      <c r="U327" s="32"/>
      <c r="V327" s="32"/>
      <c r="W327" s="32"/>
      <c r="X327" s="32"/>
      <c r="Y327" s="32"/>
      <c r="Z327" s="32"/>
      <c r="AA327" s="32"/>
      <c r="AB327" s="32"/>
      <c r="AC327" s="32"/>
      <c r="AD327" s="32"/>
      <c r="AE327" s="32"/>
      <c r="AT327" s="17" t="s">
        <v>152</v>
      </c>
      <c r="AU327" s="17" t="s">
        <v>83</v>
      </c>
    </row>
    <row r="328" s="2" customFormat="1">
      <c r="A328" s="32"/>
      <c r="B328" s="33"/>
      <c r="C328" s="34"/>
      <c r="D328" s="208" t="s">
        <v>179</v>
      </c>
      <c r="E328" s="34"/>
      <c r="F328" s="209" t="s">
        <v>593</v>
      </c>
      <c r="G328" s="34"/>
      <c r="H328" s="34"/>
      <c r="I328" s="34"/>
      <c r="J328" s="34"/>
      <c r="K328" s="34"/>
      <c r="L328" s="38"/>
      <c r="M328" s="210"/>
      <c r="N328" s="211"/>
      <c r="O328" s="77"/>
      <c r="P328" s="77"/>
      <c r="Q328" s="77"/>
      <c r="R328" s="77"/>
      <c r="S328" s="77"/>
      <c r="T328" s="78"/>
      <c r="U328" s="32"/>
      <c r="V328" s="32"/>
      <c r="W328" s="32"/>
      <c r="X328" s="32"/>
      <c r="Y328" s="32"/>
      <c r="Z328" s="32"/>
      <c r="AA328" s="32"/>
      <c r="AB328" s="32"/>
      <c r="AC328" s="32"/>
      <c r="AD328" s="32"/>
      <c r="AE328" s="32"/>
      <c r="AT328" s="17" t="s">
        <v>179</v>
      </c>
      <c r="AU328" s="17" t="s">
        <v>83</v>
      </c>
    </row>
    <row r="329" s="2" customFormat="1" ht="44.25" customHeight="1">
      <c r="A329" s="32"/>
      <c r="B329" s="33"/>
      <c r="C329" s="196" t="s">
        <v>606</v>
      </c>
      <c r="D329" s="196" t="s">
        <v>145</v>
      </c>
      <c r="E329" s="197" t="s">
        <v>607</v>
      </c>
      <c r="F329" s="198" t="s">
        <v>608</v>
      </c>
      <c r="G329" s="199" t="s">
        <v>195</v>
      </c>
      <c r="H329" s="200">
        <v>15</v>
      </c>
      <c r="I329" s="201">
        <v>411</v>
      </c>
      <c r="J329" s="201">
        <f>ROUND(I329*H329,2)</f>
        <v>6165</v>
      </c>
      <c r="K329" s="198" t="s">
        <v>149</v>
      </c>
      <c r="L329" s="38"/>
      <c r="M329" s="202" t="s">
        <v>18</v>
      </c>
      <c r="N329" s="203" t="s">
        <v>45</v>
      </c>
      <c r="O329" s="204">
        <v>0.62</v>
      </c>
      <c r="P329" s="204">
        <f>O329*H329</f>
        <v>9.3000000000000007</v>
      </c>
      <c r="Q329" s="204">
        <v>0</v>
      </c>
      <c r="R329" s="204">
        <f>Q329*H329</f>
        <v>0</v>
      </c>
      <c r="S329" s="204">
        <v>0</v>
      </c>
      <c r="T329" s="205">
        <f>S329*H329</f>
        <v>0</v>
      </c>
      <c r="U329" s="32"/>
      <c r="V329" s="32"/>
      <c r="W329" s="32"/>
      <c r="X329" s="32"/>
      <c r="Y329" s="32"/>
      <c r="Z329" s="32"/>
      <c r="AA329" s="32"/>
      <c r="AB329" s="32"/>
      <c r="AC329" s="32"/>
      <c r="AD329" s="32"/>
      <c r="AE329" s="32"/>
      <c r="AR329" s="206" t="s">
        <v>150</v>
      </c>
      <c r="AT329" s="206" t="s">
        <v>145</v>
      </c>
      <c r="AU329" s="206" t="s">
        <v>83</v>
      </c>
      <c r="AY329" s="17" t="s">
        <v>143</v>
      </c>
      <c r="BE329" s="207">
        <f>IF(N329="základní",J329,0)</f>
        <v>6165</v>
      </c>
      <c r="BF329" s="207">
        <f>IF(N329="snížená",J329,0)</f>
        <v>0</v>
      </c>
      <c r="BG329" s="207">
        <f>IF(N329="zákl. přenesená",J329,0)</f>
        <v>0</v>
      </c>
      <c r="BH329" s="207">
        <f>IF(N329="sníž. přenesená",J329,0)</f>
        <v>0</v>
      </c>
      <c r="BI329" s="207">
        <f>IF(N329="nulová",J329,0)</f>
        <v>0</v>
      </c>
      <c r="BJ329" s="17" t="s">
        <v>20</v>
      </c>
      <c r="BK329" s="207">
        <f>ROUND(I329*H329,2)</f>
        <v>6165</v>
      </c>
      <c r="BL329" s="17" t="s">
        <v>150</v>
      </c>
      <c r="BM329" s="206" t="s">
        <v>609</v>
      </c>
    </row>
    <row r="330" s="2" customFormat="1">
      <c r="A330" s="32"/>
      <c r="B330" s="33"/>
      <c r="C330" s="34"/>
      <c r="D330" s="208" t="s">
        <v>152</v>
      </c>
      <c r="E330" s="34"/>
      <c r="F330" s="209" t="s">
        <v>610</v>
      </c>
      <c r="G330" s="34"/>
      <c r="H330" s="34"/>
      <c r="I330" s="34"/>
      <c r="J330" s="34"/>
      <c r="K330" s="34"/>
      <c r="L330" s="38"/>
      <c r="M330" s="210"/>
      <c r="N330" s="211"/>
      <c r="O330" s="77"/>
      <c r="P330" s="77"/>
      <c r="Q330" s="77"/>
      <c r="R330" s="77"/>
      <c r="S330" s="77"/>
      <c r="T330" s="78"/>
      <c r="U330" s="32"/>
      <c r="V330" s="32"/>
      <c r="W330" s="32"/>
      <c r="X330" s="32"/>
      <c r="Y330" s="32"/>
      <c r="Z330" s="32"/>
      <c r="AA330" s="32"/>
      <c r="AB330" s="32"/>
      <c r="AC330" s="32"/>
      <c r="AD330" s="32"/>
      <c r="AE330" s="32"/>
      <c r="AT330" s="17" t="s">
        <v>152</v>
      </c>
      <c r="AU330" s="17" t="s">
        <v>83</v>
      </c>
    </row>
    <row r="331" s="2" customFormat="1" ht="44.25" customHeight="1">
      <c r="A331" s="32"/>
      <c r="B331" s="33"/>
      <c r="C331" s="196" t="s">
        <v>611</v>
      </c>
      <c r="D331" s="196" t="s">
        <v>145</v>
      </c>
      <c r="E331" s="197" t="s">
        <v>612</v>
      </c>
      <c r="F331" s="198" t="s">
        <v>613</v>
      </c>
      <c r="G331" s="199" t="s">
        <v>195</v>
      </c>
      <c r="H331" s="200">
        <v>8</v>
      </c>
      <c r="I331" s="201">
        <v>866</v>
      </c>
      <c r="J331" s="201">
        <f>ROUND(I331*H331,2)</f>
        <v>6928</v>
      </c>
      <c r="K331" s="198" t="s">
        <v>149</v>
      </c>
      <c r="L331" s="38"/>
      <c r="M331" s="202" t="s">
        <v>18</v>
      </c>
      <c r="N331" s="203" t="s">
        <v>45</v>
      </c>
      <c r="O331" s="204">
        <v>1.24</v>
      </c>
      <c r="P331" s="204">
        <f>O331*H331</f>
        <v>9.9199999999999999</v>
      </c>
      <c r="Q331" s="204">
        <v>0</v>
      </c>
      <c r="R331" s="204">
        <f>Q331*H331</f>
        <v>0</v>
      </c>
      <c r="S331" s="204">
        <v>0</v>
      </c>
      <c r="T331" s="205">
        <f>S331*H331</f>
        <v>0</v>
      </c>
      <c r="U331" s="32"/>
      <c r="V331" s="32"/>
      <c r="W331" s="32"/>
      <c r="X331" s="32"/>
      <c r="Y331" s="32"/>
      <c r="Z331" s="32"/>
      <c r="AA331" s="32"/>
      <c r="AB331" s="32"/>
      <c r="AC331" s="32"/>
      <c r="AD331" s="32"/>
      <c r="AE331" s="32"/>
      <c r="AR331" s="206" t="s">
        <v>150</v>
      </c>
      <c r="AT331" s="206" t="s">
        <v>145</v>
      </c>
      <c r="AU331" s="206" t="s">
        <v>83</v>
      </c>
      <c r="AY331" s="17" t="s">
        <v>143</v>
      </c>
      <c r="BE331" s="207">
        <f>IF(N331="základní",J331,0)</f>
        <v>6928</v>
      </c>
      <c r="BF331" s="207">
        <f>IF(N331="snížená",J331,0)</f>
        <v>0</v>
      </c>
      <c r="BG331" s="207">
        <f>IF(N331="zákl. přenesená",J331,0)</f>
        <v>0</v>
      </c>
      <c r="BH331" s="207">
        <f>IF(N331="sníž. přenesená",J331,0)</f>
        <v>0</v>
      </c>
      <c r="BI331" s="207">
        <f>IF(N331="nulová",J331,0)</f>
        <v>0</v>
      </c>
      <c r="BJ331" s="17" t="s">
        <v>20</v>
      </c>
      <c r="BK331" s="207">
        <f>ROUND(I331*H331,2)</f>
        <v>6928</v>
      </c>
      <c r="BL331" s="17" t="s">
        <v>150</v>
      </c>
      <c r="BM331" s="206" t="s">
        <v>614</v>
      </c>
    </row>
    <row r="332" s="2" customFormat="1">
      <c r="A332" s="32"/>
      <c r="B332" s="33"/>
      <c r="C332" s="34"/>
      <c r="D332" s="208" t="s">
        <v>152</v>
      </c>
      <c r="E332" s="34"/>
      <c r="F332" s="209" t="s">
        <v>610</v>
      </c>
      <c r="G332" s="34"/>
      <c r="H332" s="34"/>
      <c r="I332" s="34"/>
      <c r="J332" s="34"/>
      <c r="K332" s="34"/>
      <c r="L332" s="38"/>
      <c r="M332" s="210"/>
      <c r="N332" s="211"/>
      <c r="O332" s="77"/>
      <c r="P332" s="77"/>
      <c r="Q332" s="77"/>
      <c r="R332" s="77"/>
      <c r="S332" s="77"/>
      <c r="T332" s="78"/>
      <c r="U332" s="32"/>
      <c r="V332" s="32"/>
      <c r="W332" s="32"/>
      <c r="X332" s="32"/>
      <c r="Y332" s="32"/>
      <c r="Z332" s="32"/>
      <c r="AA332" s="32"/>
      <c r="AB332" s="32"/>
      <c r="AC332" s="32"/>
      <c r="AD332" s="32"/>
      <c r="AE332" s="32"/>
      <c r="AT332" s="17" t="s">
        <v>152</v>
      </c>
      <c r="AU332" s="17" t="s">
        <v>83</v>
      </c>
    </row>
    <row r="333" s="2" customFormat="1" ht="44.25" customHeight="1">
      <c r="A333" s="32"/>
      <c r="B333" s="33"/>
      <c r="C333" s="196" t="s">
        <v>26</v>
      </c>
      <c r="D333" s="196" t="s">
        <v>145</v>
      </c>
      <c r="E333" s="197" t="s">
        <v>615</v>
      </c>
      <c r="F333" s="198" t="s">
        <v>616</v>
      </c>
      <c r="G333" s="199" t="s">
        <v>195</v>
      </c>
      <c r="H333" s="200">
        <v>8</v>
      </c>
      <c r="I333" s="201">
        <v>2010</v>
      </c>
      <c r="J333" s="201">
        <f>ROUND(I333*H333,2)</f>
        <v>16080</v>
      </c>
      <c r="K333" s="198" t="s">
        <v>149</v>
      </c>
      <c r="L333" s="38"/>
      <c r="M333" s="202" t="s">
        <v>18</v>
      </c>
      <c r="N333" s="203" t="s">
        <v>45</v>
      </c>
      <c r="O333" s="204">
        <v>2.7829999999999999</v>
      </c>
      <c r="P333" s="204">
        <f>O333*H333</f>
        <v>22.263999999999999</v>
      </c>
      <c r="Q333" s="204">
        <v>0</v>
      </c>
      <c r="R333" s="204">
        <f>Q333*H333</f>
        <v>0</v>
      </c>
      <c r="S333" s="204">
        <v>0</v>
      </c>
      <c r="T333" s="205">
        <f>S333*H333</f>
        <v>0</v>
      </c>
      <c r="U333" s="32"/>
      <c r="V333" s="32"/>
      <c r="W333" s="32"/>
      <c r="X333" s="32"/>
      <c r="Y333" s="32"/>
      <c r="Z333" s="32"/>
      <c r="AA333" s="32"/>
      <c r="AB333" s="32"/>
      <c r="AC333" s="32"/>
      <c r="AD333" s="32"/>
      <c r="AE333" s="32"/>
      <c r="AR333" s="206" t="s">
        <v>150</v>
      </c>
      <c r="AT333" s="206" t="s">
        <v>145</v>
      </c>
      <c r="AU333" s="206" t="s">
        <v>83</v>
      </c>
      <c r="AY333" s="17" t="s">
        <v>143</v>
      </c>
      <c r="BE333" s="207">
        <f>IF(N333="základní",J333,0)</f>
        <v>16080</v>
      </c>
      <c r="BF333" s="207">
        <f>IF(N333="snížená",J333,0)</f>
        <v>0</v>
      </c>
      <c r="BG333" s="207">
        <f>IF(N333="zákl. přenesená",J333,0)</f>
        <v>0</v>
      </c>
      <c r="BH333" s="207">
        <f>IF(N333="sníž. přenesená",J333,0)</f>
        <v>0</v>
      </c>
      <c r="BI333" s="207">
        <f>IF(N333="nulová",J333,0)</f>
        <v>0</v>
      </c>
      <c r="BJ333" s="17" t="s">
        <v>20</v>
      </c>
      <c r="BK333" s="207">
        <f>ROUND(I333*H333,2)</f>
        <v>16080</v>
      </c>
      <c r="BL333" s="17" t="s">
        <v>150</v>
      </c>
      <c r="BM333" s="206" t="s">
        <v>617</v>
      </c>
    </row>
    <row r="334" s="2" customFormat="1">
      <c r="A334" s="32"/>
      <c r="B334" s="33"/>
      <c r="C334" s="34"/>
      <c r="D334" s="208" t="s">
        <v>152</v>
      </c>
      <c r="E334" s="34"/>
      <c r="F334" s="209" t="s">
        <v>610</v>
      </c>
      <c r="G334" s="34"/>
      <c r="H334" s="34"/>
      <c r="I334" s="34"/>
      <c r="J334" s="34"/>
      <c r="K334" s="34"/>
      <c r="L334" s="38"/>
      <c r="M334" s="210"/>
      <c r="N334" s="211"/>
      <c r="O334" s="77"/>
      <c r="P334" s="77"/>
      <c r="Q334" s="77"/>
      <c r="R334" s="77"/>
      <c r="S334" s="77"/>
      <c r="T334" s="78"/>
      <c r="U334" s="32"/>
      <c r="V334" s="32"/>
      <c r="W334" s="32"/>
      <c r="X334" s="32"/>
      <c r="Y334" s="32"/>
      <c r="Z334" s="32"/>
      <c r="AA334" s="32"/>
      <c r="AB334" s="32"/>
      <c r="AC334" s="32"/>
      <c r="AD334" s="32"/>
      <c r="AE334" s="32"/>
      <c r="AT334" s="17" t="s">
        <v>152</v>
      </c>
      <c r="AU334" s="17" t="s">
        <v>83</v>
      </c>
    </row>
    <row r="335" s="2" customFormat="1" ht="44.25" customHeight="1">
      <c r="A335" s="32"/>
      <c r="B335" s="33"/>
      <c r="C335" s="196" t="s">
        <v>618</v>
      </c>
      <c r="D335" s="196" t="s">
        <v>145</v>
      </c>
      <c r="E335" s="197" t="s">
        <v>619</v>
      </c>
      <c r="F335" s="198" t="s">
        <v>620</v>
      </c>
      <c r="G335" s="199" t="s">
        <v>195</v>
      </c>
      <c r="H335" s="200">
        <v>5</v>
      </c>
      <c r="I335" s="201">
        <v>3510</v>
      </c>
      <c r="J335" s="201">
        <f>ROUND(I335*H335,2)</f>
        <v>17550</v>
      </c>
      <c r="K335" s="198" t="s">
        <v>149</v>
      </c>
      <c r="L335" s="38"/>
      <c r="M335" s="202" t="s">
        <v>18</v>
      </c>
      <c r="N335" s="203" t="s">
        <v>45</v>
      </c>
      <c r="O335" s="204">
        <v>4.8390000000000004</v>
      </c>
      <c r="P335" s="204">
        <f>O335*H335</f>
        <v>24.195</v>
      </c>
      <c r="Q335" s="204">
        <v>0</v>
      </c>
      <c r="R335" s="204">
        <f>Q335*H335</f>
        <v>0</v>
      </c>
      <c r="S335" s="204">
        <v>0</v>
      </c>
      <c r="T335" s="205">
        <f>S335*H335</f>
        <v>0</v>
      </c>
      <c r="U335" s="32"/>
      <c r="V335" s="32"/>
      <c r="W335" s="32"/>
      <c r="X335" s="32"/>
      <c r="Y335" s="32"/>
      <c r="Z335" s="32"/>
      <c r="AA335" s="32"/>
      <c r="AB335" s="32"/>
      <c r="AC335" s="32"/>
      <c r="AD335" s="32"/>
      <c r="AE335" s="32"/>
      <c r="AR335" s="206" t="s">
        <v>150</v>
      </c>
      <c r="AT335" s="206" t="s">
        <v>145</v>
      </c>
      <c r="AU335" s="206" t="s">
        <v>83</v>
      </c>
      <c r="AY335" s="17" t="s">
        <v>143</v>
      </c>
      <c r="BE335" s="207">
        <f>IF(N335="základní",J335,0)</f>
        <v>17550</v>
      </c>
      <c r="BF335" s="207">
        <f>IF(N335="snížená",J335,0)</f>
        <v>0</v>
      </c>
      <c r="BG335" s="207">
        <f>IF(N335="zákl. přenesená",J335,0)</f>
        <v>0</v>
      </c>
      <c r="BH335" s="207">
        <f>IF(N335="sníž. přenesená",J335,0)</f>
        <v>0</v>
      </c>
      <c r="BI335" s="207">
        <f>IF(N335="nulová",J335,0)</f>
        <v>0</v>
      </c>
      <c r="BJ335" s="17" t="s">
        <v>20</v>
      </c>
      <c r="BK335" s="207">
        <f>ROUND(I335*H335,2)</f>
        <v>17550</v>
      </c>
      <c r="BL335" s="17" t="s">
        <v>150</v>
      </c>
      <c r="BM335" s="206" t="s">
        <v>621</v>
      </c>
    </row>
    <row r="336" s="2" customFormat="1">
      <c r="A336" s="32"/>
      <c r="B336" s="33"/>
      <c r="C336" s="34"/>
      <c r="D336" s="208" t="s">
        <v>152</v>
      </c>
      <c r="E336" s="34"/>
      <c r="F336" s="209" t="s">
        <v>610</v>
      </c>
      <c r="G336" s="34"/>
      <c r="H336" s="34"/>
      <c r="I336" s="34"/>
      <c r="J336" s="34"/>
      <c r="K336" s="34"/>
      <c r="L336" s="38"/>
      <c r="M336" s="210"/>
      <c r="N336" s="211"/>
      <c r="O336" s="77"/>
      <c r="P336" s="77"/>
      <c r="Q336" s="77"/>
      <c r="R336" s="77"/>
      <c r="S336" s="77"/>
      <c r="T336" s="78"/>
      <c r="U336" s="32"/>
      <c r="V336" s="32"/>
      <c r="W336" s="32"/>
      <c r="X336" s="32"/>
      <c r="Y336" s="32"/>
      <c r="Z336" s="32"/>
      <c r="AA336" s="32"/>
      <c r="AB336" s="32"/>
      <c r="AC336" s="32"/>
      <c r="AD336" s="32"/>
      <c r="AE336" s="32"/>
      <c r="AT336" s="17" t="s">
        <v>152</v>
      </c>
      <c r="AU336" s="17" t="s">
        <v>83</v>
      </c>
    </row>
    <row r="337" s="2" customFormat="1" ht="44.25" customHeight="1">
      <c r="A337" s="32"/>
      <c r="B337" s="33"/>
      <c r="C337" s="196" t="s">
        <v>622</v>
      </c>
      <c r="D337" s="196" t="s">
        <v>145</v>
      </c>
      <c r="E337" s="197" t="s">
        <v>623</v>
      </c>
      <c r="F337" s="198" t="s">
        <v>624</v>
      </c>
      <c r="G337" s="199" t="s">
        <v>195</v>
      </c>
      <c r="H337" s="200">
        <v>15</v>
      </c>
      <c r="I337" s="201">
        <v>387</v>
      </c>
      <c r="J337" s="201">
        <f>ROUND(I337*H337,2)</f>
        <v>5805</v>
      </c>
      <c r="K337" s="198" t="s">
        <v>149</v>
      </c>
      <c r="L337" s="38"/>
      <c r="M337" s="202" t="s">
        <v>18</v>
      </c>
      <c r="N337" s="203" t="s">
        <v>45</v>
      </c>
      <c r="O337" s="204">
        <v>0.58199999999999996</v>
      </c>
      <c r="P337" s="204">
        <f>O337*H337</f>
        <v>8.7299999999999986</v>
      </c>
      <c r="Q337" s="204">
        <v>0</v>
      </c>
      <c r="R337" s="204">
        <f>Q337*H337</f>
        <v>0</v>
      </c>
      <c r="S337" s="204">
        <v>0</v>
      </c>
      <c r="T337" s="205">
        <f>S337*H337</f>
        <v>0</v>
      </c>
      <c r="U337" s="32"/>
      <c r="V337" s="32"/>
      <c r="W337" s="32"/>
      <c r="X337" s="32"/>
      <c r="Y337" s="32"/>
      <c r="Z337" s="32"/>
      <c r="AA337" s="32"/>
      <c r="AB337" s="32"/>
      <c r="AC337" s="32"/>
      <c r="AD337" s="32"/>
      <c r="AE337" s="32"/>
      <c r="AR337" s="206" t="s">
        <v>150</v>
      </c>
      <c r="AT337" s="206" t="s">
        <v>145</v>
      </c>
      <c r="AU337" s="206" t="s">
        <v>83</v>
      </c>
      <c r="AY337" s="17" t="s">
        <v>143</v>
      </c>
      <c r="BE337" s="207">
        <f>IF(N337="základní",J337,0)</f>
        <v>5805</v>
      </c>
      <c r="BF337" s="207">
        <f>IF(N337="snížená",J337,0)</f>
        <v>0</v>
      </c>
      <c r="BG337" s="207">
        <f>IF(N337="zákl. přenesená",J337,0)</f>
        <v>0</v>
      </c>
      <c r="BH337" s="207">
        <f>IF(N337="sníž. přenesená",J337,0)</f>
        <v>0</v>
      </c>
      <c r="BI337" s="207">
        <f>IF(N337="nulová",J337,0)</f>
        <v>0</v>
      </c>
      <c r="BJ337" s="17" t="s">
        <v>20</v>
      </c>
      <c r="BK337" s="207">
        <f>ROUND(I337*H337,2)</f>
        <v>5805</v>
      </c>
      <c r="BL337" s="17" t="s">
        <v>150</v>
      </c>
      <c r="BM337" s="206" t="s">
        <v>625</v>
      </c>
    </row>
    <row r="338" s="2" customFormat="1">
      <c r="A338" s="32"/>
      <c r="B338" s="33"/>
      <c r="C338" s="34"/>
      <c r="D338" s="208" t="s">
        <v>152</v>
      </c>
      <c r="E338" s="34"/>
      <c r="F338" s="209" t="s">
        <v>610</v>
      </c>
      <c r="G338" s="34"/>
      <c r="H338" s="34"/>
      <c r="I338" s="34"/>
      <c r="J338" s="34"/>
      <c r="K338" s="34"/>
      <c r="L338" s="38"/>
      <c r="M338" s="210"/>
      <c r="N338" s="211"/>
      <c r="O338" s="77"/>
      <c r="P338" s="77"/>
      <c r="Q338" s="77"/>
      <c r="R338" s="77"/>
      <c r="S338" s="77"/>
      <c r="T338" s="78"/>
      <c r="U338" s="32"/>
      <c r="V338" s="32"/>
      <c r="W338" s="32"/>
      <c r="X338" s="32"/>
      <c r="Y338" s="32"/>
      <c r="Z338" s="32"/>
      <c r="AA338" s="32"/>
      <c r="AB338" s="32"/>
      <c r="AC338" s="32"/>
      <c r="AD338" s="32"/>
      <c r="AE338" s="32"/>
      <c r="AT338" s="17" t="s">
        <v>152</v>
      </c>
      <c r="AU338" s="17" t="s">
        <v>83</v>
      </c>
    </row>
    <row r="339" s="2" customFormat="1" ht="44.25" customHeight="1">
      <c r="A339" s="32"/>
      <c r="B339" s="33"/>
      <c r="C339" s="196" t="s">
        <v>626</v>
      </c>
      <c r="D339" s="196" t="s">
        <v>145</v>
      </c>
      <c r="E339" s="197" t="s">
        <v>627</v>
      </c>
      <c r="F339" s="198" t="s">
        <v>628</v>
      </c>
      <c r="G339" s="199" t="s">
        <v>195</v>
      </c>
      <c r="H339" s="200">
        <v>8</v>
      </c>
      <c r="I339" s="201">
        <v>791</v>
      </c>
      <c r="J339" s="201">
        <f>ROUND(I339*H339,2)</f>
        <v>6328</v>
      </c>
      <c r="K339" s="198" t="s">
        <v>149</v>
      </c>
      <c r="L339" s="38"/>
      <c r="M339" s="202" t="s">
        <v>18</v>
      </c>
      <c r="N339" s="203" t="s">
        <v>45</v>
      </c>
      <c r="O339" s="204">
        <v>1.129</v>
      </c>
      <c r="P339" s="204">
        <f>O339*H339</f>
        <v>9.032</v>
      </c>
      <c r="Q339" s="204">
        <v>0</v>
      </c>
      <c r="R339" s="204">
        <f>Q339*H339</f>
        <v>0</v>
      </c>
      <c r="S339" s="204">
        <v>0</v>
      </c>
      <c r="T339" s="205">
        <f>S339*H339</f>
        <v>0</v>
      </c>
      <c r="U339" s="32"/>
      <c r="V339" s="32"/>
      <c r="W339" s="32"/>
      <c r="X339" s="32"/>
      <c r="Y339" s="32"/>
      <c r="Z339" s="32"/>
      <c r="AA339" s="32"/>
      <c r="AB339" s="32"/>
      <c r="AC339" s="32"/>
      <c r="AD339" s="32"/>
      <c r="AE339" s="32"/>
      <c r="AR339" s="206" t="s">
        <v>150</v>
      </c>
      <c r="AT339" s="206" t="s">
        <v>145</v>
      </c>
      <c r="AU339" s="206" t="s">
        <v>83</v>
      </c>
      <c r="AY339" s="17" t="s">
        <v>143</v>
      </c>
      <c r="BE339" s="207">
        <f>IF(N339="základní",J339,0)</f>
        <v>6328</v>
      </c>
      <c r="BF339" s="207">
        <f>IF(N339="snížená",J339,0)</f>
        <v>0</v>
      </c>
      <c r="BG339" s="207">
        <f>IF(N339="zákl. přenesená",J339,0)</f>
        <v>0</v>
      </c>
      <c r="BH339" s="207">
        <f>IF(N339="sníž. přenesená",J339,0)</f>
        <v>0</v>
      </c>
      <c r="BI339" s="207">
        <f>IF(N339="nulová",J339,0)</f>
        <v>0</v>
      </c>
      <c r="BJ339" s="17" t="s">
        <v>20</v>
      </c>
      <c r="BK339" s="207">
        <f>ROUND(I339*H339,2)</f>
        <v>6328</v>
      </c>
      <c r="BL339" s="17" t="s">
        <v>150</v>
      </c>
      <c r="BM339" s="206" t="s">
        <v>629</v>
      </c>
    </row>
    <row r="340" s="2" customFormat="1">
      <c r="A340" s="32"/>
      <c r="B340" s="33"/>
      <c r="C340" s="34"/>
      <c r="D340" s="208" t="s">
        <v>152</v>
      </c>
      <c r="E340" s="34"/>
      <c r="F340" s="209" t="s">
        <v>610</v>
      </c>
      <c r="G340" s="34"/>
      <c r="H340" s="34"/>
      <c r="I340" s="34"/>
      <c r="J340" s="34"/>
      <c r="K340" s="34"/>
      <c r="L340" s="38"/>
      <c r="M340" s="210"/>
      <c r="N340" s="211"/>
      <c r="O340" s="77"/>
      <c r="P340" s="77"/>
      <c r="Q340" s="77"/>
      <c r="R340" s="77"/>
      <c r="S340" s="77"/>
      <c r="T340" s="78"/>
      <c r="U340" s="32"/>
      <c r="V340" s="32"/>
      <c r="W340" s="32"/>
      <c r="X340" s="32"/>
      <c r="Y340" s="32"/>
      <c r="Z340" s="32"/>
      <c r="AA340" s="32"/>
      <c r="AB340" s="32"/>
      <c r="AC340" s="32"/>
      <c r="AD340" s="32"/>
      <c r="AE340" s="32"/>
      <c r="AT340" s="17" t="s">
        <v>152</v>
      </c>
      <c r="AU340" s="17" t="s">
        <v>83</v>
      </c>
    </row>
    <row r="341" s="2" customFormat="1" ht="44.25" customHeight="1">
      <c r="A341" s="32"/>
      <c r="B341" s="33"/>
      <c r="C341" s="196" t="s">
        <v>630</v>
      </c>
      <c r="D341" s="196" t="s">
        <v>145</v>
      </c>
      <c r="E341" s="197" t="s">
        <v>631</v>
      </c>
      <c r="F341" s="198" t="s">
        <v>632</v>
      </c>
      <c r="G341" s="199" t="s">
        <v>195</v>
      </c>
      <c r="H341" s="200">
        <v>8</v>
      </c>
      <c r="I341" s="201">
        <v>1590</v>
      </c>
      <c r="J341" s="201">
        <f>ROUND(I341*H341,2)</f>
        <v>12720</v>
      </c>
      <c r="K341" s="198" t="s">
        <v>149</v>
      </c>
      <c r="L341" s="38"/>
      <c r="M341" s="202" t="s">
        <v>18</v>
      </c>
      <c r="N341" s="203" t="s">
        <v>45</v>
      </c>
      <c r="O341" s="204">
        <v>2.2690000000000001</v>
      </c>
      <c r="P341" s="204">
        <f>O341*H341</f>
        <v>18.152000000000001</v>
      </c>
      <c r="Q341" s="204">
        <v>0</v>
      </c>
      <c r="R341" s="204">
        <f>Q341*H341</f>
        <v>0</v>
      </c>
      <c r="S341" s="204">
        <v>0</v>
      </c>
      <c r="T341" s="205">
        <f>S341*H341</f>
        <v>0</v>
      </c>
      <c r="U341" s="32"/>
      <c r="V341" s="32"/>
      <c r="W341" s="32"/>
      <c r="X341" s="32"/>
      <c r="Y341" s="32"/>
      <c r="Z341" s="32"/>
      <c r="AA341" s="32"/>
      <c r="AB341" s="32"/>
      <c r="AC341" s="32"/>
      <c r="AD341" s="32"/>
      <c r="AE341" s="32"/>
      <c r="AR341" s="206" t="s">
        <v>150</v>
      </c>
      <c r="AT341" s="206" t="s">
        <v>145</v>
      </c>
      <c r="AU341" s="206" t="s">
        <v>83</v>
      </c>
      <c r="AY341" s="17" t="s">
        <v>143</v>
      </c>
      <c r="BE341" s="207">
        <f>IF(N341="základní",J341,0)</f>
        <v>12720</v>
      </c>
      <c r="BF341" s="207">
        <f>IF(N341="snížená",J341,0)</f>
        <v>0</v>
      </c>
      <c r="BG341" s="207">
        <f>IF(N341="zákl. přenesená",J341,0)</f>
        <v>0</v>
      </c>
      <c r="BH341" s="207">
        <f>IF(N341="sníž. přenesená",J341,0)</f>
        <v>0</v>
      </c>
      <c r="BI341" s="207">
        <f>IF(N341="nulová",J341,0)</f>
        <v>0</v>
      </c>
      <c r="BJ341" s="17" t="s">
        <v>20</v>
      </c>
      <c r="BK341" s="207">
        <f>ROUND(I341*H341,2)</f>
        <v>12720</v>
      </c>
      <c r="BL341" s="17" t="s">
        <v>150</v>
      </c>
      <c r="BM341" s="206" t="s">
        <v>633</v>
      </c>
    </row>
    <row r="342" s="2" customFormat="1">
      <c r="A342" s="32"/>
      <c r="B342" s="33"/>
      <c r="C342" s="34"/>
      <c r="D342" s="208" t="s">
        <v>152</v>
      </c>
      <c r="E342" s="34"/>
      <c r="F342" s="209" t="s">
        <v>610</v>
      </c>
      <c r="G342" s="34"/>
      <c r="H342" s="34"/>
      <c r="I342" s="34"/>
      <c r="J342" s="34"/>
      <c r="K342" s="34"/>
      <c r="L342" s="38"/>
      <c r="M342" s="210"/>
      <c r="N342" s="211"/>
      <c r="O342" s="77"/>
      <c r="P342" s="77"/>
      <c r="Q342" s="77"/>
      <c r="R342" s="77"/>
      <c r="S342" s="77"/>
      <c r="T342" s="78"/>
      <c r="U342" s="32"/>
      <c r="V342" s="32"/>
      <c r="W342" s="32"/>
      <c r="X342" s="32"/>
      <c r="Y342" s="32"/>
      <c r="Z342" s="32"/>
      <c r="AA342" s="32"/>
      <c r="AB342" s="32"/>
      <c r="AC342" s="32"/>
      <c r="AD342" s="32"/>
      <c r="AE342" s="32"/>
      <c r="AT342" s="17" t="s">
        <v>152</v>
      </c>
      <c r="AU342" s="17" t="s">
        <v>83</v>
      </c>
    </row>
    <row r="343" s="2" customFormat="1" ht="44.25" customHeight="1">
      <c r="A343" s="32"/>
      <c r="B343" s="33"/>
      <c r="C343" s="196" t="s">
        <v>634</v>
      </c>
      <c r="D343" s="196" t="s">
        <v>145</v>
      </c>
      <c r="E343" s="197" t="s">
        <v>635</v>
      </c>
      <c r="F343" s="198" t="s">
        <v>636</v>
      </c>
      <c r="G343" s="199" t="s">
        <v>195</v>
      </c>
      <c r="H343" s="200">
        <v>5</v>
      </c>
      <c r="I343" s="201">
        <v>2700</v>
      </c>
      <c r="J343" s="201">
        <f>ROUND(I343*H343,2)</f>
        <v>13500</v>
      </c>
      <c r="K343" s="198" t="s">
        <v>149</v>
      </c>
      <c r="L343" s="38"/>
      <c r="M343" s="202" t="s">
        <v>18</v>
      </c>
      <c r="N343" s="203" t="s">
        <v>45</v>
      </c>
      <c r="O343" s="204">
        <v>3.8300000000000001</v>
      </c>
      <c r="P343" s="204">
        <f>O343*H343</f>
        <v>19.149999999999999</v>
      </c>
      <c r="Q343" s="204">
        <v>0</v>
      </c>
      <c r="R343" s="204">
        <f>Q343*H343</f>
        <v>0</v>
      </c>
      <c r="S343" s="204">
        <v>0</v>
      </c>
      <c r="T343" s="205">
        <f>S343*H343</f>
        <v>0</v>
      </c>
      <c r="U343" s="32"/>
      <c r="V343" s="32"/>
      <c r="W343" s="32"/>
      <c r="X343" s="32"/>
      <c r="Y343" s="32"/>
      <c r="Z343" s="32"/>
      <c r="AA343" s="32"/>
      <c r="AB343" s="32"/>
      <c r="AC343" s="32"/>
      <c r="AD343" s="32"/>
      <c r="AE343" s="32"/>
      <c r="AR343" s="206" t="s">
        <v>150</v>
      </c>
      <c r="AT343" s="206" t="s">
        <v>145</v>
      </c>
      <c r="AU343" s="206" t="s">
        <v>83</v>
      </c>
      <c r="AY343" s="17" t="s">
        <v>143</v>
      </c>
      <c r="BE343" s="207">
        <f>IF(N343="základní",J343,0)</f>
        <v>13500</v>
      </c>
      <c r="BF343" s="207">
        <f>IF(N343="snížená",J343,0)</f>
        <v>0</v>
      </c>
      <c r="BG343" s="207">
        <f>IF(N343="zákl. přenesená",J343,0)</f>
        <v>0</v>
      </c>
      <c r="BH343" s="207">
        <f>IF(N343="sníž. přenesená",J343,0)</f>
        <v>0</v>
      </c>
      <c r="BI343" s="207">
        <f>IF(N343="nulová",J343,0)</f>
        <v>0</v>
      </c>
      <c r="BJ343" s="17" t="s">
        <v>20</v>
      </c>
      <c r="BK343" s="207">
        <f>ROUND(I343*H343,2)</f>
        <v>13500</v>
      </c>
      <c r="BL343" s="17" t="s">
        <v>150</v>
      </c>
      <c r="BM343" s="206" t="s">
        <v>637</v>
      </c>
    </row>
    <row r="344" s="2" customFormat="1">
      <c r="A344" s="32"/>
      <c r="B344" s="33"/>
      <c r="C344" s="34"/>
      <c r="D344" s="208" t="s">
        <v>152</v>
      </c>
      <c r="E344" s="34"/>
      <c r="F344" s="209" t="s">
        <v>610</v>
      </c>
      <c r="G344" s="34"/>
      <c r="H344" s="34"/>
      <c r="I344" s="34"/>
      <c r="J344" s="34"/>
      <c r="K344" s="34"/>
      <c r="L344" s="38"/>
      <c r="M344" s="210"/>
      <c r="N344" s="211"/>
      <c r="O344" s="77"/>
      <c r="P344" s="77"/>
      <c r="Q344" s="77"/>
      <c r="R344" s="77"/>
      <c r="S344" s="77"/>
      <c r="T344" s="78"/>
      <c r="U344" s="32"/>
      <c r="V344" s="32"/>
      <c r="W344" s="32"/>
      <c r="X344" s="32"/>
      <c r="Y344" s="32"/>
      <c r="Z344" s="32"/>
      <c r="AA344" s="32"/>
      <c r="AB344" s="32"/>
      <c r="AC344" s="32"/>
      <c r="AD344" s="32"/>
      <c r="AE344" s="32"/>
      <c r="AT344" s="17" t="s">
        <v>152</v>
      </c>
      <c r="AU344" s="17" t="s">
        <v>83</v>
      </c>
    </row>
    <row r="345" s="2" customFormat="1" ht="37.8" customHeight="1">
      <c r="A345" s="32"/>
      <c r="B345" s="33"/>
      <c r="C345" s="196" t="s">
        <v>638</v>
      </c>
      <c r="D345" s="196" t="s">
        <v>145</v>
      </c>
      <c r="E345" s="197" t="s">
        <v>639</v>
      </c>
      <c r="F345" s="198" t="s">
        <v>640</v>
      </c>
      <c r="G345" s="199" t="s">
        <v>195</v>
      </c>
      <c r="H345" s="200">
        <v>30</v>
      </c>
      <c r="I345" s="201">
        <v>85.099999999999994</v>
      </c>
      <c r="J345" s="201">
        <f>ROUND(I345*H345,2)</f>
        <v>2553</v>
      </c>
      <c r="K345" s="198" t="s">
        <v>149</v>
      </c>
      <c r="L345" s="38"/>
      <c r="M345" s="202" t="s">
        <v>18</v>
      </c>
      <c r="N345" s="203" t="s">
        <v>45</v>
      </c>
      <c r="O345" s="204">
        <v>0.10000000000000001</v>
      </c>
      <c r="P345" s="204">
        <f>O345*H345</f>
        <v>3</v>
      </c>
      <c r="Q345" s="204">
        <v>0</v>
      </c>
      <c r="R345" s="204">
        <f>Q345*H345</f>
        <v>0</v>
      </c>
      <c r="S345" s="204">
        <v>0</v>
      </c>
      <c r="T345" s="205">
        <f>S345*H345</f>
        <v>0</v>
      </c>
      <c r="U345" s="32"/>
      <c r="V345" s="32"/>
      <c r="W345" s="32"/>
      <c r="X345" s="32"/>
      <c r="Y345" s="32"/>
      <c r="Z345" s="32"/>
      <c r="AA345" s="32"/>
      <c r="AB345" s="32"/>
      <c r="AC345" s="32"/>
      <c r="AD345" s="32"/>
      <c r="AE345" s="32"/>
      <c r="AR345" s="206" t="s">
        <v>150</v>
      </c>
      <c r="AT345" s="206" t="s">
        <v>145</v>
      </c>
      <c r="AU345" s="206" t="s">
        <v>83</v>
      </c>
      <c r="AY345" s="17" t="s">
        <v>143</v>
      </c>
      <c r="BE345" s="207">
        <f>IF(N345="základní",J345,0)</f>
        <v>2553</v>
      </c>
      <c r="BF345" s="207">
        <f>IF(N345="snížená",J345,0)</f>
        <v>0</v>
      </c>
      <c r="BG345" s="207">
        <f>IF(N345="zákl. přenesená",J345,0)</f>
        <v>0</v>
      </c>
      <c r="BH345" s="207">
        <f>IF(N345="sníž. přenesená",J345,0)</f>
        <v>0</v>
      </c>
      <c r="BI345" s="207">
        <f>IF(N345="nulová",J345,0)</f>
        <v>0</v>
      </c>
      <c r="BJ345" s="17" t="s">
        <v>20</v>
      </c>
      <c r="BK345" s="207">
        <f>ROUND(I345*H345,2)</f>
        <v>2553</v>
      </c>
      <c r="BL345" s="17" t="s">
        <v>150</v>
      </c>
      <c r="BM345" s="206" t="s">
        <v>641</v>
      </c>
    </row>
    <row r="346" s="2" customFormat="1">
      <c r="A346" s="32"/>
      <c r="B346" s="33"/>
      <c r="C346" s="34"/>
      <c r="D346" s="208" t="s">
        <v>152</v>
      </c>
      <c r="E346" s="34"/>
      <c r="F346" s="209" t="s">
        <v>610</v>
      </c>
      <c r="G346" s="34"/>
      <c r="H346" s="34"/>
      <c r="I346" s="34"/>
      <c r="J346" s="34"/>
      <c r="K346" s="34"/>
      <c r="L346" s="38"/>
      <c r="M346" s="210"/>
      <c r="N346" s="211"/>
      <c r="O346" s="77"/>
      <c r="P346" s="77"/>
      <c r="Q346" s="77"/>
      <c r="R346" s="77"/>
      <c r="S346" s="77"/>
      <c r="T346" s="78"/>
      <c r="U346" s="32"/>
      <c r="V346" s="32"/>
      <c r="W346" s="32"/>
      <c r="X346" s="32"/>
      <c r="Y346" s="32"/>
      <c r="Z346" s="32"/>
      <c r="AA346" s="32"/>
      <c r="AB346" s="32"/>
      <c r="AC346" s="32"/>
      <c r="AD346" s="32"/>
      <c r="AE346" s="32"/>
      <c r="AT346" s="17" t="s">
        <v>152</v>
      </c>
      <c r="AU346" s="17" t="s">
        <v>83</v>
      </c>
    </row>
    <row r="347" s="2" customFormat="1" ht="37.8" customHeight="1">
      <c r="A347" s="32"/>
      <c r="B347" s="33"/>
      <c r="C347" s="196" t="s">
        <v>642</v>
      </c>
      <c r="D347" s="196" t="s">
        <v>145</v>
      </c>
      <c r="E347" s="197" t="s">
        <v>643</v>
      </c>
      <c r="F347" s="198" t="s">
        <v>644</v>
      </c>
      <c r="G347" s="199" t="s">
        <v>195</v>
      </c>
      <c r="H347" s="200">
        <v>15</v>
      </c>
      <c r="I347" s="201">
        <v>325</v>
      </c>
      <c r="J347" s="201">
        <f>ROUND(I347*H347,2)</f>
        <v>4875</v>
      </c>
      <c r="K347" s="198" t="s">
        <v>149</v>
      </c>
      <c r="L347" s="38"/>
      <c r="M347" s="202" t="s">
        <v>18</v>
      </c>
      <c r="N347" s="203" t="s">
        <v>45</v>
      </c>
      <c r="O347" s="204">
        <v>0.44400000000000001</v>
      </c>
      <c r="P347" s="204">
        <f>O347*H347</f>
        <v>6.6600000000000001</v>
      </c>
      <c r="Q347" s="204">
        <v>0</v>
      </c>
      <c r="R347" s="204">
        <f>Q347*H347</f>
        <v>0</v>
      </c>
      <c r="S347" s="204">
        <v>0</v>
      </c>
      <c r="T347" s="205">
        <f>S347*H347</f>
        <v>0</v>
      </c>
      <c r="U347" s="32"/>
      <c r="V347" s="32"/>
      <c r="W347" s="32"/>
      <c r="X347" s="32"/>
      <c r="Y347" s="32"/>
      <c r="Z347" s="32"/>
      <c r="AA347" s="32"/>
      <c r="AB347" s="32"/>
      <c r="AC347" s="32"/>
      <c r="AD347" s="32"/>
      <c r="AE347" s="32"/>
      <c r="AR347" s="206" t="s">
        <v>150</v>
      </c>
      <c r="AT347" s="206" t="s">
        <v>145</v>
      </c>
      <c r="AU347" s="206" t="s">
        <v>83</v>
      </c>
      <c r="AY347" s="17" t="s">
        <v>143</v>
      </c>
      <c r="BE347" s="207">
        <f>IF(N347="základní",J347,0)</f>
        <v>4875</v>
      </c>
      <c r="BF347" s="207">
        <f>IF(N347="snížená",J347,0)</f>
        <v>0</v>
      </c>
      <c r="BG347" s="207">
        <f>IF(N347="zákl. přenesená",J347,0)</f>
        <v>0</v>
      </c>
      <c r="BH347" s="207">
        <f>IF(N347="sníž. přenesená",J347,0)</f>
        <v>0</v>
      </c>
      <c r="BI347" s="207">
        <f>IF(N347="nulová",J347,0)</f>
        <v>0</v>
      </c>
      <c r="BJ347" s="17" t="s">
        <v>20</v>
      </c>
      <c r="BK347" s="207">
        <f>ROUND(I347*H347,2)</f>
        <v>4875</v>
      </c>
      <c r="BL347" s="17" t="s">
        <v>150</v>
      </c>
      <c r="BM347" s="206" t="s">
        <v>645</v>
      </c>
    </row>
    <row r="348" s="2" customFormat="1">
      <c r="A348" s="32"/>
      <c r="B348" s="33"/>
      <c r="C348" s="34"/>
      <c r="D348" s="208" t="s">
        <v>152</v>
      </c>
      <c r="E348" s="34"/>
      <c r="F348" s="209" t="s">
        <v>610</v>
      </c>
      <c r="G348" s="34"/>
      <c r="H348" s="34"/>
      <c r="I348" s="34"/>
      <c r="J348" s="34"/>
      <c r="K348" s="34"/>
      <c r="L348" s="38"/>
      <c r="M348" s="210"/>
      <c r="N348" s="211"/>
      <c r="O348" s="77"/>
      <c r="P348" s="77"/>
      <c r="Q348" s="77"/>
      <c r="R348" s="77"/>
      <c r="S348" s="77"/>
      <c r="T348" s="78"/>
      <c r="U348" s="32"/>
      <c r="V348" s="32"/>
      <c r="W348" s="32"/>
      <c r="X348" s="32"/>
      <c r="Y348" s="32"/>
      <c r="Z348" s="32"/>
      <c r="AA348" s="32"/>
      <c r="AB348" s="32"/>
      <c r="AC348" s="32"/>
      <c r="AD348" s="32"/>
      <c r="AE348" s="32"/>
      <c r="AT348" s="17" t="s">
        <v>152</v>
      </c>
      <c r="AU348" s="17" t="s">
        <v>83</v>
      </c>
    </row>
    <row r="349" s="2" customFormat="1" ht="37.8" customHeight="1">
      <c r="A349" s="32"/>
      <c r="B349" s="33"/>
      <c r="C349" s="196" t="s">
        <v>646</v>
      </c>
      <c r="D349" s="196" t="s">
        <v>145</v>
      </c>
      <c r="E349" s="197" t="s">
        <v>647</v>
      </c>
      <c r="F349" s="198" t="s">
        <v>648</v>
      </c>
      <c r="G349" s="199" t="s">
        <v>195</v>
      </c>
      <c r="H349" s="200">
        <v>15</v>
      </c>
      <c r="I349" s="201">
        <v>605</v>
      </c>
      <c r="J349" s="201">
        <f>ROUND(I349*H349,2)</f>
        <v>9075</v>
      </c>
      <c r="K349" s="198" t="s">
        <v>149</v>
      </c>
      <c r="L349" s="38"/>
      <c r="M349" s="202" t="s">
        <v>18</v>
      </c>
      <c r="N349" s="203" t="s">
        <v>45</v>
      </c>
      <c r="O349" s="204">
        <v>0.78600000000000003</v>
      </c>
      <c r="P349" s="204">
        <f>O349*H349</f>
        <v>11.790000000000001</v>
      </c>
      <c r="Q349" s="204">
        <v>0</v>
      </c>
      <c r="R349" s="204">
        <f>Q349*H349</f>
        <v>0</v>
      </c>
      <c r="S349" s="204">
        <v>0</v>
      </c>
      <c r="T349" s="205">
        <f>S349*H349</f>
        <v>0</v>
      </c>
      <c r="U349" s="32"/>
      <c r="V349" s="32"/>
      <c r="W349" s="32"/>
      <c r="X349" s="32"/>
      <c r="Y349" s="32"/>
      <c r="Z349" s="32"/>
      <c r="AA349" s="32"/>
      <c r="AB349" s="32"/>
      <c r="AC349" s="32"/>
      <c r="AD349" s="32"/>
      <c r="AE349" s="32"/>
      <c r="AR349" s="206" t="s">
        <v>150</v>
      </c>
      <c r="AT349" s="206" t="s">
        <v>145</v>
      </c>
      <c r="AU349" s="206" t="s">
        <v>83</v>
      </c>
      <c r="AY349" s="17" t="s">
        <v>143</v>
      </c>
      <c r="BE349" s="207">
        <f>IF(N349="základní",J349,0)</f>
        <v>9075</v>
      </c>
      <c r="BF349" s="207">
        <f>IF(N349="snížená",J349,0)</f>
        <v>0</v>
      </c>
      <c r="BG349" s="207">
        <f>IF(N349="zákl. přenesená",J349,0)</f>
        <v>0</v>
      </c>
      <c r="BH349" s="207">
        <f>IF(N349="sníž. přenesená",J349,0)</f>
        <v>0</v>
      </c>
      <c r="BI349" s="207">
        <f>IF(N349="nulová",J349,0)</f>
        <v>0</v>
      </c>
      <c r="BJ349" s="17" t="s">
        <v>20</v>
      </c>
      <c r="BK349" s="207">
        <f>ROUND(I349*H349,2)</f>
        <v>9075</v>
      </c>
      <c r="BL349" s="17" t="s">
        <v>150</v>
      </c>
      <c r="BM349" s="206" t="s">
        <v>649</v>
      </c>
    </row>
    <row r="350" s="2" customFormat="1">
      <c r="A350" s="32"/>
      <c r="B350" s="33"/>
      <c r="C350" s="34"/>
      <c r="D350" s="208" t="s">
        <v>152</v>
      </c>
      <c r="E350" s="34"/>
      <c r="F350" s="209" t="s">
        <v>610</v>
      </c>
      <c r="G350" s="34"/>
      <c r="H350" s="34"/>
      <c r="I350" s="34"/>
      <c r="J350" s="34"/>
      <c r="K350" s="34"/>
      <c r="L350" s="38"/>
      <c r="M350" s="210"/>
      <c r="N350" s="211"/>
      <c r="O350" s="77"/>
      <c r="P350" s="77"/>
      <c r="Q350" s="77"/>
      <c r="R350" s="77"/>
      <c r="S350" s="77"/>
      <c r="T350" s="78"/>
      <c r="U350" s="32"/>
      <c r="V350" s="32"/>
      <c r="W350" s="32"/>
      <c r="X350" s="32"/>
      <c r="Y350" s="32"/>
      <c r="Z350" s="32"/>
      <c r="AA350" s="32"/>
      <c r="AB350" s="32"/>
      <c r="AC350" s="32"/>
      <c r="AD350" s="32"/>
      <c r="AE350" s="32"/>
      <c r="AT350" s="17" t="s">
        <v>152</v>
      </c>
      <c r="AU350" s="17" t="s">
        <v>83</v>
      </c>
    </row>
    <row r="351" s="2" customFormat="1" ht="37.8" customHeight="1">
      <c r="A351" s="32"/>
      <c r="B351" s="33"/>
      <c r="C351" s="196" t="s">
        <v>650</v>
      </c>
      <c r="D351" s="196" t="s">
        <v>145</v>
      </c>
      <c r="E351" s="197" t="s">
        <v>651</v>
      </c>
      <c r="F351" s="198" t="s">
        <v>652</v>
      </c>
      <c r="G351" s="199" t="s">
        <v>195</v>
      </c>
      <c r="H351" s="200">
        <v>9</v>
      </c>
      <c r="I351" s="201">
        <v>750</v>
      </c>
      <c r="J351" s="201">
        <f>ROUND(I351*H351,2)</f>
        <v>6750</v>
      </c>
      <c r="K351" s="198" t="s">
        <v>149</v>
      </c>
      <c r="L351" s="38"/>
      <c r="M351" s="202" t="s">
        <v>18</v>
      </c>
      <c r="N351" s="203" t="s">
        <v>45</v>
      </c>
      <c r="O351" s="204">
        <v>0.96199999999999997</v>
      </c>
      <c r="P351" s="204">
        <f>O351*H351</f>
        <v>8.6579999999999995</v>
      </c>
      <c r="Q351" s="204">
        <v>0</v>
      </c>
      <c r="R351" s="204">
        <f>Q351*H351</f>
        <v>0</v>
      </c>
      <c r="S351" s="204">
        <v>0</v>
      </c>
      <c r="T351" s="205">
        <f>S351*H351</f>
        <v>0</v>
      </c>
      <c r="U351" s="32"/>
      <c r="V351" s="32"/>
      <c r="W351" s="32"/>
      <c r="X351" s="32"/>
      <c r="Y351" s="32"/>
      <c r="Z351" s="32"/>
      <c r="AA351" s="32"/>
      <c r="AB351" s="32"/>
      <c r="AC351" s="32"/>
      <c r="AD351" s="32"/>
      <c r="AE351" s="32"/>
      <c r="AR351" s="206" t="s">
        <v>150</v>
      </c>
      <c r="AT351" s="206" t="s">
        <v>145</v>
      </c>
      <c r="AU351" s="206" t="s">
        <v>83</v>
      </c>
      <c r="AY351" s="17" t="s">
        <v>143</v>
      </c>
      <c r="BE351" s="207">
        <f>IF(N351="základní",J351,0)</f>
        <v>6750</v>
      </c>
      <c r="BF351" s="207">
        <f>IF(N351="snížená",J351,0)</f>
        <v>0</v>
      </c>
      <c r="BG351" s="207">
        <f>IF(N351="zákl. přenesená",J351,0)</f>
        <v>0</v>
      </c>
      <c r="BH351" s="207">
        <f>IF(N351="sníž. přenesená",J351,0)</f>
        <v>0</v>
      </c>
      <c r="BI351" s="207">
        <f>IF(N351="nulová",J351,0)</f>
        <v>0</v>
      </c>
      <c r="BJ351" s="17" t="s">
        <v>20</v>
      </c>
      <c r="BK351" s="207">
        <f>ROUND(I351*H351,2)</f>
        <v>6750</v>
      </c>
      <c r="BL351" s="17" t="s">
        <v>150</v>
      </c>
      <c r="BM351" s="206" t="s">
        <v>653</v>
      </c>
    </row>
    <row r="352" s="2" customFormat="1">
      <c r="A352" s="32"/>
      <c r="B352" s="33"/>
      <c r="C352" s="34"/>
      <c r="D352" s="208" t="s">
        <v>152</v>
      </c>
      <c r="E352" s="34"/>
      <c r="F352" s="209" t="s">
        <v>610</v>
      </c>
      <c r="G352" s="34"/>
      <c r="H352" s="34"/>
      <c r="I352" s="34"/>
      <c r="J352" s="34"/>
      <c r="K352" s="34"/>
      <c r="L352" s="38"/>
      <c r="M352" s="210"/>
      <c r="N352" s="211"/>
      <c r="O352" s="77"/>
      <c r="P352" s="77"/>
      <c r="Q352" s="77"/>
      <c r="R352" s="77"/>
      <c r="S352" s="77"/>
      <c r="T352" s="78"/>
      <c r="U352" s="32"/>
      <c r="V352" s="32"/>
      <c r="W352" s="32"/>
      <c r="X352" s="32"/>
      <c r="Y352" s="32"/>
      <c r="Z352" s="32"/>
      <c r="AA352" s="32"/>
      <c r="AB352" s="32"/>
      <c r="AC352" s="32"/>
      <c r="AD352" s="32"/>
      <c r="AE352" s="32"/>
      <c r="AT352" s="17" t="s">
        <v>152</v>
      </c>
      <c r="AU352" s="17" t="s">
        <v>83</v>
      </c>
    </row>
    <row r="353" s="2" customFormat="1" ht="55.5" customHeight="1">
      <c r="A353" s="32"/>
      <c r="B353" s="33"/>
      <c r="C353" s="196" t="s">
        <v>654</v>
      </c>
      <c r="D353" s="196" t="s">
        <v>145</v>
      </c>
      <c r="E353" s="197" t="s">
        <v>655</v>
      </c>
      <c r="F353" s="198" t="s">
        <v>656</v>
      </c>
      <c r="G353" s="199" t="s">
        <v>176</v>
      </c>
      <c r="H353" s="200">
        <v>300</v>
      </c>
      <c r="I353" s="201">
        <v>34.700000000000003</v>
      </c>
      <c r="J353" s="201">
        <f>ROUND(I353*H353,2)</f>
        <v>10410</v>
      </c>
      <c r="K353" s="198" t="s">
        <v>149</v>
      </c>
      <c r="L353" s="38"/>
      <c r="M353" s="202" t="s">
        <v>18</v>
      </c>
      <c r="N353" s="203" t="s">
        <v>45</v>
      </c>
      <c r="O353" s="204">
        <v>0.084000000000000005</v>
      </c>
      <c r="P353" s="204">
        <f>O353*H353</f>
        <v>25.200000000000003</v>
      </c>
      <c r="Q353" s="204">
        <v>0</v>
      </c>
      <c r="R353" s="204">
        <f>Q353*H353</f>
        <v>0</v>
      </c>
      <c r="S353" s="204">
        <v>0</v>
      </c>
      <c r="T353" s="205">
        <f>S353*H353</f>
        <v>0</v>
      </c>
      <c r="U353" s="32"/>
      <c r="V353" s="32"/>
      <c r="W353" s="32"/>
      <c r="X353" s="32"/>
      <c r="Y353" s="32"/>
      <c r="Z353" s="32"/>
      <c r="AA353" s="32"/>
      <c r="AB353" s="32"/>
      <c r="AC353" s="32"/>
      <c r="AD353" s="32"/>
      <c r="AE353" s="32"/>
      <c r="AR353" s="206" t="s">
        <v>150</v>
      </c>
      <c r="AT353" s="206" t="s">
        <v>145</v>
      </c>
      <c r="AU353" s="206" t="s">
        <v>83</v>
      </c>
      <c r="AY353" s="17" t="s">
        <v>143</v>
      </c>
      <c r="BE353" s="207">
        <f>IF(N353="základní",J353,0)</f>
        <v>10410</v>
      </c>
      <c r="BF353" s="207">
        <f>IF(N353="snížená",J353,0)</f>
        <v>0</v>
      </c>
      <c r="BG353" s="207">
        <f>IF(N353="zákl. přenesená",J353,0)</f>
        <v>0</v>
      </c>
      <c r="BH353" s="207">
        <f>IF(N353="sníž. přenesená",J353,0)</f>
        <v>0</v>
      </c>
      <c r="BI353" s="207">
        <f>IF(N353="nulová",J353,0)</f>
        <v>0</v>
      </c>
      <c r="BJ353" s="17" t="s">
        <v>20</v>
      </c>
      <c r="BK353" s="207">
        <f>ROUND(I353*H353,2)</f>
        <v>10410</v>
      </c>
      <c r="BL353" s="17" t="s">
        <v>150</v>
      </c>
      <c r="BM353" s="206" t="s">
        <v>657</v>
      </c>
    </row>
    <row r="354" s="2" customFormat="1">
      <c r="A354" s="32"/>
      <c r="B354" s="33"/>
      <c r="C354" s="34"/>
      <c r="D354" s="208" t="s">
        <v>152</v>
      </c>
      <c r="E354" s="34"/>
      <c r="F354" s="209" t="s">
        <v>658</v>
      </c>
      <c r="G354" s="34"/>
      <c r="H354" s="34"/>
      <c r="I354" s="34"/>
      <c r="J354" s="34"/>
      <c r="K354" s="34"/>
      <c r="L354" s="38"/>
      <c r="M354" s="210"/>
      <c r="N354" s="211"/>
      <c r="O354" s="77"/>
      <c r="P354" s="77"/>
      <c r="Q354" s="77"/>
      <c r="R354" s="77"/>
      <c r="S354" s="77"/>
      <c r="T354" s="78"/>
      <c r="U354" s="32"/>
      <c r="V354" s="32"/>
      <c r="W354" s="32"/>
      <c r="X354" s="32"/>
      <c r="Y354" s="32"/>
      <c r="Z354" s="32"/>
      <c r="AA354" s="32"/>
      <c r="AB354" s="32"/>
      <c r="AC354" s="32"/>
      <c r="AD354" s="32"/>
      <c r="AE354" s="32"/>
      <c r="AT354" s="17" t="s">
        <v>152</v>
      </c>
      <c r="AU354" s="17" t="s">
        <v>83</v>
      </c>
    </row>
    <row r="355" s="2" customFormat="1">
      <c r="A355" s="32"/>
      <c r="B355" s="33"/>
      <c r="C355" s="34"/>
      <c r="D355" s="208" t="s">
        <v>179</v>
      </c>
      <c r="E355" s="34"/>
      <c r="F355" s="209" t="s">
        <v>659</v>
      </c>
      <c r="G355" s="34"/>
      <c r="H355" s="34"/>
      <c r="I355" s="34"/>
      <c r="J355" s="34"/>
      <c r="K355" s="34"/>
      <c r="L355" s="38"/>
      <c r="M355" s="210"/>
      <c r="N355" s="211"/>
      <c r="O355" s="77"/>
      <c r="P355" s="77"/>
      <c r="Q355" s="77"/>
      <c r="R355" s="77"/>
      <c r="S355" s="77"/>
      <c r="T355" s="78"/>
      <c r="U355" s="32"/>
      <c r="V355" s="32"/>
      <c r="W355" s="32"/>
      <c r="X355" s="32"/>
      <c r="Y355" s="32"/>
      <c r="Z355" s="32"/>
      <c r="AA355" s="32"/>
      <c r="AB355" s="32"/>
      <c r="AC355" s="32"/>
      <c r="AD355" s="32"/>
      <c r="AE355" s="32"/>
      <c r="AT355" s="17" t="s">
        <v>179</v>
      </c>
      <c r="AU355" s="17" t="s">
        <v>83</v>
      </c>
    </row>
    <row r="356" s="2" customFormat="1" ht="62.7" customHeight="1">
      <c r="A356" s="32"/>
      <c r="B356" s="33"/>
      <c r="C356" s="196" t="s">
        <v>660</v>
      </c>
      <c r="D356" s="196" t="s">
        <v>145</v>
      </c>
      <c r="E356" s="197" t="s">
        <v>661</v>
      </c>
      <c r="F356" s="198" t="s">
        <v>662</v>
      </c>
      <c r="G356" s="199" t="s">
        <v>176</v>
      </c>
      <c r="H356" s="200">
        <v>300</v>
      </c>
      <c r="I356" s="201">
        <v>39.5</v>
      </c>
      <c r="J356" s="201">
        <f>ROUND(I356*H356,2)</f>
        <v>11850</v>
      </c>
      <c r="K356" s="198" t="s">
        <v>149</v>
      </c>
      <c r="L356" s="38"/>
      <c r="M356" s="202" t="s">
        <v>18</v>
      </c>
      <c r="N356" s="203" t="s">
        <v>45</v>
      </c>
      <c r="O356" s="204">
        <v>0.070000000000000007</v>
      </c>
      <c r="P356" s="204">
        <f>O356*H356</f>
        <v>21.000000000000004</v>
      </c>
      <c r="Q356" s="204">
        <v>0</v>
      </c>
      <c r="R356" s="204">
        <f>Q356*H356</f>
        <v>0</v>
      </c>
      <c r="S356" s="204">
        <v>0</v>
      </c>
      <c r="T356" s="205">
        <f>S356*H356</f>
        <v>0</v>
      </c>
      <c r="U356" s="32"/>
      <c r="V356" s="32"/>
      <c r="W356" s="32"/>
      <c r="X356" s="32"/>
      <c r="Y356" s="32"/>
      <c r="Z356" s="32"/>
      <c r="AA356" s="32"/>
      <c r="AB356" s="32"/>
      <c r="AC356" s="32"/>
      <c r="AD356" s="32"/>
      <c r="AE356" s="32"/>
      <c r="AR356" s="206" t="s">
        <v>150</v>
      </c>
      <c r="AT356" s="206" t="s">
        <v>145</v>
      </c>
      <c r="AU356" s="206" t="s">
        <v>83</v>
      </c>
      <c r="AY356" s="17" t="s">
        <v>143</v>
      </c>
      <c r="BE356" s="207">
        <f>IF(N356="základní",J356,0)</f>
        <v>11850</v>
      </c>
      <c r="BF356" s="207">
        <f>IF(N356="snížená",J356,0)</f>
        <v>0</v>
      </c>
      <c r="BG356" s="207">
        <f>IF(N356="zákl. přenesená",J356,0)</f>
        <v>0</v>
      </c>
      <c r="BH356" s="207">
        <f>IF(N356="sníž. přenesená",J356,0)</f>
        <v>0</v>
      </c>
      <c r="BI356" s="207">
        <f>IF(N356="nulová",J356,0)</f>
        <v>0</v>
      </c>
      <c r="BJ356" s="17" t="s">
        <v>20</v>
      </c>
      <c r="BK356" s="207">
        <f>ROUND(I356*H356,2)</f>
        <v>11850</v>
      </c>
      <c r="BL356" s="17" t="s">
        <v>150</v>
      </c>
      <c r="BM356" s="206" t="s">
        <v>663</v>
      </c>
    </row>
    <row r="357" s="2" customFormat="1">
      <c r="A357" s="32"/>
      <c r="B357" s="33"/>
      <c r="C357" s="34"/>
      <c r="D357" s="208" t="s">
        <v>152</v>
      </c>
      <c r="E357" s="34"/>
      <c r="F357" s="209" t="s">
        <v>658</v>
      </c>
      <c r="G357" s="34"/>
      <c r="H357" s="34"/>
      <c r="I357" s="34"/>
      <c r="J357" s="34"/>
      <c r="K357" s="34"/>
      <c r="L357" s="38"/>
      <c r="M357" s="210"/>
      <c r="N357" s="211"/>
      <c r="O357" s="77"/>
      <c r="P357" s="77"/>
      <c r="Q357" s="77"/>
      <c r="R357" s="77"/>
      <c r="S357" s="77"/>
      <c r="T357" s="78"/>
      <c r="U357" s="32"/>
      <c r="V357" s="32"/>
      <c r="W357" s="32"/>
      <c r="X357" s="32"/>
      <c r="Y357" s="32"/>
      <c r="Z357" s="32"/>
      <c r="AA357" s="32"/>
      <c r="AB357" s="32"/>
      <c r="AC357" s="32"/>
      <c r="AD357" s="32"/>
      <c r="AE357" s="32"/>
      <c r="AT357" s="17" t="s">
        <v>152</v>
      </c>
      <c r="AU357" s="17" t="s">
        <v>83</v>
      </c>
    </row>
    <row r="358" s="2" customFormat="1">
      <c r="A358" s="32"/>
      <c r="B358" s="33"/>
      <c r="C358" s="34"/>
      <c r="D358" s="208" t="s">
        <v>179</v>
      </c>
      <c r="E358" s="34"/>
      <c r="F358" s="209" t="s">
        <v>664</v>
      </c>
      <c r="G358" s="34"/>
      <c r="H358" s="34"/>
      <c r="I358" s="34"/>
      <c r="J358" s="34"/>
      <c r="K358" s="34"/>
      <c r="L358" s="38"/>
      <c r="M358" s="210"/>
      <c r="N358" s="211"/>
      <c r="O358" s="77"/>
      <c r="P358" s="77"/>
      <c r="Q358" s="77"/>
      <c r="R358" s="77"/>
      <c r="S358" s="77"/>
      <c r="T358" s="78"/>
      <c r="U358" s="32"/>
      <c r="V358" s="32"/>
      <c r="W358" s="32"/>
      <c r="X358" s="32"/>
      <c r="Y358" s="32"/>
      <c r="Z358" s="32"/>
      <c r="AA358" s="32"/>
      <c r="AB358" s="32"/>
      <c r="AC358" s="32"/>
      <c r="AD358" s="32"/>
      <c r="AE358" s="32"/>
      <c r="AT358" s="17" t="s">
        <v>179</v>
      </c>
      <c r="AU358" s="17" t="s">
        <v>83</v>
      </c>
    </row>
    <row r="359" s="2" customFormat="1" ht="62.7" customHeight="1">
      <c r="A359" s="32"/>
      <c r="B359" s="33"/>
      <c r="C359" s="196" t="s">
        <v>665</v>
      </c>
      <c r="D359" s="196" t="s">
        <v>145</v>
      </c>
      <c r="E359" s="197" t="s">
        <v>666</v>
      </c>
      <c r="F359" s="198" t="s">
        <v>667</v>
      </c>
      <c r="G359" s="199" t="s">
        <v>195</v>
      </c>
      <c r="H359" s="200">
        <v>15</v>
      </c>
      <c r="I359" s="201">
        <v>2.3999999999999999</v>
      </c>
      <c r="J359" s="201">
        <f>ROUND(I359*H359,2)</f>
        <v>36</v>
      </c>
      <c r="K359" s="198" t="s">
        <v>149</v>
      </c>
      <c r="L359" s="38"/>
      <c r="M359" s="202" t="s">
        <v>18</v>
      </c>
      <c r="N359" s="203" t="s">
        <v>45</v>
      </c>
      <c r="O359" s="204">
        <v>0.001</v>
      </c>
      <c r="P359" s="204">
        <f>O359*H359</f>
        <v>0.014999999999999999</v>
      </c>
      <c r="Q359" s="204">
        <v>0</v>
      </c>
      <c r="R359" s="204">
        <f>Q359*H359</f>
        <v>0</v>
      </c>
      <c r="S359" s="204">
        <v>0</v>
      </c>
      <c r="T359" s="205">
        <f>S359*H359</f>
        <v>0</v>
      </c>
      <c r="U359" s="32"/>
      <c r="V359" s="32"/>
      <c r="W359" s="32"/>
      <c r="X359" s="32"/>
      <c r="Y359" s="32"/>
      <c r="Z359" s="32"/>
      <c r="AA359" s="32"/>
      <c r="AB359" s="32"/>
      <c r="AC359" s="32"/>
      <c r="AD359" s="32"/>
      <c r="AE359" s="32"/>
      <c r="AR359" s="206" t="s">
        <v>150</v>
      </c>
      <c r="AT359" s="206" t="s">
        <v>145</v>
      </c>
      <c r="AU359" s="206" t="s">
        <v>83</v>
      </c>
      <c r="AY359" s="17" t="s">
        <v>143</v>
      </c>
      <c r="BE359" s="207">
        <f>IF(N359="základní",J359,0)</f>
        <v>36</v>
      </c>
      <c r="BF359" s="207">
        <f>IF(N359="snížená",J359,0)</f>
        <v>0</v>
      </c>
      <c r="BG359" s="207">
        <f>IF(N359="zákl. přenesená",J359,0)</f>
        <v>0</v>
      </c>
      <c r="BH359" s="207">
        <f>IF(N359="sníž. přenesená",J359,0)</f>
        <v>0</v>
      </c>
      <c r="BI359" s="207">
        <f>IF(N359="nulová",J359,0)</f>
        <v>0</v>
      </c>
      <c r="BJ359" s="17" t="s">
        <v>20</v>
      </c>
      <c r="BK359" s="207">
        <f>ROUND(I359*H359,2)</f>
        <v>36</v>
      </c>
      <c r="BL359" s="17" t="s">
        <v>150</v>
      </c>
      <c r="BM359" s="206" t="s">
        <v>668</v>
      </c>
    </row>
    <row r="360" s="2" customFormat="1">
      <c r="A360" s="32"/>
      <c r="B360" s="33"/>
      <c r="C360" s="34"/>
      <c r="D360" s="208" t="s">
        <v>152</v>
      </c>
      <c r="E360" s="34"/>
      <c r="F360" s="209" t="s">
        <v>610</v>
      </c>
      <c r="G360" s="34"/>
      <c r="H360" s="34"/>
      <c r="I360" s="34"/>
      <c r="J360" s="34"/>
      <c r="K360" s="34"/>
      <c r="L360" s="38"/>
      <c r="M360" s="210"/>
      <c r="N360" s="211"/>
      <c r="O360" s="77"/>
      <c r="P360" s="77"/>
      <c r="Q360" s="77"/>
      <c r="R360" s="77"/>
      <c r="S360" s="77"/>
      <c r="T360" s="78"/>
      <c r="U360" s="32"/>
      <c r="V360" s="32"/>
      <c r="W360" s="32"/>
      <c r="X360" s="32"/>
      <c r="Y360" s="32"/>
      <c r="Z360" s="32"/>
      <c r="AA360" s="32"/>
      <c r="AB360" s="32"/>
      <c r="AC360" s="32"/>
      <c r="AD360" s="32"/>
      <c r="AE360" s="32"/>
      <c r="AT360" s="17" t="s">
        <v>152</v>
      </c>
      <c r="AU360" s="17" t="s">
        <v>83</v>
      </c>
    </row>
    <row r="361" s="2" customFormat="1" ht="62.7" customHeight="1">
      <c r="A361" s="32"/>
      <c r="B361" s="33"/>
      <c r="C361" s="196" t="s">
        <v>669</v>
      </c>
      <c r="D361" s="196" t="s">
        <v>145</v>
      </c>
      <c r="E361" s="197" t="s">
        <v>670</v>
      </c>
      <c r="F361" s="198" t="s">
        <v>671</v>
      </c>
      <c r="G361" s="199" t="s">
        <v>195</v>
      </c>
      <c r="H361" s="200">
        <v>8</v>
      </c>
      <c r="I361" s="201">
        <v>12.1</v>
      </c>
      <c r="J361" s="201">
        <f>ROUND(I361*H361,2)</f>
        <v>96.799999999999997</v>
      </c>
      <c r="K361" s="198" t="s">
        <v>149</v>
      </c>
      <c r="L361" s="38"/>
      <c r="M361" s="202" t="s">
        <v>18</v>
      </c>
      <c r="N361" s="203" t="s">
        <v>45</v>
      </c>
      <c r="O361" s="204">
        <v>0.0030000000000000001</v>
      </c>
      <c r="P361" s="204">
        <f>O361*H361</f>
        <v>0.024</v>
      </c>
      <c r="Q361" s="204">
        <v>0</v>
      </c>
      <c r="R361" s="204">
        <f>Q361*H361</f>
        <v>0</v>
      </c>
      <c r="S361" s="204">
        <v>0</v>
      </c>
      <c r="T361" s="205">
        <f>S361*H361</f>
        <v>0</v>
      </c>
      <c r="U361" s="32"/>
      <c r="V361" s="32"/>
      <c r="W361" s="32"/>
      <c r="X361" s="32"/>
      <c r="Y361" s="32"/>
      <c r="Z361" s="32"/>
      <c r="AA361" s="32"/>
      <c r="AB361" s="32"/>
      <c r="AC361" s="32"/>
      <c r="AD361" s="32"/>
      <c r="AE361" s="32"/>
      <c r="AR361" s="206" t="s">
        <v>150</v>
      </c>
      <c r="AT361" s="206" t="s">
        <v>145</v>
      </c>
      <c r="AU361" s="206" t="s">
        <v>83</v>
      </c>
      <c r="AY361" s="17" t="s">
        <v>143</v>
      </c>
      <c r="BE361" s="207">
        <f>IF(N361="základní",J361,0)</f>
        <v>96.799999999999997</v>
      </c>
      <c r="BF361" s="207">
        <f>IF(N361="snížená",J361,0)</f>
        <v>0</v>
      </c>
      <c r="BG361" s="207">
        <f>IF(N361="zákl. přenesená",J361,0)</f>
        <v>0</v>
      </c>
      <c r="BH361" s="207">
        <f>IF(N361="sníž. přenesená",J361,0)</f>
        <v>0</v>
      </c>
      <c r="BI361" s="207">
        <f>IF(N361="nulová",J361,0)</f>
        <v>0</v>
      </c>
      <c r="BJ361" s="17" t="s">
        <v>20</v>
      </c>
      <c r="BK361" s="207">
        <f>ROUND(I361*H361,2)</f>
        <v>96.799999999999997</v>
      </c>
      <c r="BL361" s="17" t="s">
        <v>150</v>
      </c>
      <c r="BM361" s="206" t="s">
        <v>672</v>
      </c>
    </row>
    <row r="362" s="2" customFormat="1">
      <c r="A362" s="32"/>
      <c r="B362" s="33"/>
      <c r="C362" s="34"/>
      <c r="D362" s="208" t="s">
        <v>152</v>
      </c>
      <c r="E362" s="34"/>
      <c r="F362" s="209" t="s">
        <v>610</v>
      </c>
      <c r="G362" s="34"/>
      <c r="H362" s="34"/>
      <c r="I362" s="34"/>
      <c r="J362" s="34"/>
      <c r="K362" s="34"/>
      <c r="L362" s="38"/>
      <c r="M362" s="210"/>
      <c r="N362" s="211"/>
      <c r="O362" s="77"/>
      <c r="P362" s="77"/>
      <c r="Q362" s="77"/>
      <c r="R362" s="77"/>
      <c r="S362" s="77"/>
      <c r="T362" s="78"/>
      <c r="U362" s="32"/>
      <c r="V362" s="32"/>
      <c r="W362" s="32"/>
      <c r="X362" s="32"/>
      <c r="Y362" s="32"/>
      <c r="Z362" s="32"/>
      <c r="AA362" s="32"/>
      <c r="AB362" s="32"/>
      <c r="AC362" s="32"/>
      <c r="AD362" s="32"/>
      <c r="AE362" s="32"/>
      <c r="AT362" s="17" t="s">
        <v>152</v>
      </c>
      <c r="AU362" s="17" t="s">
        <v>83</v>
      </c>
    </row>
    <row r="363" s="2" customFormat="1" ht="62.7" customHeight="1">
      <c r="A363" s="32"/>
      <c r="B363" s="33"/>
      <c r="C363" s="196" t="s">
        <v>673</v>
      </c>
      <c r="D363" s="196" t="s">
        <v>145</v>
      </c>
      <c r="E363" s="197" t="s">
        <v>674</v>
      </c>
      <c r="F363" s="198" t="s">
        <v>675</v>
      </c>
      <c r="G363" s="199" t="s">
        <v>195</v>
      </c>
      <c r="H363" s="200">
        <v>8</v>
      </c>
      <c r="I363" s="201">
        <v>38.700000000000003</v>
      </c>
      <c r="J363" s="201">
        <f>ROUND(I363*H363,2)</f>
        <v>309.60000000000002</v>
      </c>
      <c r="K363" s="198" t="s">
        <v>149</v>
      </c>
      <c r="L363" s="38"/>
      <c r="M363" s="202" t="s">
        <v>18</v>
      </c>
      <c r="N363" s="203" t="s">
        <v>45</v>
      </c>
      <c r="O363" s="204">
        <v>0.01</v>
      </c>
      <c r="P363" s="204">
        <f>O363*H363</f>
        <v>0.080000000000000002</v>
      </c>
      <c r="Q363" s="204">
        <v>0</v>
      </c>
      <c r="R363" s="204">
        <f>Q363*H363</f>
        <v>0</v>
      </c>
      <c r="S363" s="204">
        <v>0</v>
      </c>
      <c r="T363" s="205">
        <f>S363*H363</f>
        <v>0</v>
      </c>
      <c r="U363" s="32"/>
      <c r="V363" s="32"/>
      <c r="W363" s="32"/>
      <c r="X363" s="32"/>
      <c r="Y363" s="32"/>
      <c r="Z363" s="32"/>
      <c r="AA363" s="32"/>
      <c r="AB363" s="32"/>
      <c r="AC363" s="32"/>
      <c r="AD363" s="32"/>
      <c r="AE363" s="32"/>
      <c r="AR363" s="206" t="s">
        <v>150</v>
      </c>
      <c r="AT363" s="206" t="s">
        <v>145</v>
      </c>
      <c r="AU363" s="206" t="s">
        <v>83</v>
      </c>
      <c r="AY363" s="17" t="s">
        <v>143</v>
      </c>
      <c r="BE363" s="207">
        <f>IF(N363="základní",J363,0)</f>
        <v>309.60000000000002</v>
      </c>
      <c r="BF363" s="207">
        <f>IF(N363="snížená",J363,0)</f>
        <v>0</v>
      </c>
      <c r="BG363" s="207">
        <f>IF(N363="zákl. přenesená",J363,0)</f>
        <v>0</v>
      </c>
      <c r="BH363" s="207">
        <f>IF(N363="sníž. přenesená",J363,0)</f>
        <v>0</v>
      </c>
      <c r="BI363" s="207">
        <f>IF(N363="nulová",J363,0)</f>
        <v>0</v>
      </c>
      <c r="BJ363" s="17" t="s">
        <v>20</v>
      </c>
      <c r="BK363" s="207">
        <f>ROUND(I363*H363,2)</f>
        <v>309.60000000000002</v>
      </c>
      <c r="BL363" s="17" t="s">
        <v>150</v>
      </c>
      <c r="BM363" s="206" t="s">
        <v>676</v>
      </c>
    </row>
    <row r="364" s="2" customFormat="1">
      <c r="A364" s="32"/>
      <c r="B364" s="33"/>
      <c r="C364" s="34"/>
      <c r="D364" s="208" t="s">
        <v>152</v>
      </c>
      <c r="E364" s="34"/>
      <c r="F364" s="209" t="s">
        <v>610</v>
      </c>
      <c r="G364" s="34"/>
      <c r="H364" s="34"/>
      <c r="I364" s="34"/>
      <c r="J364" s="34"/>
      <c r="K364" s="34"/>
      <c r="L364" s="38"/>
      <c r="M364" s="210"/>
      <c r="N364" s="211"/>
      <c r="O364" s="77"/>
      <c r="P364" s="77"/>
      <c r="Q364" s="77"/>
      <c r="R364" s="77"/>
      <c r="S364" s="77"/>
      <c r="T364" s="78"/>
      <c r="U364" s="32"/>
      <c r="V364" s="32"/>
      <c r="W364" s="32"/>
      <c r="X364" s="32"/>
      <c r="Y364" s="32"/>
      <c r="Z364" s="32"/>
      <c r="AA364" s="32"/>
      <c r="AB364" s="32"/>
      <c r="AC364" s="32"/>
      <c r="AD364" s="32"/>
      <c r="AE364" s="32"/>
      <c r="AT364" s="17" t="s">
        <v>152</v>
      </c>
      <c r="AU364" s="17" t="s">
        <v>83</v>
      </c>
    </row>
    <row r="365" s="2" customFormat="1" ht="62.7" customHeight="1">
      <c r="A365" s="32"/>
      <c r="B365" s="33"/>
      <c r="C365" s="196" t="s">
        <v>677</v>
      </c>
      <c r="D365" s="196" t="s">
        <v>145</v>
      </c>
      <c r="E365" s="197" t="s">
        <v>678</v>
      </c>
      <c r="F365" s="198" t="s">
        <v>679</v>
      </c>
      <c r="G365" s="199" t="s">
        <v>195</v>
      </c>
      <c r="H365" s="200">
        <v>5</v>
      </c>
      <c r="I365" s="201">
        <v>71.5</v>
      </c>
      <c r="J365" s="201">
        <f>ROUND(I365*H365,2)</f>
        <v>357.5</v>
      </c>
      <c r="K365" s="198" t="s">
        <v>149</v>
      </c>
      <c r="L365" s="38"/>
      <c r="M365" s="202" t="s">
        <v>18</v>
      </c>
      <c r="N365" s="203" t="s">
        <v>45</v>
      </c>
      <c r="O365" s="204">
        <v>0.019</v>
      </c>
      <c r="P365" s="204">
        <f>O365*H365</f>
        <v>0.095000000000000001</v>
      </c>
      <c r="Q365" s="204">
        <v>0</v>
      </c>
      <c r="R365" s="204">
        <f>Q365*H365</f>
        <v>0</v>
      </c>
      <c r="S365" s="204">
        <v>0</v>
      </c>
      <c r="T365" s="205">
        <f>S365*H365</f>
        <v>0</v>
      </c>
      <c r="U365" s="32"/>
      <c r="V365" s="32"/>
      <c r="W365" s="32"/>
      <c r="X365" s="32"/>
      <c r="Y365" s="32"/>
      <c r="Z365" s="32"/>
      <c r="AA365" s="32"/>
      <c r="AB365" s="32"/>
      <c r="AC365" s="32"/>
      <c r="AD365" s="32"/>
      <c r="AE365" s="32"/>
      <c r="AR365" s="206" t="s">
        <v>150</v>
      </c>
      <c r="AT365" s="206" t="s">
        <v>145</v>
      </c>
      <c r="AU365" s="206" t="s">
        <v>83</v>
      </c>
      <c r="AY365" s="17" t="s">
        <v>143</v>
      </c>
      <c r="BE365" s="207">
        <f>IF(N365="základní",J365,0)</f>
        <v>357.5</v>
      </c>
      <c r="BF365" s="207">
        <f>IF(N365="snížená",J365,0)</f>
        <v>0</v>
      </c>
      <c r="BG365" s="207">
        <f>IF(N365="zákl. přenesená",J365,0)</f>
        <v>0</v>
      </c>
      <c r="BH365" s="207">
        <f>IF(N365="sníž. přenesená",J365,0)</f>
        <v>0</v>
      </c>
      <c r="BI365" s="207">
        <f>IF(N365="nulová",J365,0)</f>
        <v>0</v>
      </c>
      <c r="BJ365" s="17" t="s">
        <v>20</v>
      </c>
      <c r="BK365" s="207">
        <f>ROUND(I365*H365,2)</f>
        <v>357.5</v>
      </c>
      <c r="BL365" s="17" t="s">
        <v>150</v>
      </c>
      <c r="BM365" s="206" t="s">
        <v>680</v>
      </c>
    </row>
    <row r="366" s="2" customFormat="1">
      <c r="A366" s="32"/>
      <c r="B366" s="33"/>
      <c r="C366" s="34"/>
      <c r="D366" s="208" t="s">
        <v>152</v>
      </c>
      <c r="E366" s="34"/>
      <c r="F366" s="209" t="s">
        <v>610</v>
      </c>
      <c r="G366" s="34"/>
      <c r="H366" s="34"/>
      <c r="I366" s="34"/>
      <c r="J366" s="34"/>
      <c r="K366" s="34"/>
      <c r="L366" s="38"/>
      <c r="M366" s="210"/>
      <c r="N366" s="211"/>
      <c r="O366" s="77"/>
      <c r="P366" s="77"/>
      <c r="Q366" s="77"/>
      <c r="R366" s="77"/>
      <c r="S366" s="77"/>
      <c r="T366" s="78"/>
      <c r="U366" s="32"/>
      <c r="V366" s="32"/>
      <c r="W366" s="32"/>
      <c r="X366" s="32"/>
      <c r="Y366" s="32"/>
      <c r="Z366" s="32"/>
      <c r="AA366" s="32"/>
      <c r="AB366" s="32"/>
      <c r="AC366" s="32"/>
      <c r="AD366" s="32"/>
      <c r="AE366" s="32"/>
      <c r="AT366" s="17" t="s">
        <v>152</v>
      </c>
      <c r="AU366" s="17" t="s">
        <v>83</v>
      </c>
    </row>
    <row r="367" s="2" customFormat="1" ht="62.7" customHeight="1">
      <c r="A367" s="32"/>
      <c r="B367" s="33"/>
      <c r="C367" s="196" t="s">
        <v>681</v>
      </c>
      <c r="D367" s="196" t="s">
        <v>145</v>
      </c>
      <c r="E367" s="197" t="s">
        <v>682</v>
      </c>
      <c r="F367" s="198" t="s">
        <v>683</v>
      </c>
      <c r="G367" s="199" t="s">
        <v>195</v>
      </c>
      <c r="H367" s="200">
        <v>15</v>
      </c>
      <c r="I367" s="201">
        <v>2.75</v>
      </c>
      <c r="J367" s="201">
        <f>ROUND(I367*H367,2)</f>
        <v>41.25</v>
      </c>
      <c r="K367" s="198" t="s">
        <v>149</v>
      </c>
      <c r="L367" s="38"/>
      <c r="M367" s="202" t="s">
        <v>18</v>
      </c>
      <c r="N367" s="203" t="s">
        <v>45</v>
      </c>
      <c r="O367" s="204">
        <v>0.001</v>
      </c>
      <c r="P367" s="204">
        <f>O367*H367</f>
        <v>0.014999999999999999</v>
      </c>
      <c r="Q367" s="204">
        <v>0</v>
      </c>
      <c r="R367" s="204">
        <f>Q367*H367</f>
        <v>0</v>
      </c>
      <c r="S367" s="204">
        <v>0</v>
      </c>
      <c r="T367" s="205">
        <f>S367*H367</f>
        <v>0</v>
      </c>
      <c r="U367" s="32"/>
      <c r="V367" s="32"/>
      <c r="W367" s="32"/>
      <c r="X367" s="32"/>
      <c r="Y367" s="32"/>
      <c r="Z367" s="32"/>
      <c r="AA367" s="32"/>
      <c r="AB367" s="32"/>
      <c r="AC367" s="32"/>
      <c r="AD367" s="32"/>
      <c r="AE367" s="32"/>
      <c r="AR367" s="206" t="s">
        <v>150</v>
      </c>
      <c r="AT367" s="206" t="s">
        <v>145</v>
      </c>
      <c r="AU367" s="206" t="s">
        <v>83</v>
      </c>
      <c r="AY367" s="17" t="s">
        <v>143</v>
      </c>
      <c r="BE367" s="207">
        <f>IF(N367="základní",J367,0)</f>
        <v>41.25</v>
      </c>
      <c r="BF367" s="207">
        <f>IF(N367="snížená",J367,0)</f>
        <v>0</v>
      </c>
      <c r="BG367" s="207">
        <f>IF(N367="zákl. přenesená",J367,0)</f>
        <v>0</v>
      </c>
      <c r="BH367" s="207">
        <f>IF(N367="sníž. přenesená",J367,0)</f>
        <v>0</v>
      </c>
      <c r="BI367" s="207">
        <f>IF(N367="nulová",J367,0)</f>
        <v>0</v>
      </c>
      <c r="BJ367" s="17" t="s">
        <v>20</v>
      </c>
      <c r="BK367" s="207">
        <f>ROUND(I367*H367,2)</f>
        <v>41.25</v>
      </c>
      <c r="BL367" s="17" t="s">
        <v>150</v>
      </c>
      <c r="BM367" s="206" t="s">
        <v>684</v>
      </c>
    </row>
    <row r="368" s="2" customFormat="1">
      <c r="A368" s="32"/>
      <c r="B368" s="33"/>
      <c r="C368" s="34"/>
      <c r="D368" s="208" t="s">
        <v>152</v>
      </c>
      <c r="E368" s="34"/>
      <c r="F368" s="209" t="s">
        <v>610</v>
      </c>
      <c r="G368" s="34"/>
      <c r="H368" s="34"/>
      <c r="I368" s="34"/>
      <c r="J368" s="34"/>
      <c r="K368" s="34"/>
      <c r="L368" s="38"/>
      <c r="M368" s="210"/>
      <c r="N368" s="211"/>
      <c r="O368" s="77"/>
      <c r="P368" s="77"/>
      <c r="Q368" s="77"/>
      <c r="R368" s="77"/>
      <c r="S368" s="77"/>
      <c r="T368" s="78"/>
      <c r="U368" s="32"/>
      <c r="V368" s="32"/>
      <c r="W368" s="32"/>
      <c r="X368" s="32"/>
      <c r="Y368" s="32"/>
      <c r="Z368" s="32"/>
      <c r="AA368" s="32"/>
      <c r="AB368" s="32"/>
      <c r="AC368" s="32"/>
      <c r="AD368" s="32"/>
      <c r="AE368" s="32"/>
      <c r="AT368" s="17" t="s">
        <v>152</v>
      </c>
      <c r="AU368" s="17" t="s">
        <v>83</v>
      </c>
    </row>
    <row r="369" s="2" customFormat="1" ht="62.7" customHeight="1">
      <c r="A369" s="32"/>
      <c r="B369" s="33"/>
      <c r="C369" s="196" t="s">
        <v>685</v>
      </c>
      <c r="D369" s="196" t="s">
        <v>145</v>
      </c>
      <c r="E369" s="197" t="s">
        <v>686</v>
      </c>
      <c r="F369" s="198" t="s">
        <v>687</v>
      </c>
      <c r="G369" s="199" t="s">
        <v>195</v>
      </c>
      <c r="H369" s="200">
        <v>8</v>
      </c>
      <c r="I369" s="201">
        <v>11.800000000000001</v>
      </c>
      <c r="J369" s="201">
        <f>ROUND(I369*H369,2)</f>
        <v>94.400000000000006</v>
      </c>
      <c r="K369" s="198" t="s">
        <v>149</v>
      </c>
      <c r="L369" s="38"/>
      <c r="M369" s="202" t="s">
        <v>18</v>
      </c>
      <c r="N369" s="203" t="s">
        <v>45</v>
      </c>
      <c r="O369" s="204">
        <v>0.0030000000000000001</v>
      </c>
      <c r="P369" s="204">
        <f>O369*H369</f>
        <v>0.024</v>
      </c>
      <c r="Q369" s="204">
        <v>0</v>
      </c>
      <c r="R369" s="204">
        <f>Q369*H369</f>
        <v>0</v>
      </c>
      <c r="S369" s="204">
        <v>0</v>
      </c>
      <c r="T369" s="205">
        <f>S369*H369</f>
        <v>0</v>
      </c>
      <c r="U369" s="32"/>
      <c r="V369" s="32"/>
      <c r="W369" s="32"/>
      <c r="X369" s="32"/>
      <c r="Y369" s="32"/>
      <c r="Z369" s="32"/>
      <c r="AA369" s="32"/>
      <c r="AB369" s="32"/>
      <c r="AC369" s="32"/>
      <c r="AD369" s="32"/>
      <c r="AE369" s="32"/>
      <c r="AR369" s="206" t="s">
        <v>150</v>
      </c>
      <c r="AT369" s="206" t="s">
        <v>145</v>
      </c>
      <c r="AU369" s="206" t="s">
        <v>83</v>
      </c>
      <c r="AY369" s="17" t="s">
        <v>143</v>
      </c>
      <c r="BE369" s="207">
        <f>IF(N369="základní",J369,0)</f>
        <v>94.400000000000006</v>
      </c>
      <c r="BF369" s="207">
        <f>IF(N369="snížená",J369,0)</f>
        <v>0</v>
      </c>
      <c r="BG369" s="207">
        <f>IF(N369="zákl. přenesená",J369,0)</f>
        <v>0</v>
      </c>
      <c r="BH369" s="207">
        <f>IF(N369="sníž. přenesená",J369,0)</f>
        <v>0</v>
      </c>
      <c r="BI369" s="207">
        <f>IF(N369="nulová",J369,0)</f>
        <v>0</v>
      </c>
      <c r="BJ369" s="17" t="s">
        <v>20</v>
      </c>
      <c r="BK369" s="207">
        <f>ROUND(I369*H369,2)</f>
        <v>94.400000000000006</v>
      </c>
      <c r="BL369" s="17" t="s">
        <v>150</v>
      </c>
      <c r="BM369" s="206" t="s">
        <v>688</v>
      </c>
    </row>
    <row r="370" s="2" customFormat="1">
      <c r="A370" s="32"/>
      <c r="B370" s="33"/>
      <c r="C370" s="34"/>
      <c r="D370" s="208" t="s">
        <v>152</v>
      </c>
      <c r="E370" s="34"/>
      <c r="F370" s="209" t="s">
        <v>610</v>
      </c>
      <c r="G370" s="34"/>
      <c r="H370" s="34"/>
      <c r="I370" s="34"/>
      <c r="J370" s="34"/>
      <c r="K370" s="34"/>
      <c r="L370" s="38"/>
      <c r="M370" s="210"/>
      <c r="N370" s="211"/>
      <c r="O370" s="77"/>
      <c r="P370" s="77"/>
      <c r="Q370" s="77"/>
      <c r="R370" s="77"/>
      <c r="S370" s="77"/>
      <c r="T370" s="78"/>
      <c r="U370" s="32"/>
      <c r="V370" s="32"/>
      <c r="W370" s="32"/>
      <c r="X370" s="32"/>
      <c r="Y370" s="32"/>
      <c r="Z370" s="32"/>
      <c r="AA370" s="32"/>
      <c r="AB370" s="32"/>
      <c r="AC370" s="32"/>
      <c r="AD370" s="32"/>
      <c r="AE370" s="32"/>
      <c r="AT370" s="17" t="s">
        <v>152</v>
      </c>
      <c r="AU370" s="17" t="s">
        <v>83</v>
      </c>
    </row>
    <row r="371" s="2" customFormat="1" ht="62.7" customHeight="1">
      <c r="A371" s="32"/>
      <c r="B371" s="33"/>
      <c r="C371" s="196" t="s">
        <v>689</v>
      </c>
      <c r="D371" s="196" t="s">
        <v>145</v>
      </c>
      <c r="E371" s="197" t="s">
        <v>690</v>
      </c>
      <c r="F371" s="198" t="s">
        <v>691</v>
      </c>
      <c r="G371" s="199" t="s">
        <v>195</v>
      </c>
      <c r="H371" s="200">
        <v>8</v>
      </c>
      <c r="I371" s="201">
        <v>24.199999999999999</v>
      </c>
      <c r="J371" s="201">
        <f>ROUND(I371*H371,2)</f>
        <v>193.59999999999999</v>
      </c>
      <c r="K371" s="198" t="s">
        <v>149</v>
      </c>
      <c r="L371" s="38"/>
      <c r="M371" s="202" t="s">
        <v>18</v>
      </c>
      <c r="N371" s="203" t="s">
        <v>45</v>
      </c>
      <c r="O371" s="204">
        <v>0.0060000000000000001</v>
      </c>
      <c r="P371" s="204">
        <f>O371*H371</f>
        <v>0.048000000000000001</v>
      </c>
      <c r="Q371" s="204">
        <v>0</v>
      </c>
      <c r="R371" s="204">
        <f>Q371*H371</f>
        <v>0</v>
      </c>
      <c r="S371" s="204">
        <v>0</v>
      </c>
      <c r="T371" s="205">
        <f>S371*H371</f>
        <v>0</v>
      </c>
      <c r="U371" s="32"/>
      <c r="V371" s="32"/>
      <c r="W371" s="32"/>
      <c r="X371" s="32"/>
      <c r="Y371" s="32"/>
      <c r="Z371" s="32"/>
      <c r="AA371" s="32"/>
      <c r="AB371" s="32"/>
      <c r="AC371" s="32"/>
      <c r="AD371" s="32"/>
      <c r="AE371" s="32"/>
      <c r="AR371" s="206" t="s">
        <v>150</v>
      </c>
      <c r="AT371" s="206" t="s">
        <v>145</v>
      </c>
      <c r="AU371" s="206" t="s">
        <v>83</v>
      </c>
      <c r="AY371" s="17" t="s">
        <v>143</v>
      </c>
      <c r="BE371" s="207">
        <f>IF(N371="základní",J371,0)</f>
        <v>193.59999999999999</v>
      </c>
      <c r="BF371" s="207">
        <f>IF(N371="snížená",J371,0)</f>
        <v>0</v>
      </c>
      <c r="BG371" s="207">
        <f>IF(N371="zákl. přenesená",J371,0)</f>
        <v>0</v>
      </c>
      <c r="BH371" s="207">
        <f>IF(N371="sníž. přenesená",J371,0)</f>
        <v>0</v>
      </c>
      <c r="BI371" s="207">
        <f>IF(N371="nulová",J371,0)</f>
        <v>0</v>
      </c>
      <c r="BJ371" s="17" t="s">
        <v>20</v>
      </c>
      <c r="BK371" s="207">
        <f>ROUND(I371*H371,2)</f>
        <v>193.59999999999999</v>
      </c>
      <c r="BL371" s="17" t="s">
        <v>150</v>
      </c>
      <c r="BM371" s="206" t="s">
        <v>692</v>
      </c>
    </row>
    <row r="372" s="2" customFormat="1">
      <c r="A372" s="32"/>
      <c r="B372" s="33"/>
      <c r="C372" s="34"/>
      <c r="D372" s="208" t="s">
        <v>152</v>
      </c>
      <c r="E372" s="34"/>
      <c r="F372" s="209" t="s">
        <v>610</v>
      </c>
      <c r="G372" s="34"/>
      <c r="H372" s="34"/>
      <c r="I372" s="34"/>
      <c r="J372" s="34"/>
      <c r="K372" s="34"/>
      <c r="L372" s="38"/>
      <c r="M372" s="210"/>
      <c r="N372" s="211"/>
      <c r="O372" s="77"/>
      <c r="P372" s="77"/>
      <c r="Q372" s="77"/>
      <c r="R372" s="77"/>
      <c r="S372" s="77"/>
      <c r="T372" s="78"/>
      <c r="U372" s="32"/>
      <c r="V372" s="32"/>
      <c r="W372" s="32"/>
      <c r="X372" s="32"/>
      <c r="Y372" s="32"/>
      <c r="Z372" s="32"/>
      <c r="AA372" s="32"/>
      <c r="AB372" s="32"/>
      <c r="AC372" s="32"/>
      <c r="AD372" s="32"/>
      <c r="AE372" s="32"/>
      <c r="AT372" s="17" t="s">
        <v>152</v>
      </c>
      <c r="AU372" s="17" t="s">
        <v>83</v>
      </c>
    </row>
    <row r="373" s="2" customFormat="1" ht="62.7" customHeight="1">
      <c r="A373" s="32"/>
      <c r="B373" s="33"/>
      <c r="C373" s="196" t="s">
        <v>693</v>
      </c>
      <c r="D373" s="196" t="s">
        <v>145</v>
      </c>
      <c r="E373" s="197" t="s">
        <v>694</v>
      </c>
      <c r="F373" s="198" t="s">
        <v>695</v>
      </c>
      <c r="G373" s="199" t="s">
        <v>195</v>
      </c>
      <c r="H373" s="200">
        <v>5</v>
      </c>
      <c r="I373" s="201">
        <v>42.200000000000003</v>
      </c>
      <c r="J373" s="201">
        <f>ROUND(I373*H373,2)</f>
        <v>211</v>
      </c>
      <c r="K373" s="198" t="s">
        <v>149</v>
      </c>
      <c r="L373" s="38"/>
      <c r="M373" s="202" t="s">
        <v>18</v>
      </c>
      <c r="N373" s="203" t="s">
        <v>45</v>
      </c>
      <c r="O373" s="204">
        <v>0.010999999999999999</v>
      </c>
      <c r="P373" s="204">
        <f>O373*H373</f>
        <v>0.054999999999999993</v>
      </c>
      <c r="Q373" s="204">
        <v>0</v>
      </c>
      <c r="R373" s="204">
        <f>Q373*H373</f>
        <v>0</v>
      </c>
      <c r="S373" s="204">
        <v>0</v>
      </c>
      <c r="T373" s="205">
        <f>S373*H373</f>
        <v>0</v>
      </c>
      <c r="U373" s="32"/>
      <c r="V373" s="32"/>
      <c r="W373" s="32"/>
      <c r="X373" s="32"/>
      <c r="Y373" s="32"/>
      <c r="Z373" s="32"/>
      <c r="AA373" s="32"/>
      <c r="AB373" s="32"/>
      <c r="AC373" s="32"/>
      <c r="AD373" s="32"/>
      <c r="AE373" s="32"/>
      <c r="AR373" s="206" t="s">
        <v>150</v>
      </c>
      <c r="AT373" s="206" t="s">
        <v>145</v>
      </c>
      <c r="AU373" s="206" t="s">
        <v>83</v>
      </c>
      <c r="AY373" s="17" t="s">
        <v>143</v>
      </c>
      <c r="BE373" s="207">
        <f>IF(N373="základní",J373,0)</f>
        <v>211</v>
      </c>
      <c r="BF373" s="207">
        <f>IF(N373="snížená",J373,0)</f>
        <v>0</v>
      </c>
      <c r="BG373" s="207">
        <f>IF(N373="zákl. přenesená",J373,0)</f>
        <v>0</v>
      </c>
      <c r="BH373" s="207">
        <f>IF(N373="sníž. přenesená",J373,0)</f>
        <v>0</v>
      </c>
      <c r="BI373" s="207">
        <f>IF(N373="nulová",J373,0)</f>
        <v>0</v>
      </c>
      <c r="BJ373" s="17" t="s">
        <v>20</v>
      </c>
      <c r="BK373" s="207">
        <f>ROUND(I373*H373,2)</f>
        <v>211</v>
      </c>
      <c r="BL373" s="17" t="s">
        <v>150</v>
      </c>
      <c r="BM373" s="206" t="s">
        <v>696</v>
      </c>
    </row>
    <row r="374" s="2" customFormat="1">
      <c r="A374" s="32"/>
      <c r="B374" s="33"/>
      <c r="C374" s="34"/>
      <c r="D374" s="208" t="s">
        <v>152</v>
      </c>
      <c r="E374" s="34"/>
      <c r="F374" s="209" t="s">
        <v>610</v>
      </c>
      <c r="G374" s="34"/>
      <c r="H374" s="34"/>
      <c r="I374" s="34"/>
      <c r="J374" s="34"/>
      <c r="K374" s="34"/>
      <c r="L374" s="38"/>
      <c r="M374" s="210"/>
      <c r="N374" s="211"/>
      <c r="O374" s="77"/>
      <c r="P374" s="77"/>
      <c r="Q374" s="77"/>
      <c r="R374" s="77"/>
      <c r="S374" s="77"/>
      <c r="T374" s="78"/>
      <c r="U374" s="32"/>
      <c r="V374" s="32"/>
      <c r="W374" s="32"/>
      <c r="X374" s="32"/>
      <c r="Y374" s="32"/>
      <c r="Z374" s="32"/>
      <c r="AA374" s="32"/>
      <c r="AB374" s="32"/>
      <c r="AC374" s="32"/>
      <c r="AD374" s="32"/>
      <c r="AE374" s="32"/>
      <c r="AT374" s="17" t="s">
        <v>152</v>
      </c>
      <c r="AU374" s="17" t="s">
        <v>83</v>
      </c>
    </row>
    <row r="375" s="2" customFormat="1" ht="55.5" customHeight="1">
      <c r="A375" s="32"/>
      <c r="B375" s="33"/>
      <c r="C375" s="196" t="s">
        <v>697</v>
      </c>
      <c r="D375" s="196" t="s">
        <v>145</v>
      </c>
      <c r="E375" s="197" t="s">
        <v>698</v>
      </c>
      <c r="F375" s="198" t="s">
        <v>699</v>
      </c>
      <c r="G375" s="199" t="s">
        <v>195</v>
      </c>
      <c r="H375" s="200">
        <v>30</v>
      </c>
      <c r="I375" s="201">
        <v>3.4500000000000002</v>
      </c>
      <c r="J375" s="201">
        <f>ROUND(I375*H375,2)</f>
        <v>103.5</v>
      </c>
      <c r="K375" s="198" t="s">
        <v>149</v>
      </c>
      <c r="L375" s="38"/>
      <c r="M375" s="202" t="s">
        <v>18</v>
      </c>
      <c r="N375" s="203" t="s">
        <v>45</v>
      </c>
      <c r="O375" s="204">
        <v>0.001</v>
      </c>
      <c r="P375" s="204">
        <f>O375*H375</f>
        <v>0.029999999999999999</v>
      </c>
      <c r="Q375" s="204">
        <v>0</v>
      </c>
      <c r="R375" s="204">
        <f>Q375*H375</f>
        <v>0</v>
      </c>
      <c r="S375" s="204">
        <v>0</v>
      </c>
      <c r="T375" s="205">
        <f>S375*H375</f>
        <v>0</v>
      </c>
      <c r="U375" s="32"/>
      <c r="V375" s="32"/>
      <c r="W375" s="32"/>
      <c r="X375" s="32"/>
      <c r="Y375" s="32"/>
      <c r="Z375" s="32"/>
      <c r="AA375" s="32"/>
      <c r="AB375" s="32"/>
      <c r="AC375" s="32"/>
      <c r="AD375" s="32"/>
      <c r="AE375" s="32"/>
      <c r="AR375" s="206" t="s">
        <v>150</v>
      </c>
      <c r="AT375" s="206" t="s">
        <v>145</v>
      </c>
      <c r="AU375" s="206" t="s">
        <v>83</v>
      </c>
      <c r="AY375" s="17" t="s">
        <v>143</v>
      </c>
      <c r="BE375" s="207">
        <f>IF(N375="základní",J375,0)</f>
        <v>103.5</v>
      </c>
      <c r="BF375" s="207">
        <f>IF(N375="snížená",J375,0)</f>
        <v>0</v>
      </c>
      <c r="BG375" s="207">
        <f>IF(N375="zákl. přenesená",J375,0)</f>
        <v>0</v>
      </c>
      <c r="BH375" s="207">
        <f>IF(N375="sníž. přenesená",J375,0)</f>
        <v>0</v>
      </c>
      <c r="BI375" s="207">
        <f>IF(N375="nulová",J375,0)</f>
        <v>0</v>
      </c>
      <c r="BJ375" s="17" t="s">
        <v>20</v>
      </c>
      <c r="BK375" s="207">
        <f>ROUND(I375*H375,2)</f>
        <v>103.5</v>
      </c>
      <c r="BL375" s="17" t="s">
        <v>150</v>
      </c>
      <c r="BM375" s="206" t="s">
        <v>700</v>
      </c>
    </row>
    <row r="376" s="2" customFormat="1">
      <c r="A376" s="32"/>
      <c r="B376" s="33"/>
      <c r="C376" s="34"/>
      <c r="D376" s="208" t="s">
        <v>152</v>
      </c>
      <c r="E376" s="34"/>
      <c r="F376" s="209" t="s">
        <v>610</v>
      </c>
      <c r="G376" s="34"/>
      <c r="H376" s="34"/>
      <c r="I376" s="34"/>
      <c r="J376" s="34"/>
      <c r="K376" s="34"/>
      <c r="L376" s="38"/>
      <c r="M376" s="210"/>
      <c r="N376" s="211"/>
      <c r="O376" s="77"/>
      <c r="P376" s="77"/>
      <c r="Q376" s="77"/>
      <c r="R376" s="77"/>
      <c r="S376" s="77"/>
      <c r="T376" s="78"/>
      <c r="U376" s="32"/>
      <c r="V376" s="32"/>
      <c r="W376" s="32"/>
      <c r="X376" s="32"/>
      <c r="Y376" s="32"/>
      <c r="Z376" s="32"/>
      <c r="AA376" s="32"/>
      <c r="AB376" s="32"/>
      <c r="AC376" s="32"/>
      <c r="AD376" s="32"/>
      <c r="AE376" s="32"/>
      <c r="AT376" s="17" t="s">
        <v>152</v>
      </c>
      <c r="AU376" s="17" t="s">
        <v>83</v>
      </c>
    </row>
    <row r="377" s="2" customFormat="1" ht="55.5" customHeight="1">
      <c r="A377" s="32"/>
      <c r="B377" s="33"/>
      <c r="C377" s="196" t="s">
        <v>701</v>
      </c>
      <c r="D377" s="196" t="s">
        <v>145</v>
      </c>
      <c r="E377" s="197" t="s">
        <v>702</v>
      </c>
      <c r="F377" s="198" t="s">
        <v>703</v>
      </c>
      <c r="G377" s="199" t="s">
        <v>195</v>
      </c>
      <c r="H377" s="200">
        <v>15</v>
      </c>
      <c r="I377" s="201">
        <v>6.9000000000000004</v>
      </c>
      <c r="J377" s="201">
        <f>ROUND(I377*H377,2)</f>
        <v>103.5</v>
      </c>
      <c r="K377" s="198" t="s">
        <v>149</v>
      </c>
      <c r="L377" s="38"/>
      <c r="M377" s="202" t="s">
        <v>18</v>
      </c>
      <c r="N377" s="203" t="s">
        <v>45</v>
      </c>
      <c r="O377" s="204">
        <v>0.002</v>
      </c>
      <c r="P377" s="204">
        <f>O377*H377</f>
        <v>0.029999999999999999</v>
      </c>
      <c r="Q377" s="204">
        <v>0</v>
      </c>
      <c r="R377" s="204">
        <f>Q377*H377</f>
        <v>0</v>
      </c>
      <c r="S377" s="204">
        <v>0</v>
      </c>
      <c r="T377" s="205">
        <f>S377*H377</f>
        <v>0</v>
      </c>
      <c r="U377" s="32"/>
      <c r="V377" s="32"/>
      <c r="W377" s="32"/>
      <c r="X377" s="32"/>
      <c r="Y377" s="32"/>
      <c r="Z377" s="32"/>
      <c r="AA377" s="32"/>
      <c r="AB377" s="32"/>
      <c r="AC377" s="32"/>
      <c r="AD377" s="32"/>
      <c r="AE377" s="32"/>
      <c r="AR377" s="206" t="s">
        <v>150</v>
      </c>
      <c r="AT377" s="206" t="s">
        <v>145</v>
      </c>
      <c r="AU377" s="206" t="s">
        <v>83</v>
      </c>
      <c r="AY377" s="17" t="s">
        <v>143</v>
      </c>
      <c r="BE377" s="207">
        <f>IF(N377="základní",J377,0)</f>
        <v>103.5</v>
      </c>
      <c r="BF377" s="207">
        <f>IF(N377="snížená",J377,0)</f>
        <v>0</v>
      </c>
      <c r="BG377" s="207">
        <f>IF(N377="zákl. přenesená",J377,0)</f>
        <v>0</v>
      </c>
      <c r="BH377" s="207">
        <f>IF(N377="sníž. přenesená",J377,0)</f>
        <v>0</v>
      </c>
      <c r="BI377" s="207">
        <f>IF(N377="nulová",J377,0)</f>
        <v>0</v>
      </c>
      <c r="BJ377" s="17" t="s">
        <v>20</v>
      </c>
      <c r="BK377" s="207">
        <f>ROUND(I377*H377,2)</f>
        <v>103.5</v>
      </c>
      <c r="BL377" s="17" t="s">
        <v>150</v>
      </c>
      <c r="BM377" s="206" t="s">
        <v>704</v>
      </c>
    </row>
    <row r="378" s="2" customFormat="1">
      <c r="A378" s="32"/>
      <c r="B378" s="33"/>
      <c r="C378" s="34"/>
      <c r="D378" s="208" t="s">
        <v>152</v>
      </c>
      <c r="E378" s="34"/>
      <c r="F378" s="209" t="s">
        <v>610</v>
      </c>
      <c r="G378" s="34"/>
      <c r="H378" s="34"/>
      <c r="I378" s="34"/>
      <c r="J378" s="34"/>
      <c r="K378" s="34"/>
      <c r="L378" s="38"/>
      <c r="M378" s="210"/>
      <c r="N378" s="211"/>
      <c r="O378" s="77"/>
      <c r="P378" s="77"/>
      <c r="Q378" s="77"/>
      <c r="R378" s="77"/>
      <c r="S378" s="77"/>
      <c r="T378" s="78"/>
      <c r="U378" s="32"/>
      <c r="V378" s="32"/>
      <c r="W378" s="32"/>
      <c r="X378" s="32"/>
      <c r="Y378" s="32"/>
      <c r="Z378" s="32"/>
      <c r="AA378" s="32"/>
      <c r="AB378" s="32"/>
      <c r="AC378" s="32"/>
      <c r="AD378" s="32"/>
      <c r="AE378" s="32"/>
      <c r="AT378" s="17" t="s">
        <v>152</v>
      </c>
      <c r="AU378" s="17" t="s">
        <v>83</v>
      </c>
    </row>
    <row r="379" s="2" customFormat="1" ht="55.5" customHeight="1">
      <c r="A379" s="32"/>
      <c r="B379" s="33"/>
      <c r="C379" s="196" t="s">
        <v>705</v>
      </c>
      <c r="D379" s="196" t="s">
        <v>145</v>
      </c>
      <c r="E379" s="197" t="s">
        <v>706</v>
      </c>
      <c r="F379" s="198" t="s">
        <v>707</v>
      </c>
      <c r="G379" s="199" t="s">
        <v>195</v>
      </c>
      <c r="H379" s="200">
        <v>15</v>
      </c>
      <c r="I379" s="201">
        <v>17.600000000000001</v>
      </c>
      <c r="J379" s="201">
        <f>ROUND(I379*H379,2)</f>
        <v>264</v>
      </c>
      <c r="K379" s="198" t="s">
        <v>149</v>
      </c>
      <c r="L379" s="38"/>
      <c r="M379" s="202" t="s">
        <v>18</v>
      </c>
      <c r="N379" s="203" t="s">
        <v>45</v>
      </c>
      <c r="O379" s="204">
        <v>0.0050000000000000001</v>
      </c>
      <c r="P379" s="204">
        <f>O379*H379</f>
        <v>0.074999999999999997</v>
      </c>
      <c r="Q379" s="204">
        <v>0</v>
      </c>
      <c r="R379" s="204">
        <f>Q379*H379</f>
        <v>0</v>
      </c>
      <c r="S379" s="204">
        <v>0</v>
      </c>
      <c r="T379" s="205">
        <f>S379*H379</f>
        <v>0</v>
      </c>
      <c r="U379" s="32"/>
      <c r="V379" s="32"/>
      <c r="W379" s="32"/>
      <c r="X379" s="32"/>
      <c r="Y379" s="32"/>
      <c r="Z379" s="32"/>
      <c r="AA379" s="32"/>
      <c r="AB379" s="32"/>
      <c r="AC379" s="32"/>
      <c r="AD379" s="32"/>
      <c r="AE379" s="32"/>
      <c r="AR379" s="206" t="s">
        <v>150</v>
      </c>
      <c r="AT379" s="206" t="s">
        <v>145</v>
      </c>
      <c r="AU379" s="206" t="s">
        <v>83</v>
      </c>
      <c r="AY379" s="17" t="s">
        <v>143</v>
      </c>
      <c r="BE379" s="207">
        <f>IF(N379="základní",J379,0)</f>
        <v>264</v>
      </c>
      <c r="BF379" s="207">
        <f>IF(N379="snížená",J379,0)</f>
        <v>0</v>
      </c>
      <c r="BG379" s="207">
        <f>IF(N379="zákl. přenesená",J379,0)</f>
        <v>0</v>
      </c>
      <c r="BH379" s="207">
        <f>IF(N379="sníž. přenesená",J379,0)</f>
        <v>0</v>
      </c>
      <c r="BI379" s="207">
        <f>IF(N379="nulová",J379,0)</f>
        <v>0</v>
      </c>
      <c r="BJ379" s="17" t="s">
        <v>20</v>
      </c>
      <c r="BK379" s="207">
        <f>ROUND(I379*H379,2)</f>
        <v>264</v>
      </c>
      <c r="BL379" s="17" t="s">
        <v>150</v>
      </c>
      <c r="BM379" s="206" t="s">
        <v>708</v>
      </c>
    </row>
    <row r="380" s="2" customFormat="1">
      <c r="A380" s="32"/>
      <c r="B380" s="33"/>
      <c r="C380" s="34"/>
      <c r="D380" s="208" t="s">
        <v>152</v>
      </c>
      <c r="E380" s="34"/>
      <c r="F380" s="209" t="s">
        <v>610</v>
      </c>
      <c r="G380" s="34"/>
      <c r="H380" s="34"/>
      <c r="I380" s="34"/>
      <c r="J380" s="34"/>
      <c r="K380" s="34"/>
      <c r="L380" s="38"/>
      <c r="M380" s="210"/>
      <c r="N380" s="211"/>
      <c r="O380" s="77"/>
      <c r="P380" s="77"/>
      <c r="Q380" s="77"/>
      <c r="R380" s="77"/>
      <c r="S380" s="77"/>
      <c r="T380" s="78"/>
      <c r="U380" s="32"/>
      <c r="V380" s="32"/>
      <c r="W380" s="32"/>
      <c r="X380" s="32"/>
      <c r="Y380" s="32"/>
      <c r="Z380" s="32"/>
      <c r="AA380" s="32"/>
      <c r="AB380" s="32"/>
      <c r="AC380" s="32"/>
      <c r="AD380" s="32"/>
      <c r="AE380" s="32"/>
      <c r="AT380" s="17" t="s">
        <v>152</v>
      </c>
      <c r="AU380" s="17" t="s">
        <v>83</v>
      </c>
    </row>
    <row r="381" s="2" customFormat="1" ht="55.5" customHeight="1">
      <c r="A381" s="32"/>
      <c r="B381" s="33"/>
      <c r="C381" s="196" t="s">
        <v>709</v>
      </c>
      <c r="D381" s="196" t="s">
        <v>145</v>
      </c>
      <c r="E381" s="197" t="s">
        <v>710</v>
      </c>
      <c r="F381" s="198" t="s">
        <v>711</v>
      </c>
      <c r="G381" s="199" t="s">
        <v>195</v>
      </c>
      <c r="H381" s="200">
        <v>9</v>
      </c>
      <c r="I381" s="201">
        <v>23.199999999999999</v>
      </c>
      <c r="J381" s="201">
        <f>ROUND(I381*H381,2)</f>
        <v>208.80000000000001</v>
      </c>
      <c r="K381" s="198" t="s">
        <v>149</v>
      </c>
      <c r="L381" s="38"/>
      <c r="M381" s="202" t="s">
        <v>18</v>
      </c>
      <c r="N381" s="203" t="s">
        <v>45</v>
      </c>
      <c r="O381" s="204">
        <v>0.0060000000000000001</v>
      </c>
      <c r="P381" s="204">
        <f>O381*H381</f>
        <v>0.053999999999999999</v>
      </c>
      <c r="Q381" s="204">
        <v>0</v>
      </c>
      <c r="R381" s="204">
        <f>Q381*H381</f>
        <v>0</v>
      </c>
      <c r="S381" s="204">
        <v>0</v>
      </c>
      <c r="T381" s="205">
        <f>S381*H381</f>
        <v>0</v>
      </c>
      <c r="U381" s="32"/>
      <c r="V381" s="32"/>
      <c r="W381" s="32"/>
      <c r="X381" s="32"/>
      <c r="Y381" s="32"/>
      <c r="Z381" s="32"/>
      <c r="AA381" s="32"/>
      <c r="AB381" s="32"/>
      <c r="AC381" s="32"/>
      <c r="AD381" s="32"/>
      <c r="AE381" s="32"/>
      <c r="AR381" s="206" t="s">
        <v>150</v>
      </c>
      <c r="AT381" s="206" t="s">
        <v>145</v>
      </c>
      <c r="AU381" s="206" t="s">
        <v>83</v>
      </c>
      <c r="AY381" s="17" t="s">
        <v>143</v>
      </c>
      <c r="BE381" s="207">
        <f>IF(N381="základní",J381,0)</f>
        <v>208.80000000000001</v>
      </c>
      <c r="BF381" s="207">
        <f>IF(N381="snížená",J381,0)</f>
        <v>0</v>
      </c>
      <c r="BG381" s="207">
        <f>IF(N381="zákl. přenesená",J381,0)</f>
        <v>0</v>
      </c>
      <c r="BH381" s="207">
        <f>IF(N381="sníž. přenesená",J381,0)</f>
        <v>0</v>
      </c>
      <c r="BI381" s="207">
        <f>IF(N381="nulová",J381,0)</f>
        <v>0</v>
      </c>
      <c r="BJ381" s="17" t="s">
        <v>20</v>
      </c>
      <c r="BK381" s="207">
        <f>ROUND(I381*H381,2)</f>
        <v>208.80000000000001</v>
      </c>
      <c r="BL381" s="17" t="s">
        <v>150</v>
      </c>
      <c r="BM381" s="206" t="s">
        <v>712</v>
      </c>
    </row>
    <row r="382" s="2" customFormat="1">
      <c r="A382" s="32"/>
      <c r="B382" s="33"/>
      <c r="C382" s="34"/>
      <c r="D382" s="208" t="s">
        <v>152</v>
      </c>
      <c r="E382" s="34"/>
      <c r="F382" s="209" t="s">
        <v>610</v>
      </c>
      <c r="G382" s="34"/>
      <c r="H382" s="34"/>
      <c r="I382" s="34"/>
      <c r="J382" s="34"/>
      <c r="K382" s="34"/>
      <c r="L382" s="38"/>
      <c r="M382" s="210"/>
      <c r="N382" s="211"/>
      <c r="O382" s="77"/>
      <c r="P382" s="77"/>
      <c r="Q382" s="77"/>
      <c r="R382" s="77"/>
      <c r="S382" s="77"/>
      <c r="T382" s="78"/>
      <c r="U382" s="32"/>
      <c r="V382" s="32"/>
      <c r="W382" s="32"/>
      <c r="X382" s="32"/>
      <c r="Y382" s="32"/>
      <c r="Z382" s="32"/>
      <c r="AA382" s="32"/>
      <c r="AB382" s="32"/>
      <c r="AC382" s="32"/>
      <c r="AD382" s="32"/>
      <c r="AE382" s="32"/>
      <c r="AT382" s="17" t="s">
        <v>152</v>
      </c>
      <c r="AU382" s="17" t="s">
        <v>83</v>
      </c>
    </row>
    <row r="383" s="2" customFormat="1" ht="62.7" customHeight="1">
      <c r="A383" s="32"/>
      <c r="B383" s="33"/>
      <c r="C383" s="196" t="s">
        <v>713</v>
      </c>
      <c r="D383" s="196" t="s">
        <v>145</v>
      </c>
      <c r="E383" s="197" t="s">
        <v>714</v>
      </c>
      <c r="F383" s="198" t="s">
        <v>715</v>
      </c>
      <c r="G383" s="199" t="s">
        <v>176</v>
      </c>
      <c r="H383" s="200">
        <v>15</v>
      </c>
      <c r="I383" s="201">
        <v>101</v>
      </c>
      <c r="J383" s="201">
        <f>ROUND(I383*H383,2)</f>
        <v>1515</v>
      </c>
      <c r="K383" s="198" t="s">
        <v>149</v>
      </c>
      <c r="L383" s="38"/>
      <c r="M383" s="202" t="s">
        <v>18</v>
      </c>
      <c r="N383" s="203" t="s">
        <v>45</v>
      </c>
      <c r="O383" s="204">
        <v>0.050000000000000003</v>
      </c>
      <c r="P383" s="204">
        <f>O383*H383</f>
        <v>0.75</v>
      </c>
      <c r="Q383" s="204">
        <v>0</v>
      </c>
      <c r="R383" s="204">
        <f>Q383*H383</f>
        <v>0</v>
      </c>
      <c r="S383" s="204">
        <v>0</v>
      </c>
      <c r="T383" s="205">
        <f>S383*H383</f>
        <v>0</v>
      </c>
      <c r="U383" s="32"/>
      <c r="V383" s="32"/>
      <c r="W383" s="32"/>
      <c r="X383" s="32"/>
      <c r="Y383" s="32"/>
      <c r="Z383" s="32"/>
      <c r="AA383" s="32"/>
      <c r="AB383" s="32"/>
      <c r="AC383" s="32"/>
      <c r="AD383" s="32"/>
      <c r="AE383" s="32"/>
      <c r="AR383" s="206" t="s">
        <v>150</v>
      </c>
      <c r="AT383" s="206" t="s">
        <v>145</v>
      </c>
      <c r="AU383" s="206" t="s">
        <v>83</v>
      </c>
      <c r="AY383" s="17" t="s">
        <v>143</v>
      </c>
      <c r="BE383" s="207">
        <f>IF(N383="základní",J383,0)</f>
        <v>1515</v>
      </c>
      <c r="BF383" s="207">
        <f>IF(N383="snížená",J383,0)</f>
        <v>0</v>
      </c>
      <c r="BG383" s="207">
        <f>IF(N383="zákl. přenesená",J383,0)</f>
        <v>0</v>
      </c>
      <c r="BH383" s="207">
        <f>IF(N383="sníž. přenesená",J383,0)</f>
        <v>0</v>
      </c>
      <c r="BI383" s="207">
        <f>IF(N383="nulová",J383,0)</f>
        <v>0</v>
      </c>
      <c r="BJ383" s="17" t="s">
        <v>20</v>
      </c>
      <c r="BK383" s="207">
        <f>ROUND(I383*H383,2)</f>
        <v>1515</v>
      </c>
      <c r="BL383" s="17" t="s">
        <v>150</v>
      </c>
      <c r="BM383" s="206" t="s">
        <v>716</v>
      </c>
    </row>
    <row r="384" s="2" customFormat="1">
      <c r="A384" s="32"/>
      <c r="B384" s="33"/>
      <c r="C384" s="34"/>
      <c r="D384" s="208" t="s">
        <v>152</v>
      </c>
      <c r="E384" s="34"/>
      <c r="F384" s="209" t="s">
        <v>658</v>
      </c>
      <c r="G384" s="34"/>
      <c r="H384" s="34"/>
      <c r="I384" s="34"/>
      <c r="J384" s="34"/>
      <c r="K384" s="34"/>
      <c r="L384" s="38"/>
      <c r="M384" s="210"/>
      <c r="N384" s="211"/>
      <c r="O384" s="77"/>
      <c r="P384" s="77"/>
      <c r="Q384" s="77"/>
      <c r="R384" s="77"/>
      <c r="S384" s="77"/>
      <c r="T384" s="78"/>
      <c r="U384" s="32"/>
      <c r="V384" s="32"/>
      <c r="W384" s="32"/>
      <c r="X384" s="32"/>
      <c r="Y384" s="32"/>
      <c r="Z384" s="32"/>
      <c r="AA384" s="32"/>
      <c r="AB384" s="32"/>
      <c r="AC384" s="32"/>
      <c r="AD384" s="32"/>
      <c r="AE384" s="32"/>
      <c r="AT384" s="17" t="s">
        <v>152</v>
      </c>
      <c r="AU384" s="17" t="s">
        <v>83</v>
      </c>
    </row>
    <row r="385" s="2" customFormat="1" ht="62.7" customHeight="1">
      <c r="A385" s="32"/>
      <c r="B385" s="33"/>
      <c r="C385" s="196" t="s">
        <v>717</v>
      </c>
      <c r="D385" s="196" t="s">
        <v>145</v>
      </c>
      <c r="E385" s="197" t="s">
        <v>718</v>
      </c>
      <c r="F385" s="198" t="s">
        <v>719</v>
      </c>
      <c r="G385" s="199" t="s">
        <v>176</v>
      </c>
      <c r="H385" s="200">
        <v>15</v>
      </c>
      <c r="I385" s="201">
        <v>121</v>
      </c>
      <c r="J385" s="201">
        <f>ROUND(I385*H385,2)</f>
        <v>1815</v>
      </c>
      <c r="K385" s="198" t="s">
        <v>149</v>
      </c>
      <c r="L385" s="38"/>
      <c r="M385" s="202" t="s">
        <v>18</v>
      </c>
      <c r="N385" s="203" t="s">
        <v>45</v>
      </c>
      <c r="O385" s="204">
        <v>0.053999999999999999</v>
      </c>
      <c r="P385" s="204">
        <f>O385*H385</f>
        <v>0.80999999999999994</v>
      </c>
      <c r="Q385" s="204">
        <v>0</v>
      </c>
      <c r="R385" s="204">
        <f>Q385*H385</f>
        <v>0</v>
      </c>
      <c r="S385" s="204">
        <v>0</v>
      </c>
      <c r="T385" s="205">
        <f>S385*H385</f>
        <v>0</v>
      </c>
      <c r="U385" s="32"/>
      <c r="V385" s="32"/>
      <c r="W385" s="32"/>
      <c r="X385" s="32"/>
      <c r="Y385" s="32"/>
      <c r="Z385" s="32"/>
      <c r="AA385" s="32"/>
      <c r="AB385" s="32"/>
      <c r="AC385" s="32"/>
      <c r="AD385" s="32"/>
      <c r="AE385" s="32"/>
      <c r="AR385" s="206" t="s">
        <v>150</v>
      </c>
      <c r="AT385" s="206" t="s">
        <v>145</v>
      </c>
      <c r="AU385" s="206" t="s">
        <v>83</v>
      </c>
      <c r="AY385" s="17" t="s">
        <v>143</v>
      </c>
      <c r="BE385" s="207">
        <f>IF(N385="základní",J385,0)</f>
        <v>1815</v>
      </c>
      <c r="BF385" s="207">
        <f>IF(N385="snížená",J385,0)</f>
        <v>0</v>
      </c>
      <c r="BG385" s="207">
        <f>IF(N385="zákl. přenesená",J385,0)</f>
        <v>0</v>
      </c>
      <c r="BH385" s="207">
        <f>IF(N385="sníž. přenesená",J385,0)</f>
        <v>0</v>
      </c>
      <c r="BI385" s="207">
        <f>IF(N385="nulová",J385,0)</f>
        <v>0</v>
      </c>
      <c r="BJ385" s="17" t="s">
        <v>20</v>
      </c>
      <c r="BK385" s="207">
        <f>ROUND(I385*H385,2)</f>
        <v>1815</v>
      </c>
      <c r="BL385" s="17" t="s">
        <v>150</v>
      </c>
      <c r="BM385" s="206" t="s">
        <v>720</v>
      </c>
    </row>
    <row r="386" s="2" customFormat="1">
      <c r="A386" s="32"/>
      <c r="B386" s="33"/>
      <c r="C386" s="34"/>
      <c r="D386" s="208" t="s">
        <v>152</v>
      </c>
      <c r="E386" s="34"/>
      <c r="F386" s="209" t="s">
        <v>658</v>
      </c>
      <c r="G386" s="34"/>
      <c r="H386" s="34"/>
      <c r="I386" s="34"/>
      <c r="J386" s="34"/>
      <c r="K386" s="34"/>
      <c r="L386" s="38"/>
      <c r="M386" s="210"/>
      <c r="N386" s="211"/>
      <c r="O386" s="77"/>
      <c r="P386" s="77"/>
      <c r="Q386" s="77"/>
      <c r="R386" s="77"/>
      <c r="S386" s="77"/>
      <c r="T386" s="78"/>
      <c r="U386" s="32"/>
      <c r="V386" s="32"/>
      <c r="W386" s="32"/>
      <c r="X386" s="32"/>
      <c r="Y386" s="32"/>
      <c r="Z386" s="32"/>
      <c r="AA386" s="32"/>
      <c r="AB386" s="32"/>
      <c r="AC386" s="32"/>
      <c r="AD386" s="32"/>
      <c r="AE386" s="32"/>
      <c r="AT386" s="17" t="s">
        <v>152</v>
      </c>
      <c r="AU386" s="17" t="s">
        <v>83</v>
      </c>
    </row>
    <row r="387" s="2" customFormat="1" ht="62.7" customHeight="1">
      <c r="A387" s="32"/>
      <c r="B387" s="33"/>
      <c r="C387" s="196" t="s">
        <v>721</v>
      </c>
      <c r="D387" s="196" t="s">
        <v>145</v>
      </c>
      <c r="E387" s="197" t="s">
        <v>722</v>
      </c>
      <c r="F387" s="198" t="s">
        <v>723</v>
      </c>
      <c r="G387" s="199" t="s">
        <v>176</v>
      </c>
      <c r="H387" s="200">
        <v>15</v>
      </c>
      <c r="I387" s="201">
        <v>141</v>
      </c>
      <c r="J387" s="201">
        <f>ROUND(I387*H387,2)</f>
        <v>2115</v>
      </c>
      <c r="K387" s="198" t="s">
        <v>149</v>
      </c>
      <c r="L387" s="38"/>
      <c r="M387" s="202" t="s">
        <v>18</v>
      </c>
      <c r="N387" s="203" t="s">
        <v>45</v>
      </c>
      <c r="O387" s="204">
        <v>0.058000000000000003</v>
      </c>
      <c r="P387" s="204">
        <f>O387*H387</f>
        <v>0.87</v>
      </c>
      <c r="Q387" s="204">
        <v>0</v>
      </c>
      <c r="R387" s="204">
        <f>Q387*H387</f>
        <v>0</v>
      </c>
      <c r="S387" s="204">
        <v>0</v>
      </c>
      <c r="T387" s="205">
        <f>S387*H387</f>
        <v>0</v>
      </c>
      <c r="U387" s="32"/>
      <c r="V387" s="32"/>
      <c r="W387" s="32"/>
      <c r="X387" s="32"/>
      <c r="Y387" s="32"/>
      <c r="Z387" s="32"/>
      <c r="AA387" s="32"/>
      <c r="AB387" s="32"/>
      <c r="AC387" s="32"/>
      <c r="AD387" s="32"/>
      <c r="AE387" s="32"/>
      <c r="AR387" s="206" t="s">
        <v>150</v>
      </c>
      <c r="AT387" s="206" t="s">
        <v>145</v>
      </c>
      <c r="AU387" s="206" t="s">
        <v>83</v>
      </c>
      <c r="AY387" s="17" t="s">
        <v>143</v>
      </c>
      <c r="BE387" s="207">
        <f>IF(N387="základní",J387,0)</f>
        <v>2115</v>
      </c>
      <c r="BF387" s="207">
        <f>IF(N387="snížená",J387,0)</f>
        <v>0</v>
      </c>
      <c r="BG387" s="207">
        <f>IF(N387="zákl. přenesená",J387,0)</f>
        <v>0</v>
      </c>
      <c r="BH387" s="207">
        <f>IF(N387="sníž. přenesená",J387,0)</f>
        <v>0</v>
      </c>
      <c r="BI387" s="207">
        <f>IF(N387="nulová",J387,0)</f>
        <v>0</v>
      </c>
      <c r="BJ387" s="17" t="s">
        <v>20</v>
      </c>
      <c r="BK387" s="207">
        <f>ROUND(I387*H387,2)</f>
        <v>2115</v>
      </c>
      <c r="BL387" s="17" t="s">
        <v>150</v>
      </c>
      <c r="BM387" s="206" t="s">
        <v>724</v>
      </c>
    </row>
    <row r="388" s="2" customFormat="1">
      <c r="A388" s="32"/>
      <c r="B388" s="33"/>
      <c r="C388" s="34"/>
      <c r="D388" s="208" t="s">
        <v>152</v>
      </c>
      <c r="E388" s="34"/>
      <c r="F388" s="209" t="s">
        <v>658</v>
      </c>
      <c r="G388" s="34"/>
      <c r="H388" s="34"/>
      <c r="I388" s="34"/>
      <c r="J388" s="34"/>
      <c r="K388" s="34"/>
      <c r="L388" s="38"/>
      <c r="M388" s="210"/>
      <c r="N388" s="211"/>
      <c r="O388" s="77"/>
      <c r="P388" s="77"/>
      <c r="Q388" s="77"/>
      <c r="R388" s="77"/>
      <c r="S388" s="77"/>
      <c r="T388" s="78"/>
      <c r="U388" s="32"/>
      <c r="V388" s="32"/>
      <c r="W388" s="32"/>
      <c r="X388" s="32"/>
      <c r="Y388" s="32"/>
      <c r="Z388" s="32"/>
      <c r="AA388" s="32"/>
      <c r="AB388" s="32"/>
      <c r="AC388" s="32"/>
      <c r="AD388" s="32"/>
      <c r="AE388" s="32"/>
      <c r="AT388" s="17" t="s">
        <v>152</v>
      </c>
      <c r="AU388" s="17" t="s">
        <v>83</v>
      </c>
    </row>
    <row r="389" s="2" customFormat="1" ht="62.7" customHeight="1">
      <c r="A389" s="32"/>
      <c r="B389" s="33"/>
      <c r="C389" s="196" t="s">
        <v>725</v>
      </c>
      <c r="D389" s="196" t="s">
        <v>145</v>
      </c>
      <c r="E389" s="197" t="s">
        <v>726</v>
      </c>
      <c r="F389" s="198" t="s">
        <v>727</v>
      </c>
      <c r="G389" s="199" t="s">
        <v>176</v>
      </c>
      <c r="H389" s="200">
        <v>22.5</v>
      </c>
      <c r="I389" s="201">
        <v>160</v>
      </c>
      <c r="J389" s="201">
        <f>ROUND(I389*H389,2)</f>
        <v>3600</v>
      </c>
      <c r="K389" s="198" t="s">
        <v>149</v>
      </c>
      <c r="L389" s="38"/>
      <c r="M389" s="202" t="s">
        <v>18</v>
      </c>
      <c r="N389" s="203" t="s">
        <v>45</v>
      </c>
      <c r="O389" s="204">
        <v>0.063</v>
      </c>
      <c r="P389" s="204">
        <f>O389*H389</f>
        <v>1.4175</v>
      </c>
      <c r="Q389" s="204">
        <v>0</v>
      </c>
      <c r="R389" s="204">
        <f>Q389*H389</f>
        <v>0</v>
      </c>
      <c r="S389" s="204">
        <v>0</v>
      </c>
      <c r="T389" s="205">
        <f>S389*H389</f>
        <v>0</v>
      </c>
      <c r="U389" s="32"/>
      <c r="V389" s="32"/>
      <c r="W389" s="32"/>
      <c r="X389" s="32"/>
      <c r="Y389" s="32"/>
      <c r="Z389" s="32"/>
      <c r="AA389" s="32"/>
      <c r="AB389" s="32"/>
      <c r="AC389" s="32"/>
      <c r="AD389" s="32"/>
      <c r="AE389" s="32"/>
      <c r="AR389" s="206" t="s">
        <v>150</v>
      </c>
      <c r="AT389" s="206" t="s">
        <v>145</v>
      </c>
      <c r="AU389" s="206" t="s">
        <v>83</v>
      </c>
      <c r="AY389" s="17" t="s">
        <v>143</v>
      </c>
      <c r="BE389" s="207">
        <f>IF(N389="základní",J389,0)</f>
        <v>3600</v>
      </c>
      <c r="BF389" s="207">
        <f>IF(N389="snížená",J389,0)</f>
        <v>0</v>
      </c>
      <c r="BG389" s="207">
        <f>IF(N389="zákl. přenesená",J389,0)</f>
        <v>0</v>
      </c>
      <c r="BH389" s="207">
        <f>IF(N389="sníž. přenesená",J389,0)</f>
        <v>0</v>
      </c>
      <c r="BI389" s="207">
        <f>IF(N389="nulová",J389,0)</f>
        <v>0</v>
      </c>
      <c r="BJ389" s="17" t="s">
        <v>20</v>
      </c>
      <c r="BK389" s="207">
        <f>ROUND(I389*H389,2)</f>
        <v>3600</v>
      </c>
      <c r="BL389" s="17" t="s">
        <v>150</v>
      </c>
      <c r="BM389" s="206" t="s">
        <v>728</v>
      </c>
    </row>
    <row r="390" s="2" customFormat="1">
      <c r="A390" s="32"/>
      <c r="B390" s="33"/>
      <c r="C390" s="34"/>
      <c r="D390" s="208" t="s">
        <v>152</v>
      </c>
      <c r="E390" s="34"/>
      <c r="F390" s="209" t="s">
        <v>658</v>
      </c>
      <c r="G390" s="34"/>
      <c r="H390" s="34"/>
      <c r="I390" s="34"/>
      <c r="J390" s="34"/>
      <c r="K390" s="34"/>
      <c r="L390" s="38"/>
      <c r="M390" s="210"/>
      <c r="N390" s="211"/>
      <c r="O390" s="77"/>
      <c r="P390" s="77"/>
      <c r="Q390" s="77"/>
      <c r="R390" s="77"/>
      <c r="S390" s="77"/>
      <c r="T390" s="78"/>
      <c r="U390" s="32"/>
      <c r="V390" s="32"/>
      <c r="W390" s="32"/>
      <c r="X390" s="32"/>
      <c r="Y390" s="32"/>
      <c r="Z390" s="32"/>
      <c r="AA390" s="32"/>
      <c r="AB390" s="32"/>
      <c r="AC390" s="32"/>
      <c r="AD390" s="32"/>
      <c r="AE390" s="32"/>
      <c r="AT390" s="17" t="s">
        <v>152</v>
      </c>
      <c r="AU390" s="17" t="s">
        <v>83</v>
      </c>
    </row>
    <row r="391" s="2" customFormat="1" ht="44.25" customHeight="1">
      <c r="A391" s="32"/>
      <c r="B391" s="33"/>
      <c r="C391" s="196" t="s">
        <v>729</v>
      </c>
      <c r="D391" s="196" t="s">
        <v>145</v>
      </c>
      <c r="E391" s="197" t="s">
        <v>730</v>
      </c>
      <c r="F391" s="198" t="s">
        <v>731</v>
      </c>
      <c r="G391" s="199" t="s">
        <v>506</v>
      </c>
      <c r="H391" s="200">
        <v>600</v>
      </c>
      <c r="I391" s="201">
        <v>312</v>
      </c>
      <c r="J391" s="201">
        <f>ROUND(I391*H391,2)</f>
        <v>187200</v>
      </c>
      <c r="K391" s="198" t="s">
        <v>149</v>
      </c>
      <c r="L391" s="38"/>
      <c r="M391" s="202" t="s">
        <v>18</v>
      </c>
      <c r="N391" s="203" t="s">
        <v>45</v>
      </c>
      <c r="O391" s="204">
        <v>0.32400000000000001</v>
      </c>
      <c r="P391" s="204">
        <f>O391*H391</f>
        <v>194.40000000000001</v>
      </c>
      <c r="Q391" s="204">
        <v>0</v>
      </c>
      <c r="R391" s="204">
        <f>Q391*H391</f>
        <v>0</v>
      </c>
      <c r="S391" s="204">
        <v>0</v>
      </c>
      <c r="T391" s="205">
        <f>S391*H391</f>
        <v>0</v>
      </c>
      <c r="U391" s="32"/>
      <c r="V391" s="32"/>
      <c r="W391" s="32"/>
      <c r="X391" s="32"/>
      <c r="Y391" s="32"/>
      <c r="Z391" s="32"/>
      <c r="AA391" s="32"/>
      <c r="AB391" s="32"/>
      <c r="AC391" s="32"/>
      <c r="AD391" s="32"/>
      <c r="AE391" s="32"/>
      <c r="AR391" s="206" t="s">
        <v>150</v>
      </c>
      <c r="AT391" s="206" t="s">
        <v>145</v>
      </c>
      <c r="AU391" s="206" t="s">
        <v>83</v>
      </c>
      <c r="AY391" s="17" t="s">
        <v>143</v>
      </c>
      <c r="BE391" s="207">
        <f>IF(N391="základní",J391,0)</f>
        <v>187200</v>
      </c>
      <c r="BF391" s="207">
        <f>IF(N391="snížená",J391,0)</f>
        <v>0</v>
      </c>
      <c r="BG391" s="207">
        <f>IF(N391="zákl. přenesená",J391,0)</f>
        <v>0</v>
      </c>
      <c r="BH391" s="207">
        <f>IF(N391="sníž. přenesená",J391,0)</f>
        <v>0</v>
      </c>
      <c r="BI391" s="207">
        <f>IF(N391="nulová",J391,0)</f>
        <v>0</v>
      </c>
      <c r="BJ391" s="17" t="s">
        <v>20</v>
      </c>
      <c r="BK391" s="207">
        <f>ROUND(I391*H391,2)</f>
        <v>187200</v>
      </c>
      <c r="BL391" s="17" t="s">
        <v>150</v>
      </c>
      <c r="BM391" s="206" t="s">
        <v>732</v>
      </c>
    </row>
    <row r="392" s="2" customFormat="1">
      <c r="A392" s="32"/>
      <c r="B392" s="33"/>
      <c r="C392" s="34"/>
      <c r="D392" s="208" t="s">
        <v>179</v>
      </c>
      <c r="E392" s="34"/>
      <c r="F392" s="209" t="s">
        <v>733</v>
      </c>
      <c r="G392" s="34"/>
      <c r="H392" s="34"/>
      <c r="I392" s="34"/>
      <c r="J392" s="34"/>
      <c r="K392" s="34"/>
      <c r="L392" s="38"/>
      <c r="M392" s="210"/>
      <c r="N392" s="211"/>
      <c r="O392" s="77"/>
      <c r="P392" s="77"/>
      <c r="Q392" s="77"/>
      <c r="R392" s="77"/>
      <c r="S392" s="77"/>
      <c r="T392" s="78"/>
      <c r="U392" s="32"/>
      <c r="V392" s="32"/>
      <c r="W392" s="32"/>
      <c r="X392" s="32"/>
      <c r="Y392" s="32"/>
      <c r="Z392" s="32"/>
      <c r="AA392" s="32"/>
      <c r="AB392" s="32"/>
      <c r="AC392" s="32"/>
      <c r="AD392" s="32"/>
      <c r="AE392" s="32"/>
      <c r="AT392" s="17" t="s">
        <v>179</v>
      </c>
      <c r="AU392" s="17" t="s">
        <v>83</v>
      </c>
    </row>
    <row r="393" s="2" customFormat="1" ht="49.05" customHeight="1">
      <c r="A393" s="32"/>
      <c r="B393" s="33"/>
      <c r="C393" s="196" t="s">
        <v>734</v>
      </c>
      <c r="D393" s="196" t="s">
        <v>145</v>
      </c>
      <c r="E393" s="197" t="s">
        <v>735</v>
      </c>
      <c r="F393" s="198" t="s">
        <v>736</v>
      </c>
      <c r="G393" s="199" t="s">
        <v>506</v>
      </c>
      <c r="H393" s="200">
        <v>600</v>
      </c>
      <c r="I393" s="201">
        <v>322</v>
      </c>
      <c r="J393" s="201">
        <f>ROUND(I393*H393,2)</f>
        <v>193200</v>
      </c>
      <c r="K393" s="198" t="s">
        <v>149</v>
      </c>
      <c r="L393" s="38"/>
      <c r="M393" s="202" t="s">
        <v>18</v>
      </c>
      <c r="N393" s="203" t="s">
        <v>45</v>
      </c>
      <c r="O393" s="204">
        <v>0.33100000000000002</v>
      </c>
      <c r="P393" s="204">
        <f>O393*H393</f>
        <v>198.60000000000002</v>
      </c>
      <c r="Q393" s="204">
        <v>0</v>
      </c>
      <c r="R393" s="204">
        <f>Q393*H393</f>
        <v>0</v>
      </c>
      <c r="S393" s="204">
        <v>0</v>
      </c>
      <c r="T393" s="205">
        <f>S393*H393</f>
        <v>0</v>
      </c>
      <c r="U393" s="32"/>
      <c r="V393" s="32"/>
      <c r="W393" s="32"/>
      <c r="X393" s="32"/>
      <c r="Y393" s="32"/>
      <c r="Z393" s="32"/>
      <c r="AA393" s="32"/>
      <c r="AB393" s="32"/>
      <c r="AC393" s="32"/>
      <c r="AD393" s="32"/>
      <c r="AE393" s="32"/>
      <c r="AR393" s="206" t="s">
        <v>150</v>
      </c>
      <c r="AT393" s="206" t="s">
        <v>145</v>
      </c>
      <c r="AU393" s="206" t="s">
        <v>83</v>
      </c>
      <c r="AY393" s="17" t="s">
        <v>143</v>
      </c>
      <c r="BE393" s="207">
        <f>IF(N393="základní",J393,0)</f>
        <v>193200</v>
      </c>
      <c r="BF393" s="207">
        <f>IF(N393="snížená",J393,0)</f>
        <v>0</v>
      </c>
      <c r="BG393" s="207">
        <f>IF(N393="zákl. přenesená",J393,0)</f>
        <v>0</v>
      </c>
      <c r="BH393" s="207">
        <f>IF(N393="sníž. přenesená",J393,0)</f>
        <v>0</v>
      </c>
      <c r="BI393" s="207">
        <f>IF(N393="nulová",J393,0)</f>
        <v>0</v>
      </c>
      <c r="BJ393" s="17" t="s">
        <v>20</v>
      </c>
      <c r="BK393" s="207">
        <f>ROUND(I393*H393,2)</f>
        <v>193200</v>
      </c>
      <c r="BL393" s="17" t="s">
        <v>150</v>
      </c>
      <c r="BM393" s="206" t="s">
        <v>737</v>
      </c>
    </row>
    <row r="394" s="2" customFormat="1">
      <c r="A394" s="32"/>
      <c r="B394" s="33"/>
      <c r="C394" s="34"/>
      <c r="D394" s="208" t="s">
        <v>179</v>
      </c>
      <c r="E394" s="34"/>
      <c r="F394" s="209" t="s">
        <v>733</v>
      </c>
      <c r="G394" s="34"/>
      <c r="H394" s="34"/>
      <c r="I394" s="34"/>
      <c r="J394" s="34"/>
      <c r="K394" s="34"/>
      <c r="L394" s="38"/>
      <c r="M394" s="210"/>
      <c r="N394" s="211"/>
      <c r="O394" s="77"/>
      <c r="P394" s="77"/>
      <c r="Q394" s="77"/>
      <c r="R394" s="77"/>
      <c r="S394" s="77"/>
      <c r="T394" s="78"/>
      <c r="U394" s="32"/>
      <c r="V394" s="32"/>
      <c r="W394" s="32"/>
      <c r="X394" s="32"/>
      <c r="Y394" s="32"/>
      <c r="Z394" s="32"/>
      <c r="AA394" s="32"/>
      <c r="AB394" s="32"/>
      <c r="AC394" s="32"/>
      <c r="AD394" s="32"/>
      <c r="AE394" s="32"/>
      <c r="AT394" s="17" t="s">
        <v>179</v>
      </c>
      <c r="AU394" s="17" t="s">
        <v>83</v>
      </c>
    </row>
    <row r="395" s="2" customFormat="1" ht="49.05" customHeight="1">
      <c r="A395" s="32"/>
      <c r="B395" s="33"/>
      <c r="C395" s="196" t="s">
        <v>738</v>
      </c>
      <c r="D395" s="196" t="s">
        <v>145</v>
      </c>
      <c r="E395" s="197" t="s">
        <v>739</v>
      </c>
      <c r="F395" s="198" t="s">
        <v>740</v>
      </c>
      <c r="G395" s="199" t="s">
        <v>506</v>
      </c>
      <c r="H395" s="200">
        <v>225</v>
      </c>
      <c r="I395" s="201">
        <v>340</v>
      </c>
      <c r="J395" s="201">
        <f>ROUND(I395*H395,2)</f>
        <v>76500</v>
      </c>
      <c r="K395" s="198" t="s">
        <v>149</v>
      </c>
      <c r="L395" s="38"/>
      <c r="M395" s="202" t="s">
        <v>18</v>
      </c>
      <c r="N395" s="203" t="s">
        <v>45</v>
      </c>
      <c r="O395" s="204">
        <v>0.34300000000000003</v>
      </c>
      <c r="P395" s="204">
        <f>O395*H395</f>
        <v>77.175000000000011</v>
      </c>
      <c r="Q395" s="204">
        <v>0</v>
      </c>
      <c r="R395" s="204">
        <f>Q395*H395</f>
        <v>0</v>
      </c>
      <c r="S395" s="204">
        <v>0</v>
      </c>
      <c r="T395" s="205">
        <f>S395*H395</f>
        <v>0</v>
      </c>
      <c r="U395" s="32"/>
      <c r="V395" s="32"/>
      <c r="W395" s="32"/>
      <c r="X395" s="32"/>
      <c r="Y395" s="32"/>
      <c r="Z395" s="32"/>
      <c r="AA395" s="32"/>
      <c r="AB395" s="32"/>
      <c r="AC395" s="32"/>
      <c r="AD395" s="32"/>
      <c r="AE395" s="32"/>
      <c r="AR395" s="206" t="s">
        <v>150</v>
      </c>
      <c r="AT395" s="206" t="s">
        <v>145</v>
      </c>
      <c r="AU395" s="206" t="s">
        <v>83</v>
      </c>
      <c r="AY395" s="17" t="s">
        <v>143</v>
      </c>
      <c r="BE395" s="207">
        <f>IF(N395="základní",J395,0)</f>
        <v>76500</v>
      </c>
      <c r="BF395" s="207">
        <f>IF(N395="snížená",J395,0)</f>
        <v>0</v>
      </c>
      <c r="BG395" s="207">
        <f>IF(N395="zákl. přenesená",J395,0)</f>
        <v>0</v>
      </c>
      <c r="BH395" s="207">
        <f>IF(N395="sníž. přenesená",J395,0)</f>
        <v>0</v>
      </c>
      <c r="BI395" s="207">
        <f>IF(N395="nulová",J395,0)</f>
        <v>0</v>
      </c>
      <c r="BJ395" s="17" t="s">
        <v>20</v>
      </c>
      <c r="BK395" s="207">
        <f>ROUND(I395*H395,2)</f>
        <v>76500</v>
      </c>
      <c r="BL395" s="17" t="s">
        <v>150</v>
      </c>
      <c r="BM395" s="206" t="s">
        <v>741</v>
      </c>
    </row>
    <row r="396" s="2" customFormat="1">
      <c r="A396" s="32"/>
      <c r="B396" s="33"/>
      <c r="C396" s="34"/>
      <c r="D396" s="208" t="s">
        <v>179</v>
      </c>
      <c r="E396" s="34"/>
      <c r="F396" s="209" t="s">
        <v>742</v>
      </c>
      <c r="G396" s="34"/>
      <c r="H396" s="34"/>
      <c r="I396" s="34"/>
      <c r="J396" s="34"/>
      <c r="K396" s="34"/>
      <c r="L396" s="38"/>
      <c r="M396" s="210"/>
      <c r="N396" s="211"/>
      <c r="O396" s="77"/>
      <c r="P396" s="77"/>
      <c r="Q396" s="77"/>
      <c r="R396" s="77"/>
      <c r="S396" s="77"/>
      <c r="T396" s="78"/>
      <c r="U396" s="32"/>
      <c r="V396" s="32"/>
      <c r="W396" s="32"/>
      <c r="X396" s="32"/>
      <c r="Y396" s="32"/>
      <c r="Z396" s="32"/>
      <c r="AA396" s="32"/>
      <c r="AB396" s="32"/>
      <c r="AC396" s="32"/>
      <c r="AD396" s="32"/>
      <c r="AE396" s="32"/>
      <c r="AT396" s="17" t="s">
        <v>179</v>
      </c>
      <c r="AU396" s="17" t="s">
        <v>83</v>
      </c>
    </row>
    <row r="397" s="2" customFormat="1" ht="62.7" customHeight="1">
      <c r="A397" s="32"/>
      <c r="B397" s="33"/>
      <c r="C397" s="196" t="s">
        <v>743</v>
      </c>
      <c r="D397" s="196" t="s">
        <v>145</v>
      </c>
      <c r="E397" s="197" t="s">
        <v>744</v>
      </c>
      <c r="F397" s="198" t="s">
        <v>745</v>
      </c>
      <c r="G397" s="199" t="s">
        <v>176</v>
      </c>
      <c r="H397" s="200">
        <v>15</v>
      </c>
      <c r="I397" s="201">
        <v>180</v>
      </c>
      <c r="J397" s="201">
        <f>ROUND(I397*H397,2)</f>
        <v>2700</v>
      </c>
      <c r="K397" s="198" t="s">
        <v>149</v>
      </c>
      <c r="L397" s="38"/>
      <c r="M397" s="202" t="s">
        <v>18</v>
      </c>
      <c r="N397" s="203" t="s">
        <v>45</v>
      </c>
      <c r="O397" s="204">
        <v>0.068000000000000005</v>
      </c>
      <c r="P397" s="204">
        <f>O397*H397</f>
        <v>1.02</v>
      </c>
      <c r="Q397" s="204">
        <v>0</v>
      </c>
      <c r="R397" s="204">
        <f>Q397*H397</f>
        <v>0</v>
      </c>
      <c r="S397" s="204">
        <v>0</v>
      </c>
      <c r="T397" s="205">
        <f>S397*H397</f>
        <v>0</v>
      </c>
      <c r="U397" s="32"/>
      <c r="V397" s="32"/>
      <c r="W397" s="32"/>
      <c r="X397" s="32"/>
      <c r="Y397" s="32"/>
      <c r="Z397" s="32"/>
      <c r="AA397" s="32"/>
      <c r="AB397" s="32"/>
      <c r="AC397" s="32"/>
      <c r="AD397" s="32"/>
      <c r="AE397" s="32"/>
      <c r="AR397" s="206" t="s">
        <v>150</v>
      </c>
      <c r="AT397" s="206" t="s">
        <v>145</v>
      </c>
      <c r="AU397" s="206" t="s">
        <v>83</v>
      </c>
      <c r="AY397" s="17" t="s">
        <v>143</v>
      </c>
      <c r="BE397" s="207">
        <f>IF(N397="základní",J397,0)</f>
        <v>2700</v>
      </c>
      <c r="BF397" s="207">
        <f>IF(N397="snížená",J397,0)</f>
        <v>0</v>
      </c>
      <c r="BG397" s="207">
        <f>IF(N397="zákl. přenesená",J397,0)</f>
        <v>0</v>
      </c>
      <c r="BH397" s="207">
        <f>IF(N397="sníž. přenesená",J397,0)</f>
        <v>0</v>
      </c>
      <c r="BI397" s="207">
        <f>IF(N397="nulová",J397,0)</f>
        <v>0</v>
      </c>
      <c r="BJ397" s="17" t="s">
        <v>20</v>
      </c>
      <c r="BK397" s="207">
        <f>ROUND(I397*H397,2)</f>
        <v>2700</v>
      </c>
      <c r="BL397" s="17" t="s">
        <v>150</v>
      </c>
      <c r="BM397" s="206" t="s">
        <v>746</v>
      </c>
    </row>
    <row r="398" s="2" customFormat="1">
      <c r="A398" s="32"/>
      <c r="B398" s="33"/>
      <c r="C398" s="34"/>
      <c r="D398" s="208" t="s">
        <v>152</v>
      </c>
      <c r="E398" s="34"/>
      <c r="F398" s="209" t="s">
        <v>658</v>
      </c>
      <c r="G398" s="34"/>
      <c r="H398" s="34"/>
      <c r="I398" s="34"/>
      <c r="J398" s="34"/>
      <c r="K398" s="34"/>
      <c r="L398" s="38"/>
      <c r="M398" s="210"/>
      <c r="N398" s="211"/>
      <c r="O398" s="77"/>
      <c r="P398" s="77"/>
      <c r="Q398" s="77"/>
      <c r="R398" s="77"/>
      <c r="S398" s="77"/>
      <c r="T398" s="78"/>
      <c r="U398" s="32"/>
      <c r="V398" s="32"/>
      <c r="W398" s="32"/>
      <c r="X398" s="32"/>
      <c r="Y398" s="32"/>
      <c r="Z398" s="32"/>
      <c r="AA398" s="32"/>
      <c r="AB398" s="32"/>
      <c r="AC398" s="32"/>
      <c r="AD398" s="32"/>
      <c r="AE398" s="32"/>
      <c r="AT398" s="17" t="s">
        <v>152</v>
      </c>
      <c r="AU398" s="17" t="s">
        <v>83</v>
      </c>
    </row>
    <row r="399" s="2" customFormat="1" ht="62.7" customHeight="1">
      <c r="A399" s="32"/>
      <c r="B399" s="33"/>
      <c r="C399" s="196" t="s">
        <v>747</v>
      </c>
      <c r="D399" s="196" t="s">
        <v>145</v>
      </c>
      <c r="E399" s="197" t="s">
        <v>748</v>
      </c>
      <c r="F399" s="198" t="s">
        <v>749</v>
      </c>
      <c r="G399" s="199" t="s">
        <v>176</v>
      </c>
      <c r="H399" s="200">
        <v>15</v>
      </c>
      <c r="I399" s="201">
        <v>200</v>
      </c>
      <c r="J399" s="201">
        <f>ROUND(I399*H399,2)</f>
        <v>3000</v>
      </c>
      <c r="K399" s="198" t="s">
        <v>149</v>
      </c>
      <c r="L399" s="38"/>
      <c r="M399" s="202" t="s">
        <v>18</v>
      </c>
      <c r="N399" s="203" t="s">
        <v>45</v>
      </c>
      <c r="O399" s="204">
        <v>0.072999999999999995</v>
      </c>
      <c r="P399" s="204">
        <f>O399*H399</f>
        <v>1.095</v>
      </c>
      <c r="Q399" s="204">
        <v>0</v>
      </c>
      <c r="R399" s="204">
        <f>Q399*H399</f>
        <v>0</v>
      </c>
      <c r="S399" s="204">
        <v>0</v>
      </c>
      <c r="T399" s="205">
        <f>S399*H399</f>
        <v>0</v>
      </c>
      <c r="U399" s="32"/>
      <c r="V399" s="32"/>
      <c r="W399" s="32"/>
      <c r="X399" s="32"/>
      <c r="Y399" s="32"/>
      <c r="Z399" s="32"/>
      <c r="AA399" s="32"/>
      <c r="AB399" s="32"/>
      <c r="AC399" s="32"/>
      <c r="AD399" s="32"/>
      <c r="AE399" s="32"/>
      <c r="AR399" s="206" t="s">
        <v>150</v>
      </c>
      <c r="AT399" s="206" t="s">
        <v>145</v>
      </c>
      <c r="AU399" s="206" t="s">
        <v>83</v>
      </c>
      <c r="AY399" s="17" t="s">
        <v>143</v>
      </c>
      <c r="BE399" s="207">
        <f>IF(N399="základní",J399,0)</f>
        <v>3000</v>
      </c>
      <c r="BF399" s="207">
        <f>IF(N399="snížená",J399,0)</f>
        <v>0</v>
      </c>
      <c r="BG399" s="207">
        <f>IF(N399="zákl. přenesená",J399,0)</f>
        <v>0</v>
      </c>
      <c r="BH399" s="207">
        <f>IF(N399="sníž. přenesená",J399,0)</f>
        <v>0</v>
      </c>
      <c r="BI399" s="207">
        <f>IF(N399="nulová",J399,0)</f>
        <v>0</v>
      </c>
      <c r="BJ399" s="17" t="s">
        <v>20</v>
      </c>
      <c r="BK399" s="207">
        <f>ROUND(I399*H399,2)</f>
        <v>3000</v>
      </c>
      <c r="BL399" s="17" t="s">
        <v>150</v>
      </c>
      <c r="BM399" s="206" t="s">
        <v>750</v>
      </c>
    </row>
    <row r="400" s="2" customFormat="1">
      <c r="A400" s="32"/>
      <c r="B400" s="33"/>
      <c r="C400" s="34"/>
      <c r="D400" s="208" t="s">
        <v>152</v>
      </c>
      <c r="E400" s="34"/>
      <c r="F400" s="209" t="s">
        <v>658</v>
      </c>
      <c r="G400" s="34"/>
      <c r="H400" s="34"/>
      <c r="I400" s="34"/>
      <c r="J400" s="34"/>
      <c r="K400" s="34"/>
      <c r="L400" s="38"/>
      <c r="M400" s="210"/>
      <c r="N400" s="211"/>
      <c r="O400" s="77"/>
      <c r="P400" s="77"/>
      <c r="Q400" s="77"/>
      <c r="R400" s="77"/>
      <c r="S400" s="77"/>
      <c r="T400" s="78"/>
      <c r="U400" s="32"/>
      <c r="V400" s="32"/>
      <c r="W400" s="32"/>
      <c r="X400" s="32"/>
      <c r="Y400" s="32"/>
      <c r="Z400" s="32"/>
      <c r="AA400" s="32"/>
      <c r="AB400" s="32"/>
      <c r="AC400" s="32"/>
      <c r="AD400" s="32"/>
      <c r="AE400" s="32"/>
      <c r="AT400" s="17" t="s">
        <v>152</v>
      </c>
      <c r="AU400" s="17" t="s">
        <v>83</v>
      </c>
    </row>
    <row r="401" s="2" customFormat="1" ht="62.7" customHeight="1">
      <c r="A401" s="32"/>
      <c r="B401" s="33"/>
      <c r="C401" s="196" t="s">
        <v>751</v>
      </c>
      <c r="D401" s="196" t="s">
        <v>145</v>
      </c>
      <c r="E401" s="197" t="s">
        <v>752</v>
      </c>
      <c r="F401" s="198" t="s">
        <v>753</v>
      </c>
      <c r="G401" s="199" t="s">
        <v>176</v>
      </c>
      <c r="H401" s="200">
        <v>30</v>
      </c>
      <c r="I401" s="201">
        <v>220</v>
      </c>
      <c r="J401" s="201">
        <f>ROUND(I401*H401,2)</f>
        <v>6600</v>
      </c>
      <c r="K401" s="198" t="s">
        <v>149</v>
      </c>
      <c r="L401" s="38"/>
      <c r="M401" s="202" t="s">
        <v>18</v>
      </c>
      <c r="N401" s="203" t="s">
        <v>45</v>
      </c>
      <c r="O401" s="204">
        <v>0.078</v>
      </c>
      <c r="P401" s="204">
        <f>O401*H401</f>
        <v>2.3399999999999999</v>
      </c>
      <c r="Q401" s="204">
        <v>0</v>
      </c>
      <c r="R401" s="204">
        <f>Q401*H401</f>
        <v>0</v>
      </c>
      <c r="S401" s="204">
        <v>0</v>
      </c>
      <c r="T401" s="205">
        <f>S401*H401</f>
        <v>0</v>
      </c>
      <c r="U401" s="32"/>
      <c r="V401" s="32"/>
      <c r="W401" s="32"/>
      <c r="X401" s="32"/>
      <c r="Y401" s="32"/>
      <c r="Z401" s="32"/>
      <c r="AA401" s="32"/>
      <c r="AB401" s="32"/>
      <c r="AC401" s="32"/>
      <c r="AD401" s="32"/>
      <c r="AE401" s="32"/>
      <c r="AR401" s="206" t="s">
        <v>150</v>
      </c>
      <c r="AT401" s="206" t="s">
        <v>145</v>
      </c>
      <c r="AU401" s="206" t="s">
        <v>83</v>
      </c>
      <c r="AY401" s="17" t="s">
        <v>143</v>
      </c>
      <c r="BE401" s="207">
        <f>IF(N401="základní",J401,0)</f>
        <v>6600</v>
      </c>
      <c r="BF401" s="207">
        <f>IF(N401="snížená",J401,0)</f>
        <v>0</v>
      </c>
      <c r="BG401" s="207">
        <f>IF(N401="zákl. přenesená",J401,0)</f>
        <v>0</v>
      </c>
      <c r="BH401" s="207">
        <f>IF(N401="sníž. přenesená",J401,0)</f>
        <v>0</v>
      </c>
      <c r="BI401" s="207">
        <f>IF(N401="nulová",J401,0)</f>
        <v>0</v>
      </c>
      <c r="BJ401" s="17" t="s">
        <v>20</v>
      </c>
      <c r="BK401" s="207">
        <f>ROUND(I401*H401,2)</f>
        <v>6600</v>
      </c>
      <c r="BL401" s="17" t="s">
        <v>150</v>
      </c>
      <c r="BM401" s="206" t="s">
        <v>754</v>
      </c>
    </row>
    <row r="402" s="2" customFormat="1">
      <c r="A402" s="32"/>
      <c r="B402" s="33"/>
      <c r="C402" s="34"/>
      <c r="D402" s="208" t="s">
        <v>152</v>
      </c>
      <c r="E402" s="34"/>
      <c r="F402" s="209" t="s">
        <v>658</v>
      </c>
      <c r="G402" s="34"/>
      <c r="H402" s="34"/>
      <c r="I402" s="34"/>
      <c r="J402" s="34"/>
      <c r="K402" s="34"/>
      <c r="L402" s="38"/>
      <c r="M402" s="210"/>
      <c r="N402" s="211"/>
      <c r="O402" s="77"/>
      <c r="P402" s="77"/>
      <c r="Q402" s="77"/>
      <c r="R402" s="77"/>
      <c r="S402" s="77"/>
      <c r="T402" s="78"/>
      <c r="U402" s="32"/>
      <c r="V402" s="32"/>
      <c r="W402" s="32"/>
      <c r="X402" s="32"/>
      <c r="Y402" s="32"/>
      <c r="Z402" s="32"/>
      <c r="AA402" s="32"/>
      <c r="AB402" s="32"/>
      <c r="AC402" s="32"/>
      <c r="AD402" s="32"/>
      <c r="AE402" s="32"/>
      <c r="AT402" s="17" t="s">
        <v>152</v>
      </c>
      <c r="AU402" s="17" t="s">
        <v>83</v>
      </c>
    </row>
    <row r="403" s="2" customFormat="1" ht="62.7" customHeight="1">
      <c r="A403" s="32"/>
      <c r="B403" s="33"/>
      <c r="C403" s="196" t="s">
        <v>755</v>
      </c>
      <c r="D403" s="196" t="s">
        <v>145</v>
      </c>
      <c r="E403" s="197" t="s">
        <v>756</v>
      </c>
      <c r="F403" s="198" t="s">
        <v>757</v>
      </c>
      <c r="G403" s="199" t="s">
        <v>176</v>
      </c>
      <c r="H403" s="200">
        <v>30</v>
      </c>
      <c r="I403" s="201">
        <v>239</v>
      </c>
      <c r="J403" s="201">
        <f>ROUND(I403*H403,2)</f>
        <v>7170</v>
      </c>
      <c r="K403" s="198" t="s">
        <v>149</v>
      </c>
      <c r="L403" s="38"/>
      <c r="M403" s="202" t="s">
        <v>18</v>
      </c>
      <c r="N403" s="203" t="s">
        <v>45</v>
      </c>
      <c r="O403" s="204">
        <v>0.082000000000000003</v>
      </c>
      <c r="P403" s="204">
        <f>O403*H403</f>
        <v>2.46</v>
      </c>
      <c r="Q403" s="204">
        <v>0</v>
      </c>
      <c r="R403" s="204">
        <f>Q403*H403</f>
        <v>0</v>
      </c>
      <c r="S403" s="204">
        <v>0</v>
      </c>
      <c r="T403" s="205">
        <f>S403*H403</f>
        <v>0</v>
      </c>
      <c r="U403" s="32"/>
      <c r="V403" s="32"/>
      <c r="W403" s="32"/>
      <c r="X403" s="32"/>
      <c r="Y403" s="32"/>
      <c r="Z403" s="32"/>
      <c r="AA403" s="32"/>
      <c r="AB403" s="32"/>
      <c r="AC403" s="32"/>
      <c r="AD403" s="32"/>
      <c r="AE403" s="32"/>
      <c r="AR403" s="206" t="s">
        <v>150</v>
      </c>
      <c r="AT403" s="206" t="s">
        <v>145</v>
      </c>
      <c r="AU403" s="206" t="s">
        <v>83</v>
      </c>
      <c r="AY403" s="17" t="s">
        <v>143</v>
      </c>
      <c r="BE403" s="207">
        <f>IF(N403="základní",J403,0)</f>
        <v>7170</v>
      </c>
      <c r="BF403" s="207">
        <f>IF(N403="snížená",J403,0)</f>
        <v>0</v>
      </c>
      <c r="BG403" s="207">
        <f>IF(N403="zákl. přenesená",J403,0)</f>
        <v>0</v>
      </c>
      <c r="BH403" s="207">
        <f>IF(N403="sníž. přenesená",J403,0)</f>
        <v>0</v>
      </c>
      <c r="BI403" s="207">
        <f>IF(N403="nulová",J403,0)</f>
        <v>0</v>
      </c>
      <c r="BJ403" s="17" t="s">
        <v>20</v>
      </c>
      <c r="BK403" s="207">
        <f>ROUND(I403*H403,2)</f>
        <v>7170</v>
      </c>
      <c r="BL403" s="17" t="s">
        <v>150</v>
      </c>
      <c r="BM403" s="206" t="s">
        <v>758</v>
      </c>
    </row>
    <row r="404" s="2" customFormat="1">
      <c r="A404" s="32"/>
      <c r="B404" s="33"/>
      <c r="C404" s="34"/>
      <c r="D404" s="208" t="s">
        <v>152</v>
      </c>
      <c r="E404" s="34"/>
      <c r="F404" s="209" t="s">
        <v>658</v>
      </c>
      <c r="G404" s="34"/>
      <c r="H404" s="34"/>
      <c r="I404" s="34"/>
      <c r="J404" s="34"/>
      <c r="K404" s="34"/>
      <c r="L404" s="38"/>
      <c r="M404" s="210"/>
      <c r="N404" s="211"/>
      <c r="O404" s="77"/>
      <c r="P404" s="77"/>
      <c r="Q404" s="77"/>
      <c r="R404" s="77"/>
      <c r="S404" s="77"/>
      <c r="T404" s="78"/>
      <c r="U404" s="32"/>
      <c r="V404" s="32"/>
      <c r="W404" s="32"/>
      <c r="X404" s="32"/>
      <c r="Y404" s="32"/>
      <c r="Z404" s="32"/>
      <c r="AA404" s="32"/>
      <c r="AB404" s="32"/>
      <c r="AC404" s="32"/>
      <c r="AD404" s="32"/>
      <c r="AE404" s="32"/>
      <c r="AT404" s="17" t="s">
        <v>152</v>
      </c>
      <c r="AU404" s="17" t="s">
        <v>83</v>
      </c>
    </row>
    <row r="405" s="2" customFormat="1" ht="16.5" customHeight="1">
      <c r="A405" s="32"/>
      <c r="B405" s="33"/>
      <c r="C405" s="212" t="s">
        <v>759</v>
      </c>
      <c r="D405" s="212" t="s">
        <v>260</v>
      </c>
      <c r="E405" s="213" t="s">
        <v>760</v>
      </c>
      <c r="F405" s="214" t="s">
        <v>761</v>
      </c>
      <c r="G405" s="215" t="s">
        <v>506</v>
      </c>
      <c r="H405" s="216">
        <v>225.59999999999999</v>
      </c>
      <c r="I405" s="217">
        <v>223</v>
      </c>
      <c r="J405" s="217">
        <f>ROUND(I405*H405,2)</f>
        <v>50308.800000000003</v>
      </c>
      <c r="K405" s="214" t="s">
        <v>149</v>
      </c>
      <c r="L405" s="218"/>
      <c r="M405" s="219" t="s">
        <v>18</v>
      </c>
      <c r="N405" s="220" t="s">
        <v>45</v>
      </c>
      <c r="O405" s="204">
        <v>0</v>
      </c>
      <c r="P405" s="204">
        <f>O405*H405</f>
        <v>0</v>
      </c>
      <c r="Q405" s="204">
        <v>1</v>
      </c>
      <c r="R405" s="204">
        <f>Q405*H405</f>
        <v>225.59999999999999</v>
      </c>
      <c r="S405" s="204">
        <v>0</v>
      </c>
      <c r="T405" s="205">
        <f>S405*H405</f>
        <v>0</v>
      </c>
      <c r="U405" s="32"/>
      <c r="V405" s="32"/>
      <c r="W405" s="32"/>
      <c r="X405" s="32"/>
      <c r="Y405" s="32"/>
      <c r="Z405" s="32"/>
      <c r="AA405" s="32"/>
      <c r="AB405" s="32"/>
      <c r="AC405" s="32"/>
      <c r="AD405" s="32"/>
      <c r="AE405" s="32"/>
      <c r="AR405" s="206" t="s">
        <v>181</v>
      </c>
      <c r="AT405" s="206" t="s">
        <v>260</v>
      </c>
      <c r="AU405" s="206" t="s">
        <v>83</v>
      </c>
      <c r="AY405" s="17" t="s">
        <v>143</v>
      </c>
      <c r="BE405" s="207">
        <f>IF(N405="základní",J405,0)</f>
        <v>50308.800000000003</v>
      </c>
      <c r="BF405" s="207">
        <f>IF(N405="snížená",J405,0)</f>
        <v>0</v>
      </c>
      <c r="BG405" s="207">
        <f>IF(N405="zákl. přenesená",J405,0)</f>
        <v>0</v>
      </c>
      <c r="BH405" s="207">
        <f>IF(N405="sníž. přenesená",J405,0)</f>
        <v>0</v>
      </c>
      <c r="BI405" s="207">
        <f>IF(N405="nulová",J405,0)</f>
        <v>0</v>
      </c>
      <c r="BJ405" s="17" t="s">
        <v>20</v>
      </c>
      <c r="BK405" s="207">
        <f>ROUND(I405*H405,2)</f>
        <v>50308.800000000003</v>
      </c>
      <c r="BL405" s="17" t="s">
        <v>150</v>
      </c>
      <c r="BM405" s="206" t="s">
        <v>762</v>
      </c>
    </row>
    <row r="406" s="2" customFormat="1">
      <c r="A406" s="32"/>
      <c r="B406" s="33"/>
      <c r="C406" s="34"/>
      <c r="D406" s="208" t="s">
        <v>179</v>
      </c>
      <c r="E406" s="34"/>
      <c r="F406" s="209" t="s">
        <v>763</v>
      </c>
      <c r="G406" s="34"/>
      <c r="H406" s="34"/>
      <c r="I406" s="34"/>
      <c r="J406" s="34"/>
      <c r="K406" s="34"/>
      <c r="L406" s="38"/>
      <c r="M406" s="210"/>
      <c r="N406" s="211"/>
      <c r="O406" s="77"/>
      <c r="P406" s="77"/>
      <c r="Q406" s="77"/>
      <c r="R406" s="77"/>
      <c r="S406" s="77"/>
      <c r="T406" s="78"/>
      <c r="U406" s="32"/>
      <c r="V406" s="32"/>
      <c r="W406" s="32"/>
      <c r="X406" s="32"/>
      <c r="Y406" s="32"/>
      <c r="Z406" s="32"/>
      <c r="AA406" s="32"/>
      <c r="AB406" s="32"/>
      <c r="AC406" s="32"/>
      <c r="AD406" s="32"/>
      <c r="AE406" s="32"/>
      <c r="AT406" s="17" t="s">
        <v>179</v>
      </c>
      <c r="AU406" s="17" t="s">
        <v>83</v>
      </c>
    </row>
    <row r="407" s="2" customFormat="1" ht="62.7" customHeight="1">
      <c r="A407" s="32"/>
      <c r="B407" s="33"/>
      <c r="C407" s="196" t="s">
        <v>764</v>
      </c>
      <c r="D407" s="196" t="s">
        <v>145</v>
      </c>
      <c r="E407" s="197" t="s">
        <v>765</v>
      </c>
      <c r="F407" s="198" t="s">
        <v>766</v>
      </c>
      <c r="G407" s="199" t="s">
        <v>176</v>
      </c>
      <c r="H407" s="200">
        <v>1935</v>
      </c>
      <c r="I407" s="201">
        <v>259</v>
      </c>
      <c r="J407" s="201">
        <f>ROUND(I407*H407,2)</f>
        <v>501165</v>
      </c>
      <c r="K407" s="198" t="s">
        <v>149</v>
      </c>
      <c r="L407" s="38"/>
      <c r="M407" s="202" t="s">
        <v>18</v>
      </c>
      <c r="N407" s="203" t="s">
        <v>45</v>
      </c>
      <c r="O407" s="204">
        <v>0.086999999999999994</v>
      </c>
      <c r="P407" s="204">
        <f>O407*H407</f>
        <v>168.345</v>
      </c>
      <c r="Q407" s="204">
        <v>0</v>
      </c>
      <c r="R407" s="204">
        <f>Q407*H407</f>
        <v>0</v>
      </c>
      <c r="S407" s="204">
        <v>0</v>
      </c>
      <c r="T407" s="205">
        <f>S407*H407</f>
        <v>0</v>
      </c>
      <c r="U407" s="32"/>
      <c r="V407" s="32"/>
      <c r="W407" s="32"/>
      <c r="X407" s="32"/>
      <c r="Y407" s="32"/>
      <c r="Z407" s="32"/>
      <c r="AA407" s="32"/>
      <c r="AB407" s="32"/>
      <c r="AC407" s="32"/>
      <c r="AD407" s="32"/>
      <c r="AE407" s="32"/>
      <c r="AR407" s="206" t="s">
        <v>150</v>
      </c>
      <c r="AT407" s="206" t="s">
        <v>145</v>
      </c>
      <c r="AU407" s="206" t="s">
        <v>83</v>
      </c>
      <c r="AY407" s="17" t="s">
        <v>143</v>
      </c>
      <c r="BE407" s="207">
        <f>IF(N407="základní",J407,0)</f>
        <v>501165</v>
      </c>
      <c r="BF407" s="207">
        <f>IF(N407="snížená",J407,0)</f>
        <v>0</v>
      </c>
      <c r="BG407" s="207">
        <f>IF(N407="zákl. přenesená",J407,0)</f>
        <v>0</v>
      </c>
      <c r="BH407" s="207">
        <f>IF(N407="sníž. přenesená",J407,0)</f>
        <v>0</v>
      </c>
      <c r="BI407" s="207">
        <f>IF(N407="nulová",J407,0)</f>
        <v>0</v>
      </c>
      <c r="BJ407" s="17" t="s">
        <v>20</v>
      </c>
      <c r="BK407" s="207">
        <f>ROUND(I407*H407,2)</f>
        <v>501165</v>
      </c>
      <c r="BL407" s="17" t="s">
        <v>150</v>
      </c>
      <c r="BM407" s="206" t="s">
        <v>767</v>
      </c>
    </row>
    <row r="408" s="2" customFormat="1">
      <c r="A408" s="32"/>
      <c r="B408" s="33"/>
      <c r="C408" s="34"/>
      <c r="D408" s="208" t="s">
        <v>152</v>
      </c>
      <c r="E408" s="34"/>
      <c r="F408" s="209" t="s">
        <v>658</v>
      </c>
      <c r="G408" s="34"/>
      <c r="H408" s="34"/>
      <c r="I408" s="34"/>
      <c r="J408" s="34"/>
      <c r="K408" s="34"/>
      <c r="L408" s="38"/>
      <c r="M408" s="210"/>
      <c r="N408" s="211"/>
      <c r="O408" s="77"/>
      <c r="P408" s="77"/>
      <c r="Q408" s="77"/>
      <c r="R408" s="77"/>
      <c r="S408" s="77"/>
      <c r="T408" s="78"/>
      <c r="U408" s="32"/>
      <c r="V408" s="32"/>
      <c r="W408" s="32"/>
      <c r="X408" s="32"/>
      <c r="Y408" s="32"/>
      <c r="Z408" s="32"/>
      <c r="AA408" s="32"/>
      <c r="AB408" s="32"/>
      <c r="AC408" s="32"/>
      <c r="AD408" s="32"/>
      <c r="AE408" s="32"/>
      <c r="AT408" s="17" t="s">
        <v>152</v>
      </c>
      <c r="AU408" s="17" t="s">
        <v>83</v>
      </c>
    </row>
    <row r="409" s="2" customFormat="1">
      <c r="A409" s="32"/>
      <c r="B409" s="33"/>
      <c r="C409" s="34"/>
      <c r="D409" s="208" t="s">
        <v>179</v>
      </c>
      <c r="E409" s="34"/>
      <c r="F409" s="209" t="s">
        <v>768</v>
      </c>
      <c r="G409" s="34"/>
      <c r="H409" s="34"/>
      <c r="I409" s="34"/>
      <c r="J409" s="34"/>
      <c r="K409" s="34"/>
      <c r="L409" s="38"/>
      <c r="M409" s="210"/>
      <c r="N409" s="211"/>
      <c r="O409" s="77"/>
      <c r="P409" s="77"/>
      <c r="Q409" s="77"/>
      <c r="R409" s="77"/>
      <c r="S409" s="77"/>
      <c r="T409" s="78"/>
      <c r="U409" s="32"/>
      <c r="V409" s="32"/>
      <c r="W409" s="32"/>
      <c r="X409" s="32"/>
      <c r="Y409" s="32"/>
      <c r="Z409" s="32"/>
      <c r="AA409" s="32"/>
      <c r="AB409" s="32"/>
      <c r="AC409" s="32"/>
      <c r="AD409" s="32"/>
      <c r="AE409" s="32"/>
      <c r="AT409" s="17" t="s">
        <v>179</v>
      </c>
      <c r="AU409" s="17" t="s">
        <v>83</v>
      </c>
    </row>
    <row r="410" s="2" customFormat="1" ht="66.75" customHeight="1">
      <c r="A410" s="32"/>
      <c r="B410" s="33"/>
      <c r="C410" s="196" t="s">
        <v>769</v>
      </c>
      <c r="D410" s="196" t="s">
        <v>145</v>
      </c>
      <c r="E410" s="197" t="s">
        <v>770</v>
      </c>
      <c r="F410" s="198" t="s">
        <v>771</v>
      </c>
      <c r="G410" s="199" t="s">
        <v>176</v>
      </c>
      <c r="H410" s="200">
        <v>29025</v>
      </c>
      <c r="I410" s="201">
        <v>19.800000000000001</v>
      </c>
      <c r="J410" s="201">
        <f>ROUND(I410*H410,2)</f>
        <v>574695</v>
      </c>
      <c r="K410" s="198" t="s">
        <v>149</v>
      </c>
      <c r="L410" s="38"/>
      <c r="M410" s="202" t="s">
        <v>18</v>
      </c>
      <c r="N410" s="203" t="s">
        <v>45</v>
      </c>
      <c r="O410" s="204">
        <v>0.0050000000000000001</v>
      </c>
      <c r="P410" s="204">
        <f>O410*H410</f>
        <v>145.125</v>
      </c>
      <c r="Q410" s="204">
        <v>0</v>
      </c>
      <c r="R410" s="204">
        <f>Q410*H410</f>
        <v>0</v>
      </c>
      <c r="S410" s="204">
        <v>0</v>
      </c>
      <c r="T410" s="205">
        <f>S410*H410</f>
        <v>0</v>
      </c>
      <c r="U410" s="32"/>
      <c r="V410" s="32"/>
      <c r="W410" s="32"/>
      <c r="X410" s="32"/>
      <c r="Y410" s="32"/>
      <c r="Z410" s="32"/>
      <c r="AA410" s="32"/>
      <c r="AB410" s="32"/>
      <c r="AC410" s="32"/>
      <c r="AD410" s="32"/>
      <c r="AE410" s="32"/>
      <c r="AR410" s="206" t="s">
        <v>150</v>
      </c>
      <c r="AT410" s="206" t="s">
        <v>145</v>
      </c>
      <c r="AU410" s="206" t="s">
        <v>83</v>
      </c>
      <c r="AY410" s="17" t="s">
        <v>143</v>
      </c>
      <c r="BE410" s="207">
        <f>IF(N410="základní",J410,0)</f>
        <v>574695</v>
      </c>
      <c r="BF410" s="207">
        <f>IF(N410="snížená",J410,0)</f>
        <v>0</v>
      </c>
      <c r="BG410" s="207">
        <f>IF(N410="zákl. přenesená",J410,0)</f>
        <v>0</v>
      </c>
      <c r="BH410" s="207">
        <f>IF(N410="sníž. přenesená",J410,0)</f>
        <v>0</v>
      </c>
      <c r="BI410" s="207">
        <f>IF(N410="nulová",J410,0)</f>
        <v>0</v>
      </c>
      <c r="BJ410" s="17" t="s">
        <v>20</v>
      </c>
      <c r="BK410" s="207">
        <f>ROUND(I410*H410,2)</f>
        <v>574695</v>
      </c>
      <c r="BL410" s="17" t="s">
        <v>150</v>
      </c>
      <c r="BM410" s="206" t="s">
        <v>772</v>
      </c>
    </row>
    <row r="411" s="2" customFormat="1">
      <c r="A411" s="32"/>
      <c r="B411" s="33"/>
      <c r="C411" s="34"/>
      <c r="D411" s="208" t="s">
        <v>152</v>
      </c>
      <c r="E411" s="34"/>
      <c r="F411" s="209" t="s">
        <v>658</v>
      </c>
      <c r="G411" s="34"/>
      <c r="H411" s="34"/>
      <c r="I411" s="34"/>
      <c r="J411" s="34"/>
      <c r="K411" s="34"/>
      <c r="L411" s="38"/>
      <c r="M411" s="210"/>
      <c r="N411" s="211"/>
      <c r="O411" s="77"/>
      <c r="P411" s="77"/>
      <c r="Q411" s="77"/>
      <c r="R411" s="77"/>
      <c r="S411" s="77"/>
      <c r="T411" s="78"/>
      <c r="U411" s="32"/>
      <c r="V411" s="32"/>
      <c r="W411" s="32"/>
      <c r="X411" s="32"/>
      <c r="Y411" s="32"/>
      <c r="Z411" s="32"/>
      <c r="AA411" s="32"/>
      <c r="AB411" s="32"/>
      <c r="AC411" s="32"/>
      <c r="AD411" s="32"/>
      <c r="AE411" s="32"/>
      <c r="AT411" s="17" t="s">
        <v>152</v>
      </c>
      <c r="AU411" s="17" t="s">
        <v>83</v>
      </c>
    </row>
    <row r="412" s="2" customFormat="1" ht="66.75" customHeight="1">
      <c r="A412" s="32"/>
      <c r="B412" s="33"/>
      <c r="C412" s="196" t="s">
        <v>773</v>
      </c>
      <c r="D412" s="196" t="s">
        <v>145</v>
      </c>
      <c r="E412" s="197" t="s">
        <v>774</v>
      </c>
      <c r="F412" s="198" t="s">
        <v>775</v>
      </c>
      <c r="G412" s="199" t="s">
        <v>176</v>
      </c>
      <c r="H412" s="200">
        <v>45</v>
      </c>
      <c r="I412" s="201">
        <v>300</v>
      </c>
      <c r="J412" s="201">
        <f>ROUND(I412*H412,2)</f>
        <v>13500</v>
      </c>
      <c r="K412" s="198" t="s">
        <v>149</v>
      </c>
      <c r="L412" s="38"/>
      <c r="M412" s="202" t="s">
        <v>18</v>
      </c>
      <c r="N412" s="203" t="s">
        <v>45</v>
      </c>
      <c r="O412" s="204">
        <v>0.099000000000000005</v>
      </c>
      <c r="P412" s="204">
        <f>O412*H412</f>
        <v>4.4550000000000001</v>
      </c>
      <c r="Q412" s="204">
        <v>0</v>
      </c>
      <c r="R412" s="204">
        <f>Q412*H412</f>
        <v>0</v>
      </c>
      <c r="S412" s="204">
        <v>0</v>
      </c>
      <c r="T412" s="205">
        <f>S412*H412</f>
        <v>0</v>
      </c>
      <c r="U412" s="32"/>
      <c r="V412" s="32"/>
      <c r="W412" s="32"/>
      <c r="X412" s="32"/>
      <c r="Y412" s="32"/>
      <c r="Z412" s="32"/>
      <c r="AA412" s="32"/>
      <c r="AB412" s="32"/>
      <c r="AC412" s="32"/>
      <c r="AD412" s="32"/>
      <c r="AE412" s="32"/>
      <c r="AR412" s="206" t="s">
        <v>150</v>
      </c>
      <c r="AT412" s="206" t="s">
        <v>145</v>
      </c>
      <c r="AU412" s="206" t="s">
        <v>83</v>
      </c>
      <c r="AY412" s="17" t="s">
        <v>143</v>
      </c>
      <c r="BE412" s="207">
        <f>IF(N412="základní",J412,0)</f>
        <v>13500</v>
      </c>
      <c r="BF412" s="207">
        <f>IF(N412="snížená",J412,0)</f>
        <v>0</v>
      </c>
      <c r="BG412" s="207">
        <f>IF(N412="zákl. přenesená",J412,0)</f>
        <v>0</v>
      </c>
      <c r="BH412" s="207">
        <f>IF(N412="sníž. přenesená",J412,0)</f>
        <v>0</v>
      </c>
      <c r="BI412" s="207">
        <f>IF(N412="nulová",J412,0)</f>
        <v>0</v>
      </c>
      <c r="BJ412" s="17" t="s">
        <v>20</v>
      </c>
      <c r="BK412" s="207">
        <f>ROUND(I412*H412,2)</f>
        <v>13500</v>
      </c>
      <c r="BL412" s="17" t="s">
        <v>150</v>
      </c>
      <c r="BM412" s="206" t="s">
        <v>776</v>
      </c>
    </row>
    <row r="413" s="2" customFormat="1">
      <c r="A413" s="32"/>
      <c r="B413" s="33"/>
      <c r="C413" s="34"/>
      <c r="D413" s="208" t="s">
        <v>152</v>
      </c>
      <c r="E413" s="34"/>
      <c r="F413" s="209" t="s">
        <v>658</v>
      </c>
      <c r="G413" s="34"/>
      <c r="H413" s="34"/>
      <c r="I413" s="34"/>
      <c r="J413" s="34"/>
      <c r="K413" s="34"/>
      <c r="L413" s="38"/>
      <c r="M413" s="210"/>
      <c r="N413" s="211"/>
      <c r="O413" s="77"/>
      <c r="P413" s="77"/>
      <c r="Q413" s="77"/>
      <c r="R413" s="77"/>
      <c r="S413" s="77"/>
      <c r="T413" s="78"/>
      <c r="U413" s="32"/>
      <c r="V413" s="32"/>
      <c r="W413" s="32"/>
      <c r="X413" s="32"/>
      <c r="Y413" s="32"/>
      <c r="Z413" s="32"/>
      <c r="AA413" s="32"/>
      <c r="AB413" s="32"/>
      <c r="AC413" s="32"/>
      <c r="AD413" s="32"/>
      <c r="AE413" s="32"/>
      <c r="AT413" s="17" t="s">
        <v>152</v>
      </c>
      <c r="AU413" s="17" t="s">
        <v>83</v>
      </c>
    </row>
    <row r="414" s="2" customFormat="1" ht="78" customHeight="1">
      <c r="A414" s="32"/>
      <c r="B414" s="33"/>
      <c r="C414" s="196" t="s">
        <v>777</v>
      </c>
      <c r="D414" s="196" t="s">
        <v>145</v>
      </c>
      <c r="E414" s="197" t="s">
        <v>778</v>
      </c>
      <c r="F414" s="198" t="s">
        <v>779</v>
      </c>
      <c r="G414" s="199" t="s">
        <v>176</v>
      </c>
      <c r="H414" s="200">
        <v>765</v>
      </c>
      <c r="I414" s="201">
        <v>23.300000000000001</v>
      </c>
      <c r="J414" s="201">
        <f>ROUND(I414*H414,2)</f>
        <v>17824.5</v>
      </c>
      <c r="K414" s="198" t="s">
        <v>149</v>
      </c>
      <c r="L414" s="38"/>
      <c r="M414" s="202" t="s">
        <v>18</v>
      </c>
      <c r="N414" s="203" t="s">
        <v>45</v>
      </c>
      <c r="O414" s="204">
        <v>0.0060000000000000001</v>
      </c>
      <c r="P414" s="204">
        <f>O414*H414</f>
        <v>4.5899999999999999</v>
      </c>
      <c r="Q414" s="204">
        <v>0</v>
      </c>
      <c r="R414" s="204">
        <f>Q414*H414</f>
        <v>0</v>
      </c>
      <c r="S414" s="204">
        <v>0</v>
      </c>
      <c r="T414" s="205">
        <f>S414*H414</f>
        <v>0</v>
      </c>
      <c r="U414" s="32"/>
      <c r="V414" s="32"/>
      <c r="W414" s="32"/>
      <c r="X414" s="32"/>
      <c r="Y414" s="32"/>
      <c r="Z414" s="32"/>
      <c r="AA414" s="32"/>
      <c r="AB414" s="32"/>
      <c r="AC414" s="32"/>
      <c r="AD414" s="32"/>
      <c r="AE414" s="32"/>
      <c r="AR414" s="206" t="s">
        <v>150</v>
      </c>
      <c r="AT414" s="206" t="s">
        <v>145</v>
      </c>
      <c r="AU414" s="206" t="s">
        <v>83</v>
      </c>
      <c r="AY414" s="17" t="s">
        <v>143</v>
      </c>
      <c r="BE414" s="207">
        <f>IF(N414="základní",J414,0)</f>
        <v>17824.5</v>
      </c>
      <c r="BF414" s="207">
        <f>IF(N414="snížená",J414,0)</f>
        <v>0</v>
      </c>
      <c r="BG414" s="207">
        <f>IF(N414="zákl. přenesená",J414,0)</f>
        <v>0</v>
      </c>
      <c r="BH414" s="207">
        <f>IF(N414="sníž. přenesená",J414,0)</f>
        <v>0</v>
      </c>
      <c r="BI414" s="207">
        <f>IF(N414="nulová",J414,0)</f>
        <v>0</v>
      </c>
      <c r="BJ414" s="17" t="s">
        <v>20</v>
      </c>
      <c r="BK414" s="207">
        <f>ROUND(I414*H414,2)</f>
        <v>17824.5</v>
      </c>
      <c r="BL414" s="17" t="s">
        <v>150</v>
      </c>
      <c r="BM414" s="206" t="s">
        <v>780</v>
      </c>
    </row>
    <row r="415" s="2" customFormat="1">
      <c r="A415" s="32"/>
      <c r="B415" s="33"/>
      <c r="C415" s="34"/>
      <c r="D415" s="208" t="s">
        <v>152</v>
      </c>
      <c r="E415" s="34"/>
      <c r="F415" s="209" t="s">
        <v>658</v>
      </c>
      <c r="G415" s="34"/>
      <c r="H415" s="34"/>
      <c r="I415" s="34"/>
      <c r="J415" s="34"/>
      <c r="K415" s="34"/>
      <c r="L415" s="38"/>
      <c r="M415" s="210"/>
      <c r="N415" s="211"/>
      <c r="O415" s="77"/>
      <c r="P415" s="77"/>
      <c r="Q415" s="77"/>
      <c r="R415" s="77"/>
      <c r="S415" s="77"/>
      <c r="T415" s="78"/>
      <c r="U415" s="32"/>
      <c r="V415" s="32"/>
      <c r="W415" s="32"/>
      <c r="X415" s="32"/>
      <c r="Y415" s="32"/>
      <c r="Z415" s="32"/>
      <c r="AA415" s="32"/>
      <c r="AB415" s="32"/>
      <c r="AC415" s="32"/>
      <c r="AD415" s="32"/>
      <c r="AE415" s="32"/>
      <c r="AT415" s="17" t="s">
        <v>152</v>
      </c>
      <c r="AU415" s="17" t="s">
        <v>83</v>
      </c>
    </row>
    <row r="416" s="2" customFormat="1" ht="44.25" customHeight="1">
      <c r="A416" s="32"/>
      <c r="B416" s="33"/>
      <c r="C416" s="196" t="s">
        <v>781</v>
      </c>
      <c r="D416" s="196" t="s">
        <v>145</v>
      </c>
      <c r="E416" s="197" t="s">
        <v>782</v>
      </c>
      <c r="F416" s="198" t="s">
        <v>783</v>
      </c>
      <c r="G416" s="199" t="s">
        <v>176</v>
      </c>
      <c r="H416" s="200">
        <v>480</v>
      </c>
      <c r="I416" s="201">
        <v>138</v>
      </c>
      <c r="J416" s="201">
        <f>ROUND(I416*H416,2)</f>
        <v>66240</v>
      </c>
      <c r="K416" s="198" t="s">
        <v>149</v>
      </c>
      <c r="L416" s="38"/>
      <c r="M416" s="202" t="s">
        <v>18</v>
      </c>
      <c r="N416" s="203" t="s">
        <v>45</v>
      </c>
      <c r="O416" s="204">
        <v>0.19700000000000001</v>
      </c>
      <c r="P416" s="204">
        <f>O416*H416</f>
        <v>94.560000000000002</v>
      </c>
      <c r="Q416" s="204">
        <v>0</v>
      </c>
      <c r="R416" s="204">
        <f>Q416*H416</f>
        <v>0</v>
      </c>
      <c r="S416" s="204">
        <v>0</v>
      </c>
      <c r="T416" s="205">
        <f>S416*H416</f>
        <v>0</v>
      </c>
      <c r="U416" s="32"/>
      <c r="V416" s="32"/>
      <c r="W416" s="32"/>
      <c r="X416" s="32"/>
      <c r="Y416" s="32"/>
      <c r="Z416" s="32"/>
      <c r="AA416" s="32"/>
      <c r="AB416" s="32"/>
      <c r="AC416" s="32"/>
      <c r="AD416" s="32"/>
      <c r="AE416" s="32"/>
      <c r="AR416" s="206" t="s">
        <v>150</v>
      </c>
      <c r="AT416" s="206" t="s">
        <v>145</v>
      </c>
      <c r="AU416" s="206" t="s">
        <v>83</v>
      </c>
      <c r="AY416" s="17" t="s">
        <v>143</v>
      </c>
      <c r="BE416" s="207">
        <f>IF(N416="základní",J416,0)</f>
        <v>66240</v>
      </c>
      <c r="BF416" s="207">
        <f>IF(N416="snížená",J416,0)</f>
        <v>0</v>
      </c>
      <c r="BG416" s="207">
        <f>IF(N416="zákl. přenesená",J416,0)</f>
        <v>0</v>
      </c>
      <c r="BH416" s="207">
        <f>IF(N416="sníž. přenesená",J416,0)</f>
        <v>0</v>
      </c>
      <c r="BI416" s="207">
        <f>IF(N416="nulová",J416,0)</f>
        <v>0</v>
      </c>
      <c r="BJ416" s="17" t="s">
        <v>20</v>
      </c>
      <c r="BK416" s="207">
        <f>ROUND(I416*H416,2)</f>
        <v>66240</v>
      </c>
      <c r="BL416" s="17" t="s">
        <v>150</v>
      </c>
      <c r="BM416" s="206" t="s">
        <v>784</v>
      </c>
    </row>
    <row r="417" s="2" customFormat="1">
      <c r="A417" s="32"/>
      <c r="B417" s="33"/>
      <c r="C417" s="34"/>
      <c r="D417" s="208" t="s">
        <v>152</v>
      </c>
      <c r="E417" s="34"/>
      <c r="F417" s="209" t="s">
        <v>785</v>
      </c>
      <c r="G417" s="34"/>
      <c r="H417" s="34"/>
      <c r="I417" s="34"/>
      <c r="J417" s="34"/>
      <c r="K417" s="34"/>
      <c r="L417" s="38"/>
      <c r="M417" s="210"/>
      <c r="N417" s="211"/>
      <c r="O417" s="77"/>
      <c r="P417" s="77"/>
      <c r="Q417" s="77"/>
      <c r="R417" s="77"/>
      <c r="S417" s="77"/>
      <c r="T417" s="78"/>
      <c r="U417" s="32"/>
      <c r="V417" s="32"/>
      <c r="W417" s="32"/>
      <c r="X417" s="32"/>
      <c r="Y417" s="32"/>
      <c r="Z417" s="32"/>
      <c r="AA417" s="32"/>
      <c r="AB417" s="32"/>
      <c r="AC417" s="32"/>
      <c r="AD417" s="32"/>
      <c r="AE417" s="32"/>
      <c r="AT417" s="17" t="s">
        <v>152</v>
      </c>
      <c r="AU417" s="17" t="s">
        <v>83</v>
      </c>
    </row>
    <row r="418" s="2" customFormat="1">
      <c r="A418" s="32"/>
      <c r="B418" s="33"/>
      <c r="C418" s="34"/>
      <c r="D418" s="208" t="s">
        <v>179</v>
      </c>
      <c r="E418" s="34"/>
      <c r="F418" s="209" t="s">
        <v>786</v>
      </c>
      <c r="G418" s="34"/>
      <c r="H418" s="34"/>
      <c r="I418" s="34"/>
      <c r="J418" s="34"/>
      <c r="K418" s="34"/>
      <c r="L418" s="38"/>
      <c r="M418" s="210"/>
      <c r="N418" s="211"/>
      <c r="O418" s="77"/>
      <c r="P418" s="77"/>
      <c r="Q418" s="77"/>
      <c r="R418" s="77"/>
      <c r="S418" s="77"/>
      <c r="T418" s="78"/>
      <c r="U418" s="32"/>
      <c r="V418" s="32"/>
      <c r="W418" s="32"/>
      <c r="X418" s="32"/>
      <c r="Y418" s="32"/>
      <c r="Z418" s="32"/>
      <c r="AA418" s="32"/>
      <c r="AB418" s="32"/>
      <c r="AC418" s="32"/>
      <c r="AD418" s="32"/>
      <c r="AE418" s="32"/>
      <c r="AT418" s="17" t="s">
        <v>179</v>
      </c>
      <c r="AU418" s="17" t="s">
        <v>83</v>
      </c>
    </row>
    <row r="419" s="2" customFormat="1" ht="44.25" customHeight="1">
      <c r="A419" s="32"/>
      <c r="B419" s="33"/>
      <c r="C419" s="196" t="s">
        <v>787</v>
      </c>
      <c r="D419" s="196" t="s">
        <v>145</v>
      </c>
      <c r="E419" s="197" t="s">
        <v>788</v>
      </c>
      <c r="F419" s="198" t="s">
        <v>789</v>
      </c>
      <c r="G419" s="199" t="s">
        <v>176</v>
      </c>
      <c r="H419" s="200">
        <v>45</v>
      </c>
      <c r="I419" s="201">
        <v>179</v>
      </c>
      <c r="J419" s="201">
        <f>ROUND(I419*H419,2)</f>
        <v>8055</v>
      </c>
      <c r="K419" s="198" t="s">
        <v>149</v>
      </c>
      <c r="L419" s="38"/>
      <c r="M419" s="202" t="s">
        <v>18</v>
      </c>
      <c r="N419" s="203" t="s">
        <v>45</v>
      </c>
      <c r="O419" s="204">
        <v>0.25600000000000001</v>
      </c>
      <c r="P419" s="204">
        <f>O419*H419</f>
        <v>11.52</v>
      </c>
      <c r="Q419" s="204">
        <v>0</v>
      </c>
      <c r="R419" s="204">
        <f>Q419*H419</f>
        <v>0</v>
      </c>
      <c r="S419" s="204">
        <v>0</v>
      </c>
      <c r="T419" s="205">
        <f>S419*H419</f>
        <v>0</v>
      </c>
      <c r="U419" s="32"/>
      <c r="V419" s="32"/>
      <c r="W419" s="32"/>
      <c r="X419" s="32"/>
      <c r="Y419" s="32"/>
      <c r="Z419" s="32"/>
      <c r="AA419" s="32"/>
      <c r="AB419" s="32"/>
      <c r="AC419" s="32"/>
      <c r="AD419" s="32"/>
      <c r="AE419" s="32"/>
      <c r="AR419" s="206" t="s">
        <v>150</v>
      </c>
      <c r="AT419" s="206" t="s">
        <v>145</v>
      </c>
      <c r="AU419" s="206" t="s">
        <v>83</v>
      </c>
      <c r="AY419" s="17" t="s">
        <v>143</v>
      </c>
      <c r="BE419" s="207">
        <f>IF(N419="základní",J419,0)</f>
        <v>8055</v>
      </c>
      <c r="BF419" s="207">
        <f>IF(N419="snížená",J419,0)</f>
        <v>0</v>
      </c>
      <c r="BG419" s="207">
        <f>IF(N419="zákl. přenesená",J419,0)</f>
        <v>0</v>
      </c>
      <c r="BH419" s="207">
        <f>IF(N419="sníž. přenesená",J419,0)</f>
        <v>0</v>
      </c>
      <c r="BI419" s="207">
        <f>IF(N419="nulová",J419,0)</f>
        <v>0</v>
      </c>
      <c r="BJ419" s="17" t="s">
        <v>20</v>
      </c>
      <c r="BK419" s="207">
        <f>ROUND(I419*H419,2)</f>
        <v>8055</v>
      </c>
      <c r="BL419" s="17" t="s">
        <v>150</v>
      </c>
      <c r="BM419" s="206" t="s">
        <v>790</v>
      </c>
    </row>
    <row r="420" s="2" customFormat="1">
      <c r="A420" s="32"/>
      <c r="B420" s="33"/>
      <c r="C420" s="34"/>
      <c r="D420" s="208" t="s">
        <v>152</v>
      </c>
      <c r="E420" s="34"/>
      <c r="F420" s="209" t="s">
        <v>785</v>
      </c>
      <c r="G420" s="34"/>
      <c r="H420" s="34"/>
      <c r="I420" s="34"/>
      <c r="J420" s="34"/>
      <c r="K420" s="34"/>
      <c r="L420" s="38"/>
      <c r="M420" s="210"/>
      <c r="N420" s="211"/>
      <c r="O420" s="77"/>
      <c r="P420" s="77"/>
      <c r="Q420" s="77"/>
      <c r="R420" s="77"/>
      <c r="S420" s="77"/>
      <c r="T420" s="78"/>
      <c r="U420" s="32"/>
      <c r="V420" s="32"/>
      <c r="W420" s="32"/>
      <c r="X420" s="32"/>
      <c r="Y420" s="32"/>
      <c r="Z420" s="32"/>
      <c r="AA420" s="32"/>
      <c r="AB420" s="32"/>
      <c r="AC420" s="32"/>
      <c r="AD420" s="32"/>
      <c r="AE420" s="32"/>
      <c r="AT420" s="17" t="s">
        <v>152</v>
      </c>
      <c r="AU420" s="17" t="s">
        <v>83</v>
      </c>
    </row>
    <row r="421" s="2" customFormat="1">
      <c r="A421" s="32"/>
      <c r="B421" s="33"/>
      <c r="C421" s="34"/>
      <c r="D421" s="208" t="s">
        <v>179</v>
      </c>
      <c r="E421" s="34"/>
      <c r="F421" s="209" t="s">
        <v>786</v>
      </c>
      <c r="G421" s="34"/>
      <c r="H421" s="34"/>
      <c r="I421" s="34"/>
      <c r="J421" s="34"/>
      <c r="K421" s="34"/>
      <c r="L421" s="38"/>
      <c r="M421" s="210"/>
      <c r="N421" s="211"/>
      <c r="O421" s="77"/>
      <c r="P421" s="77"/>
      <c r="Q421" s="77"/>
      <c r="R421" s="77"/>
      <c r="S421" s="77"/>
      <c r="T421" s="78"/>
      <c r="U421" s="32"/>
      <c r="V421" s="32"/>
      <c r="W421" s="32"/>
      <c r="X421" s="32"/>
      <c r="Y421" s="32"/>
      <c r="Z421" s="32"/>
      <c r="AA421" s="32"/>
      <c r="AB421" s="32"/>
      <c r="AC421" s="32"/>
      <c r="AD421" s="32"/>
      <c r="AE421" s="32"/>
      <c r="AT421" s="17" t="s">
        <v>179</v>
      </c>
      <c r="AU421" s="17" t="s">
        <v>83</v>
      </c>
    </row>
    <row r="422" s="2" customFormat="1" ht="62.7" customHeight="1">
      <c r="A422" s="32"/>
      <c r="B422" s="33"/>
      <c r="C422" s="196" t="s">
        <v>791</v>
      </c>
      <c r="D422" s="196" t="s">
        <v>145</v>
      </c>
      <c r="E422" s="197" t="s">
        <v>792</v>
      </c>
      <c r="F422" s="198" t="s">
        <v>793</v>
      </c>
      <c r="G422" s="199" t="s">
        <v>176</v>
      </c>
      <c r="H422" s="200">
        <v>24</v>
      </c>
      <c r="I422" s="201">
        <v>195</v>
      </c>
      <c r="J422" s="201">
        <f>ROUND(I422*H422,2)</f>
        <v>4680</v>
      </c>
      <c r="K422" s="198" t="s">
        <v>149</v>
      </c>
      <c r="L422" s="38"/>
      <c r="M422" s="202" t="s">
        <v>18</v>
      </c>
      <c r="N422" s="203" t="s">
        <v>45</v>
      </c>
      <c r="O422" s="204">
        <v>0.39400000000000002</v>
      </c>
      <c r="P422" s="204">
        <f>O422*H422</f>
        <v>9.4559999999999995</v>
      </c>
      <c r="Q422" s="204">
        <v>0</v>
      </c>
      <c r="R422" s="204">
        <f>Q422*H422</f>
        <v>0</v>
      </c>
      <c r="S422" s="204">
        <v>0</v>
      </c>
      <c r="T422" s="205">
        <f>S422*H422</f>
        <v>0</v>
      </c>
      <c r="U422" s="32"/>
      <c r="V422" s="32"/>
      <c r="W422" s="32"/>
      <c r="X422" s="32"/>
      <c r="Y422" s="32"/>
      <c r="Z422" s="32"/>
      <c r="AA422" s="32"/>
      <c r="AB422" s="32"/>
      <c r="AC422" s="32"/>
      <c r="AD422" s="32"/>
      <c r="AE422" s="32"/>
      <c r="AR422" s="206" t="s">
        <v>150</v>
      </c>
      <c r="AT422" s="206" t="s">
        <v>145</v>
      </c>
      <c r="AU422" s="206" t="s">
        <v>83</v>
      </c>
      <c r="AY422" s="17" t="s">
        <v>143</v>
      </c>
      <c r="BE422" s="207">
        <f>IF(N422="základní",J422,0)</f>
        <v>4680</v>
      </c>
      <c r="BF422" s="207">
        <f>IF(N422="snížená",J422,0)</f>
        <v>0</v>
      </c>
      <c r="BG422" s="207">
        <f>IF(N422="zákl. přenesená",J422,0)</f>
        <v>0</v>
      </c>
      <c r="BH422" s="207">
        <f>IF(N422="sníž. přenesená",J422,0)</f>
        <v>0</v>
      </c>
      <c r="BI422" s="207">
        <f>IF(N422="nulová",J422,0)</f>
        <v>0</v>
      </c>
      <c r="BJ422" s="17" t="s">
        <v>20</v>
      </c>
      <c r="BK422" s="207">
        <f>ROUND(I422*H422,2)</f>
        <v>4680</v>
      </c>
      <c r="BL422" s="17" t="s">
        <v>150</v>
      </c>
      <c r="BM422" s="206" t="s">
        <v>794</v>
      </c>
    </row>
    <row r="423" s="2" customFormat="1">
      <c r="A423" s="32"/>
      <c r="B423" s="33"/>
      <c r="C423" s="34"/>
      <c r="D423" s="208" t="s">
        <v>152</v>
      </c>
      <c r="E423" s="34"/>
      <c r="F423" s="209" t="s">
        <v>795</v>
      </c>
      <c r="G423" s="34"/>
      <c r="H423" s="34"/>
      <c r="I423" s="34"/>
      <c r="J423" s="34"/>
      <c r="K423" s="34"/>
      <c r="L423" s="38"/>
      <c r="M423" s="210"/>
      <c r="N423" s="211"/>
      <c r="O423" s="77"/>
      <c r="P423" s="77"/>
      <c r="Q423" s="77"/>
      <c r="R423" s="77"/>
      <c r="S423" s="77"/>
      <c r="T423" s="78"/>
      <c r="U423" s="32"/>
      <c r="V423" s="32"/>
      <c r="W423" s="32"/>
      <c r="X423" s="32"/>
      <c r="Y423" s="32"/>
      <c r="Z423" s="32"/>
      <c r="AA423" s="32"/>
      <c r="AB423" s="32"/>
      <c r="AC423" s="32"/>
      <c r="AD423" s="32"/>
      <c r="AE423" s="32"/>
      <c r="AT423" s="17" t="s">
        <v>152</v>
      </c>
      <c r="AU423" s="17" t="s">
        <v>83</v>
      </c>
    </row>
    <row r="424" s="2" customFormat="1">
      <c r="A424" s="32"/>
      <c r="B424" s="33"/>
      <c r="C424" s="34"/>
      <c r="D424" s="208" t="s">
        <v>179</v>
      </c>
      <c r="E424" s="34"/>
      <c r="F424" s="209" t="s">
        <v>796</v>
      </c>
      <c r="G424" s="34"/>
      <c r="H424" s="34"/>
      <c r="I424" s="34"/>
      <c r="J424" s="34"/>
      <c r="K424" s="34"/>
      <c r="L424" s="38"/>
      <c r="M424" s="210"/>
      <c r="N424" s="211"/>
      <c r="O424" s="77"/>
      <c r="P424" s="77"/>
      <c r="Q424" s="77"/>
      <c r="R424" s="77"/>
      <c r="S424" s="77"/>
      <c r="T424" s="78"/>
      <c r="U424" s="32"/>
      <c r="V424" s="32"/>
      <c r="W424" s="32"/>
      <c r="X424" s="32"/>
      <c r="Y424" s="32"/>
      <c r="Z424" s="32"/>
      <c r="AA424" s="32"/>
      <c r="AB424" s="32"/>
      <c r="AC424" s="32"/>
      <c r="AD424" s="32"/>
      <c r="AE424" s="32"/>
      <c r="AT424" s="17" t="s">
        <v>179</v>
      </c>
      <c r="AU424" s="17" t="s">
        <v>83</v>
      </c>
    </row>
    <row r="425" s="2" customFormat="1" ht="16.5" customHeight="1">
      <c r="A425" s="32"/>
      <c r="B425" s="33"/>
      <c r="C425" s="212" t="s">
        <v>797</v>
      </c>
      <c r="D425" s="212" t="s">
        <v>260</v>
      </c>
      <c r="E425" s="213" t="s">
        <v>798</v>
      </c>
      <c r="F425" s="214" t="s">
        <v>799</v>
      </c>
      <c r="G425" s="215" t="s">
        <v>506</v>
      </c>
      <c r="H425" s="216">
        <v>6</v>
      </c>
      <c r="I425" s="217">
        <v>1220</v>
      </c>
      <c r="J425" s="217">
        <f>ROUND(I425*H425,2)</f>
        <v>7320</v>
      </c>
      <c r="K425" s="214" t="s">
        <v>149</v>
      </c>
      <c r="L425" s="218"/>
      <c r="M425" s="219" t="s">
        <v>18</v>
      </c>
      <c r="N425" s="220" t="s">
        <v>45</v>
      </c>
      <c r="O425" s="204">
        <v>0</v>
      </c>
      <c r="P425" s="204">
        <f>O425*H425</f>
        <v>0</v>
      </c>
      <c r="Q425" s="204">
        <v>1</v>
      </c>
      <c r="R425" s="204">
        <f>Q425*H425</f>
        <v>6</v>
      </c>
      <c r="S425" s="204">
        <v>0</v>
      </c>
      <c r="T425" s="205">
        <f>S425*H425</f>
        <v>0</v>
      </c>
      <c r="U425" s="32"/>
      <c r="V425" s="32"/>
      <c r="W425" s="32"/>
      <c r="X425" s="32"/>
      <c r="Y425" s="32"/>
      <c r="Z425" s="32"/>
      <c r="AA425" s="32"/>
      <c r="AB425" s="32"/>
      <c r="AC425" s="32"/>
      <c r="AD425" s="32"/>
      <c r="AE425" s="32"/>
      <c r="AR425" s="206" t="s">
        <v>181</v>
      </c>
      <c r="AT425" s="206" t="s">
        <v>260</v>
      </c>
      <c r="AU425" s="206" t="s">
        <v>83</v>
      </c>
      <c r="AY425" s="17" t="s">
        <v>143</v>
      </c>
      <c r="BE425" s="207">
        <f>IF(N425="základní",J425,0)</f>
        <v>7320</v>
      </c>
      <c r="BF425" s="207">
        <f>IF(N425="snížená",J425,0)</f>
        <v>0</v>
      </c>
      <c r="BG425" s="207">
        <f>IF(N425="zákl. přenesená",J425,0)</f>
        <v>0</v>
      </c>
      <c r="BH425" s="207">
        <f>IF(N425="sníž. přenesená",J425,0)</f>
        <v>0</v>
      </c>
      <c r="BI425" s="207">
        <f>IF(N425="nulová",J425,0)</f>
        <v>0</v>
      </c>
      <c r="BJ425" s="17" t="s">
        <v>20</v>
      </c>
      <c r="BK425" s="207">
        <f>ROUND(I425*H425,2)</f>
        <v>7320</v>
      </c>
      <c r="BL425" s="17" t="s">
        <v>150</v>
      </c>
      <c r="BM425" s="206" t="s">
        <v>800</v>
      </c>
    </row>
    <row r="426" s="2" customFormat="1">
      <c r="A426" s="32"/>
      <c r="B426" s="33"/>
      <c r="C426" s="34"/>
      <c r="D426" s="208" t="s">
        <v>179</v>
      </c>
      <c r="E426" s="34"/>
      <c r="F426" s="209" t="s">
        <v>801</v>
      </c>
      <c r="G426" s="34"/>
      <c r="H426" s="34"/>
      <c r="I426" s="34"/>
      <c r="J426" s="34"/>
      <c r="K426" s="34"/>
      <c r="L426" s="38"/>
      <c r="M426" s="210"/>
      <c r="N426" s="211"/>
      <c r="O426" s="77"/>
      <c r="P426" s="77"/>
      <c r="Q426" s="77"/>
      <c r="R426" s="77"/>
      <c r="S426" s="77"/>
      <c r="T426" s="78"/>
      <c r="U426" s="32"/>
      <c r="V426" s="32"/>
      <c r="W426" s="32"/>
      <c r="X426" s="32"/>
      <c r="Y426" s="32"/>
      <c r="Z426" s="32"/>
      <c r="AA426" s="32"/>
      <c r="AB426" s="32"/>
      <c r="AC426" s="32"/>
      <c r="AD426" s="32"/>
      <c r="AE426" s="32"/>
      <c r="AT426" s="17" t="s">
        <v>179</v>
      </c>
      <c r="AU426" s="17" t="s">
        <v>83</v>
      </c>
    </row>
    <row r="427" s="2" customFormat="1" ht="24.15" customHeight="1">
      <c r="A427" s="32"/>
      <c r="B427" s="33"/>
      <c r="C427" s="196" t="s">
        <v>802</v>
      </c>
      <c r="D427" s="196" t="s">
        <v>145</v>
      </c>
      <c r="E427" s="197" t="s">
        <v>803</v>
      </c>
      <c r="F427" s="198" t="s">
        <v>804</v>
      </c>
      <c r="G427" s="199" t="s">
        <v>148</v>
      </c>
      <c r="H427" s="200">
        <v>49.350000000000001</v>
      </c>
      <c r="I427" s="201">
        <v>66.400000000000006</v>
      </c>
      <c r="J427" s="201">
        <f>ROUND(I427*H427,2)</f>
        <v>3276.8400000000001</v>
      </c>
      <c r="K427" s="198" t="s">
        <v>149</v>
      </c>
      <c r="L427" s="38"/>
      <c r="M427" s="202" t="s">
        <v>18</v>
      </c>
      <c r="N427" s="203" t="s">
        <v>45</v>
      </c>
      <c r="O427" s="204">
        <v>0.14799999999999999</v>
      </c>
      <c r="P427" s="204">
        <f>O427*H427</f>
        <v>7.3037999999999998</v>
      </c>
      <c r="Q427" s="204">
        <v>0</v>
      </c>
      <c r="R427" s="204">
        <f>Q427*H427</f>
        <v>0</v>
      </c>
      <c r="S427" s="204">
        <v>0</v>
      </c>
      <c r="T427" s="205">
        <f>S427*H427</f>
        <v>0</v>
      </c>
      <c r="U427" s="32"/>
      <c r="V427" s="32"/>
      <c r="W427" s="32"/>
      <c r="X427" s="32"/>
      <c r="Y427" s="32"/>
      <c r="Z427" s="32"/>
      <c r="AA427" s="32"/>
      <c r="AB427" s="32"/>
      <c r="AC427" s="32"/>
      <c r="AD427" s="32"/>
      <c r="AE427" s="32"/>
      <c r="AR427" s="206" t="s">
        <v>150</v>
      </c>
      <c r="AT427" s="206" t="s">
        <v>145</v>
      </c>
      <c r="AU427" s="206" t="s">
        <v>83</v>
      </c>
      <c r="AY427" s="17" t="s">
        <v>143</v>
      </c>
      <c r="BE427" s="207">
        <f>IF(N427="základní",J427,0)</f>
        <v>3276.8400000000001</v>
      </c>
      <c r="BF427" s="207">
        <f>IF(N427="snížená",J427,0)</f>
        <v>0</v>
      </c>
      <c r="BG427" s="207">
        <f>IF(N427="zákl. přenesená",J427,0)</f>
        <v>0</v>
      </c>
      <c r="BH427" s="207">
        <f>IF(N427="sníž. přenesená",J427,0)</f>
        <v>0</v>
      </c>
      <c r="BI427" s="207">
        <f>IF(N427="nulová",J427,0)</f>
        <v>0</v>
      </c>
      <c r="BJ427" s="17" t="s">
        <v>20</v>
      </c>
      <c r="BK427" s="207">
        <f>ROUND(I427*H427,2)</f>
        <v>3276.8400000000001</v>
      </c>
      <c r="BL427" s="17" t="s">
        <v>150</v>
      </c>
      <c r="BM427" s="206" t="s">
        <v>805</v>
      </c>
    </row>
    <row r="428" s="2" customFormat="1" ht="49.05" customHeight="1">
      <c r="A428" s="32"/>
      <c r="B428" s="33"/>
      <c r="C428" s="196" t="s">
        <v>806</v>
      </c>
      <c r="D428" s="196" t="s">
        <v>145</v>
      </c>
      <c r="E428" s="197" t="s">
        <v>807</v>
      </c>
      <c r="F428" s="198" t="s">
        <v>808</v>
      </c>
      <c r="G428" s="199" t="s">
        <v>176</v>
      </c>
      <c r="H428" s="200">
        <v>119.7</v>
      </c>
      <c r="I428" s="201">
        <v>193</v>
      </c>
      <c r="J428" s="201">
        <f>ROUND(I428*H428,2)</f>
        <v>23102.099999999999</v>
      </c>
      <c r="K428" s="198" t="s">
        <v>149</v>
      </c>
      <c r="L428" s="38"/>
      <c r="M428" s="202" t="s">
        <v>18</v>
      </c>
      <c r="N428" s="203" t="s">
        <v>45</v>
      </c>
      <c r="O428" s="204">
        <v>0.60199999999999998</v>
      </c>
      <c r="P428" s="204">
        <f>O428*H428</f>
        <v>72.059399999999997</v>
      </c>
      <c r="Q428" s="204">
        <v>0</v>
      </c>
      <c r="R428" s="204">
        <f>Q428*H428</f>
        <v>0</v>
      </c>
      <c r="S428" s="204">
        <v>0</v>
      </c>
      <c r="T428" s="205">
        <f>S428*H428</f>
        <v>0</v>
      </c>
      <c r="U428" s="32"/>
      <c r="V428" s="32"/>
      <c r="W428" s="32"/>
      <c r="X428" s="32"/>
      <c r="Y428" s="32"/>
      <c r="Z428" s="32"/>
      <c r="AA428" s="32"/>
      <c r="AB428" s="32"/>
      <c r="AC428" s="32"/>
      <c r="AD428" s="32"/>
      <c r="AE428" s="32"/>
      <c r="AR428" s="206" t="s">
        <v>150</v>
      </c>
      <c r="AT428" s="206" t="s">
        <v>145</v>
      </c>
      <c r="AU428" s="206" t="s">
        <v>83</v>
      </c>
      <c r="AY428" s="17" t="s">
        <v>143</v>
      </c>
      <c r="BE428" s="207">
        <f>IF(N428="základní",J428,0)</f>
        <v>23102.099999999999</v>
      </c>
      <c r="BF428" s="207">
        <f>IF(N428="snížená",J428,0)</f>
        <v>0</v>
      </c>
      <c r="BG428" s="207">
        <f>IF(N428="zákl. přenesená",J428,0)</f>
        <v>0</v>
      </c>
      <c r="BH428" s="207">
        <f>IF(N428="sníž. přenesená",J428,0)</f>
        <v>0</v>
      </c>
      <c r="BI428" s="207">
        <f>IF(N428="nulová",J428,0)</f>
        <v>0</v>
      </c>
      <c r="BJ428" s="17" t="s">
        <v>20</v>
      </c>
      <c r="BK428" s="207">
        <f>ROUND(I428*H428,2)</f>
        <v>23102.099999999999</v>
      </c>
      <c r="BL428" s="17" t="s">
        <v>150</v>
      </c>
      <c r="BM428" s="206" t="s">
        <v>809</v>
      </c>
    </row>
    <row r="429" s="2" customFormat="1" ht="33" customHeight="1">
      <c r="A429" s="32"/>
      <c r="B429" s="33"/>
      <c r="C429" s="196" t="s">
        <v>810</v>
      </c>
      <c r="D429" s="196" t="s">
        <v>145</v>
      </c>
      <c r="E429" s="197" t="s">
        <v>811</v>
      </c>
      <c r="F429" s="198" t="s">
        <v>812</v>
      </c>
      <c r="G429" s="199" t="s">
        <v>148</v>
      </c>
      <c r="H429" s="200">
        <v>113.7</v>
      </c>
      <c r="I429" s="201">
        <v>39.200000000000003</v>
      </c>
      <c r="J429" s="201">
        <f>ROUND(I429*H429,2)</f>
        <v>4457.04</v>
      </c>
      <c r="K429" s="198" t="s">
        <v>149</v>
      </c>
      <c r="L429" s="38"/>
      <c r="M429" s="202" t="s">
        <v>18</v>
      </c>
      <c r="N429" s="203" t="s">
        <v>45</v>
      </c>
      <c r="O429" s="204">
        <v>0.023</v>
      </c>
      <c r="P429" s="204">
        <f>O429*H429</f>
        <v>2.6151</v>
      </c>
      <c r="Q429" s="204">
        <v>0</v>
      </c>
      <c r="R429" s="204">
        <f>Q429*H429</f>
        <v>0</v>
      </c>
      <c r="S429" s="204">
        <v>0</v>
      </c>
      <c r="T429" s="205">
        <f>S429*H429</f>
        <v>0</v>
      </c>
      <c r="U429" s="32"/>
      <c r="V429" s="32"/>
      <c r="W429" s="32"/>
      <c r="X429" s="32"/>
      <c r="Y429" s="32"/>
      <c r="Z429" s="32"/>
      <c r="AA429" s="32"/>
      <c r="AB429" s="32"/>
      <c r="AC429" s="32"/>
      <c r="AD429" s="32"/>
      <c r="AE429" s="32"/>
      <c r="AR429" s="206" t="s">
        <v>150</v>
      </c>
      <c r="AT429" s="206" t="s">
        <v>145</v>
      </c>
      <c r="AU429" s="206" t="s">
        <v>83</v>
      </c>
      <c r="AY429" s="17" t="s">
        <v>143</v>
      </c>
      <c r="BE429" s="207">
        <f>IF(N429="základní",J429,0)</f>
        <v>4457.04</v>
      </c>
      <c r="BF429" s="207">
        <f>IF(N429="snížená",J429,0)</f>
        <v>0</v>
      </c>
      <c r="BG429" s="207">
        <f>IF(N429="zákl. přenesená",J429,0)</f>
        <v>0</v>
      </c>
      <c r="BH429" s="207">
        <f>IF(N429="sníž. přenesená",J429,0)</f>
        <v>0</v>
      </c>
      <c r="BI429" s="207">
        <f>IF(N429="nulová",J429,0)</f>
        <v>0</v>
      </c>
      <c r="BJ429" s="17" t="s">
        <v>20</v>
      </c>
      <c r="BK429" s="207">
        <f>ROUND(I429*H429,2)</f>
        <v>4457.04</v>
      </c>
      <c r="BL429" s="17" t="s">
        <v>150</v>
      </c>
      <c r="BM429" s="206" t="s">
        <v>813</v>
      </c>
    </row>
    <row r="430" s="2" customFormat="1" ht="44.25" customHeight="1">
      <c r="A430" s="32"/>
      <c r="B430" s="33"/>
      <c r="C430" s="196" t="s">
        <v>814</v>
      </c>
      <c r="D430" s="196" t="s">
        <v>145</v>
      </c>
      <c r="E430" s="197" t="s">
        <v>815</v>
      </c>
      <c r="F430" s="198" t="s">
        <v>816</v>
      </c>
      <c r="G430" s="199" t="s">
        <v>506</v>
      </c>
      <c r="H430" s="200">
        <v>4500</v>
      </c>
      <c r="I430" s="201">
        <v>250</v>
      </c>
      <c r="J430" s="201">
        <f>ROUND(I430*H430,2)</f>
        <v>1125000</v>
      </c>
      <c r="K430" s="198" t="s">
        <v>149</v>
      </c>
      <c r="L430" s="38"/>
      <c r="M430" s="202" t="s">
        <v>18</v>
      </c>
      <c r="N430" s="203" t="s">
        <v>45</v>
      </c>
      <c r="O430" s="204">
        <v>0</v>
      </c>
      <c r="P430" s="204">
        <f>O430*H430</f>
        <v>0</v>
      </c>
      <c r="Q430" s="204">
        <v>0</v>
      </c>
      <c r="R430" s="204">
        <f>Q430*H430</f>
        <v>0</v>
      </c>
      <c r="S430" s="204">
        <v>0</v>
      </c>
      <c r="T430" s="205">
        <f>S430*H430</f>
        <v>0</v>
      </c>
      <c r="U430" s="32"/>
      <c r="V430" s="32"/>
      <c r="W430" s="32"/>
      <c r="X430" s="32"/>
      <c r="Y430" s="32"/>
      <c r="Z430" s="32"/>
      <c r="AA430" s="32"/>
      <c r="AB430" s="32"/>
      <c r="AC430" s="32"/>
      <c r="AD430" s="32"/>
      <c r="AE430" s="32"/>
      <c r="AR430" s="206" t="s">
        <v>150</v>
      </c>
      <c r="AT430" s="206" t="s">
        <v>145</v>
      </c>
      <c r="AU430" s="206" t="s">
        <v>83</v>
      </c>
      <c r="AY430" s="17" t="s">
        <v>143</v>
      </c>
      <c r="BE430" s="207">
        <f>IF(N430="základní",J430,0)</f>
        <v>1125000</v>
      </c>
      <c r="BF430" s="207">
        <f>IF(N430="snížená",J430,0)</f>
        <v>0</v>
      </c>
      <c r="BG430" s="207">
        <f>IF(N430="zákl. přenesená",J430,0)</f>
        <v>0</v>
      </c>
      <c r="BH430" s="207">
        <f>IF(N430="sníž. přenesená",J430,0)</f>
        <v>0</v>
      </c>
      <c r="BI430" s="207">
        <f>IF(N430="nulová",J430,0)</f>
        <v>0</v>
      </c>
      <c r="BJ430" s="17" t="s">
        <v>20</v>
      </c>
      <c r="BK430" s="207">
        <f>ROUND(I430*H430,2)</f>
        <v>1125000</v>
      </c>
      <c r="BL430" s="17" t="s">
        <v>150</v>
      </c>
      <c r="BM430" s="206" t="s">
        <v>817</v>
      </c>
    </row>
    <row r="431" s="2" customFormat="1" ht="24.15" customHeight="1">
      <c r="A431" s="32"/>
      <c r="B431" s="33"/>
      <c r="C431" s="196" t="s">
        <v>818</v>
      </c>
      <c r="D431" s="196" t="s">
        <v>145</v>
      </c>
      <c r="E431" s="197" t="s">
        <v>819</v>
      </c>
      <c r="F431" s="198" t="s">
        <v>820</v>
      </c>
      <c r="G431" s="199" t="s">
        <v>176</v>
      </c>
      <c r="H431" s="200">
        <v>30</v>
      </c>
      <c r="I431" s="201">
        <v>232</v>
      </c>
      <c r="J431" s="201">
        <f>ROUND(I431*H431,2)</f>
        <v>6960</v>
      </c>
      <c r="K431" s="198" t="s">
        <v>149</v>
      </c>
      <c r="L431" s="38"/>
      <c r="M431" s="202" t="s">
        <v>18</v>
      </c>
      <c r="N431" s="203" t="s">
        <v>45</v>
      </c>
      <c r="O431" s="204">
        <v>0.72499999999999998</v>
      </c>
      <c r="P431" s="204">
        <f>O431*H431</f>
        <v>21.75</v>
      </c>
      <c r="Q431" s="204">
        <v>0</v>
      </c>
      <c r="R431" s="204">
        <f>Q431*H431</f>
        <v>0</v>
      </c>
      <c r="S431" s="204">
        <v>0</v>
      </c>
      <c r="T431" s="205">
        <f>S431*H431</f>
        <v>0</v>
      </c>
      <c r="U431" s="32"/>
      <c r="V431" s="32"/>
      <c r="W431" s="32"/>
      <c r="X431" s="32"/>
      <c r="Y431" s="32"/>
      <c r="Z431" s="32"/>
      <c r="AA431" s="32"/>
      <c r="AB431" s="32"/>
      <c r="AC431" s="32"/>
      <c r="AD431" s="32"/>
      <c r="AE431" s="32"/>
      <c r="AR431" s="206" t="s">
        <v>150</v>
      </c>
      <c r="AT431" s="206" t="s">
        <v>145</v>
      </c>
      <c r="AU431" s="206" t="s">
        <v>83</v>
      </c>
      <c r="AY431" s="17" t="s">
        <v>143</v>
      </c>
      <c r="BE431" s="207">
        <f>IF(N431="základní",J431,0)</f>
        <v>6960</v>
      </c>
      <c r="BF431" s="207">
        <f>IF(N431="snížená",J431,0)</f>
        <v>0</v>
      </c>
      <c r="BG431" s="207">
        <f>IF(N431="zákl. přenesená",J431,0)</f>
        <v>0</v>
      </c>
      <c r="BH431" s="207">
        <f>IF(N431="sníž. přenesená",J431,0)</f>
        <v>0</v>
      </c>
      <c r="BI431" s="207">
        <f>IF(N431="nulová",J431,0)</f>
        <v>0</v>
      </c>
      <c r="BJ431" s="17" t="s">
        <v>20</v>
      </c>
      <c r="BK431" s="207">
        <f>ROUND(I431*H431,2)</f>
        <v>6960</v>
      </c>
      <c r="BL431" s="17" t="s">
        <v>150</v>
      </c>
      <c r="BM431" s="206" t="s">
        <v>821</v>
      </c>
    </row>
    <row r="432" s="2" customFormat="1">
      <c r="A432" s="32"/>
      <c r="B432" s="33"/>
      <c r="C432" s="34"/>
      <c r="D432" s="208" t="s">
        <v>152</v>
      </c>
      <c r="E432" s="34"/>
      <c r="F432" s="209" t="s">
        <v>822</v>
      </c>
      <c r="G432" s="34"/>
      <c r="H432" s="34"/>
      <c r="I432" s="34"/>
      <c r="J432" s="34"/>
      <c r="K432" s="34"/>
      <c r="L432" s="38"/>
      <c r="M432" s="210"/>
      <c r="N432" s="211"/>
      <c r="O432" s="77"/>
      <c r="P432" s="77"/>
      <c r="Q432" s="77"/>
      <c r="R432" s="77"/>
      <c r="S432" s="77"/>
      <c r="T432" s="78"/>
      <c r="U432" s="32"/>
      <c r="V432" s="32"/>
      <c r="W432" s="32"/>
      <c r="X432" s="32"/>
      <c r="Y432" s="32"/>
      <c r="Z432" s="32"/>
      <c r="AA432" s="32"/>
      <c r="AB432" s="32"/>
      <c r="AC432" s="32"/>
      <c r="AD432" s="32"/>
      <c r="AE432" s="32"/>
      <c r="AT432" s="17" t="s">
        <v>152</v>
      </c>
      <c r="AU432" s="17" t="s">
        <v>83</v>
      </c>
    </row>
    <row r="433" s="2" customFormat="1" ht="24.15" customHeight="1">
      <c r="A433" s="32"/>
      <c r="B433" s="33"/>
      <c r="C433" s="196" t="s">
        <v>823</v>
      </c>
      <c r="D433" s="196" t="s">
        <v>145</v>
      </c>
      <c r="E433" s="197" t="s">
        <v>824</v>
      </c>
      <c r="F433" s="198" t="s">
        <v>825</v>
      </c>
      <c r="G433" s="199" t="s">
        <v>176</v>
      </c>
      <c r="H433" s="200">
        <v>900</v>
      </c>
      <c r="I433" s="201">
        <v>193</v>
      </c>
      <c r="J433" s="201">
        <f>ROUND(I433*H433,2)</f>
        <v>173700</v>
      </c>
      <c r="K433" s="198" t="s">
        <v>149</v>
      </c>
      <c r="L433" s="38"/>
      <c r="M433" s="202" t="s">
        <v>18</v>
      </c>
      <c r="N433" s="203" t="s">
        <v>45</v>
      </c>
      <c r="O433" s="204">
        <v>0.60399999999999998</v>
      </c>
      <c r="P433" s="204">
        <f>O433*H433</f>
        <v>543.60000000000002</v>
      </c>
      <c r="Q433" s="204">
        <v>0</v>
      </c>
      <c r="R433" s="204">
        <f>Q433*H433</f>
        <v>0</v>
      </c>
      <c r="S433" s="204">
        <v>0</v>
      </c>
      <c r="T433" s="205">
        <f>S433*H433</f>
        <v>0</v>
      </c>
      <c r="U433" s="32"/>
      <c r="V433" s="32"/>
      <c r="W433" s="32"/>
      <c r="X433" s="32"/>
      <c r="Y433" s="32"/>
      <c r="Z433" s="32"/>
      <c r="AA433" s="32"/>
      <c r="AB433" s="32"/>
      <c r="AC433" s="32"/>
      <c r="AD433" s="32"/>
      <c r="AE433" s="32"/>
      <c r="AR433" s="206" t="s">
        <v>150</v>
      </c>
      <c r="AT433" s="206" t="s">
        <v>145</v>
      </c>
      <c r="AU433" s="206" t="s">
        <v>83</v>
      </c>
      <c r="AY433" s="17" t="s">
        <v>143</v>
      </c>
      <c r="BE433" s="207">
        <f>IF(N433="základní",J433,0)</f>
        <v>173700</v>
      </c>
      <c r="BF433" s="207">
        <f>IF(N433="snížená",J433,0)</f>
        <v>0</v>
      </c>
      <c r="BG433" s="207">
        <f>IF(N433="zákl. přenesená",J433,0)</f>
        <v>0</v>
      </c>
      <c r="BH433" s="207">
        <f>IF(N433="sníž. přenesená",J433,0)</f>
        <v>0</v>
      </c>
      <c r="BI433" s="207">
        <f>IF(N433="nulová",J433,0)</f>
        <v>0</v>
      </c>
      <c r="BJ433" s="17" t="s">
        <v>20</v>
      </c>
      <c r="BK433" s="207">
        <f>ROUND(I433*H433,2)</f>
        <v>173700</v>
      </c>
      <c r="BL433" s="17" t="s">
        <v>150</v>
      </c>
      <c r="BM433" s="206" t="s">
        <v>826</v>
      </c>
    </row>
    <row r="434" s="2" customFormat="1">
      <c r="A434" s="32"/>
      <c r="B434" s="33"/>
      <c r="C434" s="34"/>
      <c r="D434" s="208" t="s">
        <v>152</v>
      </c>
      <c r="E434" s="34"/>
      <c r="F434" s="209" t="s">
        <v>822</v>
      </c>
      <c r="G434" s="34"/>
      <c r="H434" s="34"/>
      <c r="I434" s="34"/>
      <c r="J434" s="34"/>
      <c r="K434" s="34"/>
      <c r="L434" s="38"/>
      <c r="M434" s="210"/>
      <c r="N434" s="211"/>
      <c r="O434" s="77"/>
      <c r="P434" s="77"/>
      <c r="Q434" s="77"/>
      <c r="R434" s="77"/>
      <c r="S434" s="77"/>
      <c r="T434" s="78"/>
      <c r="U434" s="32"/>
      <c r="V434" s="32"/>
      <c r="W434" s="32"/>
      <c r="X434" s="32"/>
      <c r="Y434" s="32"/>
      <c r="Z434" s="32"/>
      <c r="AA434" s="32"/>
      <c r="AB434" s="32"/>
      <c r="AC434" s="32"/>
      <c r="AD434" s="32"/>
      <c r="AE434" s="32"/>
      <c r="AT434" s="17" t="s">
        <v>152</v>
      </c>
      <c r="AU434" s="17" t="s">
        <v>83</v>
      </c>
    </row>
    <row r="435" s="2" customFormat="1">
      <c r="A435" s="32"/>
      <c r="B435" s="33"/>
      <c r="C435" s="34"/>
      <c r="D435" s="208" t="s">
        <v>179</v>
      </c>
      <c r="E435" s="34"/>
      <c r="F435" s="209" t="s">
        <v>335</v>
      </c>
      <c r="G435" s="34"/>
      <c r="H435" s="34"/>
      <c r="I435" s="34"/>
      <c r="J435" s="34"/>
      <c r="K435" s="34"/>
      <c r="L435" s="38"/>
      <c r="M435" s="210"/>
      <c r="N435" s="211"/>
      <c r="O435" s="77"/>
      <c r="P435" s="77"/>
      <c r="Q435" s="77"/>
      <c r="R435" s="77"/>
      <c r="S435" s="77"/>
      <c r="T435" s="78"/>
      <c r="U435" s="32"/>
      <c r="V435" s="32"/>
      <c r="W435" s="32"/>
      <c r="X435" s="32"/>
      <c r="Y435" s="32"/>
      <c r="Z435" s="32"/>
      <c r="AA435" s="32"/>
      <c r="AB435" s="32"/>
      <c r="AC435" s="32"/>
      <c r="AD435" s="32"/>
      <c r="AE435" s="32"/>
      <c r="AT435" s="17" t="s">
        <v>179</v>
      </c>
      <c r="AU435" s="17" t="s">
        <v>83</v>
      </c>
    </row>
    <row r="436" s="2" customFormat="1" ht="16.5" customHeight="1">
      <c r="A436" s="32"/>
      <c r="B436" s="33"/>
      <c r="C436" s="212" t="s">
        <v>827</v>
      </c>
      <c r="D436" s="212" t="s">
        <v>260</v>
      </c>
      <c r="E436" s="213" t="s">
        <v>828</v>
      </c>
      <c r="F436" s="214" t="s">
        <v>829</v>
      </c>
      <c r="G436" s="215" t="s">
        <v>506</v>
      </c>
      <c r="H436" s="216">
        <v>909.40800000000002</v>
      </c>
      <c r="I436" s="217">
        <v>488</v>
      </c>
      <c r="J436" s="217">
        <f>ROUND(I436*H436,2)</f>
        <v>443791.09999999998</v>
      </c>
      <c r="K436" s="214" t="s">
        <v>149</v>
      </c>
      <c r="L436" s="218"/>
      <c r="M436" s="219" t="s">
        <v>18</v>
      </c>
      <c r="N436" s="220" t="s">
        <v>45</v>
      </c>
      <c r="O436" s="204">
        <v>0</v>
      </c>
      <c r="P436" s="204">
        <f>O436*H436</f>
        <v>0</v>
      </c>
      <c r="Q436" s="204">
        <v>1</v>
      </c>
      <c r="R436" s="204">
        <f>Q436*H436</f>
        <v>909.40800000000002</v>
      </c>
      <c r="S436" s="204">
        <v>0</v>
      </c>
      <c r="T436" s="205">
        <f>S436*H436</f>
        <v>0</v>
      </c>
      <c r="U436" s="32"/>
      <c r="V436" s="32"/>
      <c r="W436" s="32"/>
      <c r="X436" s="32"/>
      <c r="Y436" s="32"/>
      <c r="Z436" s="32"/>
      <c r="AA436" s="32"/>
      <c r="AB436" s="32"/>
      <c r="AC436" s="32"/>
      <c r="AD436" s="32"/>
      <c r="AE436" s="32"/>
      <c r="AR436" s="206" t="s">
        <v>181</v>
      </c>
      <c r="AT436" s="206" t="s">
        <v>260</v>
      </c>
      <c r="AU436" s="206" t="s">
        <v>83</v>
      </c>
      <c r="AY436" s="17" t="s">
        <v>143</v>
      </c>
      <c r="BE436" s="207">
        <f>IF(N436="základní",J436,0)</f>
        <v>443791.09999999998</v>
      </c>
      <c r="BF436" s="207">
        <f>IF(N436="snížená",J436,0)</f>
        <v>0</v>
      </c>
      <c r="BG436" s="207">
        <f>IF(N436="zákl. přenesená",J436,0)</f>
        <v>0</v>
      </c>
      <c r="BH436" s="207">
        <f>IF(N436="sníž. přenesená",J436,0)</f>
        <v>0</v>
      </c>
      <c r="BI436" s="207">
        <f>IF(N436="nulová",J436,0)</f>
        <v>0</v>
      </c>
      <c r="BJ436" s="17" t="s">
        <v>20</v>
      </c>
      <c r="BK436" s="207">
        <f>ROUND(I436*H436,2)</f>
        <v>443791.09999999998</v>
      </c>
      <c r="BL436" s="17" t="s">
        <v>150</v>
      </c>
      <c r="BM436" s="206" t="s">
        <v>830</v>
      </c>
    </row>
    <row r="437" s="2" customFormat="1">
      <c r="A437" s="32"/>
      <c r="B437" s="33"/>
      <c r="C437" s="34"/>
      <c r="D437" s="208" t="s">
        <v>179</v>
      </c>
      <c r="E437" s="34"/>
      <c r="F437" s="209" t="s">
        <v>831</v>
      </c>
      <c r="G437" s="34"/>
      <c r="H437" s="34"/>
      <c r="I437" s="34"/>
      <c r="J437" s="34"/>
      <c r="K437" s="34"/>
      <c r="L437" s="38"/>
      <c r="M437" s="210"/>
      <c r="N437" s="211"/>
      <c r="O437" s="77"/>
      <c r="P437" s="77"/>
      <c r="Q437" s="77"/>
      <c r="R437" s="77"/>
      <c r="S437" s="77"/>
      <c r="T437" s="78"/>
      <c r="U437" s="32"/>
      <c r="V437" s="32"/>
      <c r="W437" s="32"/>
      <c r="X437" s="32"/>
      <c r="Y437" s="32"/>
      <c r="Z437" s="32"/>
      <c r="AA437" s="32"/>
      <c r="AB437" s="32"/>
      <c r="AC437" s="32"/>
      <c r="AD437" s="32"/>
      <c r="AE437" s="32"/>
      <c r="AT437" s="17" t="s">
        <v>179</v>
      </c>
      <c r="AU437" s="17" t="s">
        <v>83</v>
      </c>
    </row>
    <row r="438" s="2" customFormat="1" ht="24.15" customHeight="1">
      <c r="A438" s="32"/>
      <c r="B438" s="33"/>
      <c r="C438" s="196" t="s">
        <v>832</v>
      </c>
      <c r="D438" s="196" t="s">
        <v>145</v>
      </c>
      <c r="E438" s="197" t="s">
        <v>833</v>
      </c>
      <c r="F438" s="198" t="s">
        <v>834</v>
      </c>
      <c r="G438" s="199" t="s">
        <v>176</v>
      </c>
      <c r="H438" s="200">
        <v>22.5</v>
      </c>
      <c r="I438" s="201">
        <v>65.5</v>
      </c>
      <c r="J438" s="201">
        <f>ROUND(I438*H438,2)</f>
        <v>1473.75</v>
      </c>
      <c r="K438" s="198" t="s">
        <v>149</v>
      </c>
      <c r="L438" s="38"/>
      <c r="M438" s="202" t="s">
        <v>18</v>
      </c>
      <c r="N438" s="203" t="s">
        <v>45</v>
      </c>
      <c r="O438" s="204">
        <v>0.24099999999999999</v>
      </c>
      <c r="P438" s="204">
        <f>O438*H438</f>
        <v>5.4224999999999994</v>
      </c>
      <c r="Q438" s="204">
        <v>0</v>
      </c>
      <c r="R438" s="204">
        <f>Q438*H438</f>
        <v>0</v>
      </c>
      <c r="S438" s="204">
        <v>0</v>
      </c>
      <c r="T438" s="205">
        <f>S438*H438</f>
        <v>0</v>
      </c>
      <c r="U438" s="32"/>
      <c r="V438" s="32"/>
      <c r="W438" s="32"/>
      <c r="X438" s="32"/>
      <c r="Y438" s="32"/>
      <c r="Z438" s="32"/>
      <c r="AA438" s="32"/>
      <c r="AB438" s="32"/>
      <c r="AC438" s="32"/>
      <c r="AD438" s="32"/>
      <c r="AE438" s="32"/>
      <c r="AR438" s="206" t="s">
        <v>150</v>
      </c>
      <c r="AT438" s="206" t="s">
        <v>145</v>
      </c>
      <c r="AU438" s="206" t="s">
        <v>83</v>
      </c>
      <c r="AY438" s="17" t="s">
        <v>143</v>
      </c>
      <c r="BE438" s="207">
        <f>IF(N438="základní",J438,0)</f>
        <v>1473.75</v>
      </c>
      <c r="BF438" s="207">
        <f>IF(N438="snížená",J438,0)</f>
        <v>0</v>
      </c>
      <c r="BG438" s="207">
        <f>IF(N438="zákl. přenesená",J438,0)</f>
        <v>0</v>
      </c>
      <c r="BH438" s="207">
        <f>IF(N438="sníž. přenesená",J438,0)</f>
        <v>0</v>
      </c>
      <c r="BI438" s="207">
        <f>IF(N438="nulová",J438,0)</f>
        <v>0</v>
      </c>
      <c r="BJ438" s="17" t="s">
        <v>20</v>
      </c>
      <c r="BK438" s="207">
        <f>ROUND(I438*H438,2)</f>
        <v>1473.75</v>
      </c>
      <c r="BL438" s="17" t="s">
        <v>150</v>
      </c>
      <c r="BM438" s="206" t="s">
        <v>835</v>
      </c>
    </row>
    <row r="439" s="2" customFormat="1">
      <c r="A439" s="32"/>
      <c r="B439" s="33"/>
      <c r="C439" s="34"/>
      <c r="D439" s="208" t="s">
        <v>152</v>
      </c>
      <c r="E439" s="34"/>
      <c r="F439" s="209" t="s">
        <v>822</v>
      </c>
      <c r="G439" s="34"/>
      <c r="H439" s="34"/>
      <c r="I439" s="34"/>
      <c r="J439" s="34"/>
      <c r="K439" s="34"/>
      <c r="L439" s="38"/>
      <c r="M439" s="210"/>
      <c r="N439" s="211"/>
      <c r="O439" s="77"/>
      <c r="P439" s="77"/>
      <c r="Q439" s="77"/>
      <c r="R439" s="77"/>
      <c r="S439" s="77"/>
      <c r="T439" s="78"/>
      <c r="U439" s="32"/>
      <c r="V439" s="32"/>
      <c r="W439" s="32"/>
      <c r="X439" s="32"/>
      <c r="Y439" s="32"/>
      <c r="Z439" s="32"/>
      <c r="AA439" s="32"/>
      <c r="AB439" s="32"/>
      <c r="AC439" s="32"/>
      <c r="AD439" s="32"/>
      <c r="AE439" s="32"/>
      <c r="AT439" s="17" t="s">
        <v>152</v>
      </c>
      <c r="AU439" s="17" t="s">
        <v>83</v>
      </c>
    </row>
    <row r="440" s="2" customFormat="1">
      <c r="A440" s="32"/>
      <c r="B440" s="33"/>
      <c r="C440" s="34"/>
      <c r="D440" s="208" t="s">
        <v>179</v>
      </c>
      <c r="E440" s="34"/>
      <c r="F440" s="209" t="s">
        <v>335</v>
      </c>
      <c r="G440" s="34"/>
      <c r="H440" s="34"/>
      <c r="I440" s="34"/>
      <c r="J440" s="34"/>
      <c r="K440" s="34"/>
      <c r="L440" s="38"/>
      <c r="M440" s="210"/>
      <c r="N440" s="211"/>
      <c r="O440" s="77"/>
      <c r="P440" s="77"/>
      <c r="Q440" s="77"/>
      <c r="R440" s="77"/>
      <c r="S440" s="77"/>
      <c r="T440" s="78"/>
      <c r="U440" s="32"/>
      <c r="V440" s="32"/>
      <c r="W440" s="32"/>
      <c r="X440" s="32"/>
      <c r="Y440" s="32"/>
      <c r="Z440" s="32"/>
      <c r="AA440" s="32"/>
      <c r="AB440" s="32"/>
      <c r="AC440" s="32"/>
      <c r="AD440" s="32"/>
      <c r="AE440" s="32"/>
      <c r="AT440" s="17" t="s">
        <v>179</v>
      </c>
      <c r="AU440" s="17" t="s">
        <v>83</v>
      </c>
    </row>
    <row r="441" s="2" customFormat="1" ht="16.5" customHeight="1">
      <c r="A441" s="32"/>
      <c r="B441" s="33"/>
      <c r="C441" s="212" t="s">
        <v>836</v>
      </c>
      <c r="D441" s="212" t="s">
        <v>260</v>
      </c>
      <c r="E441" s="213" t="s">
        <v>837</v>
      </c>
      <c r="F441" s="214" t="s">
        <v>838</v>
      </c>
      <c r="G441" s="215" t="s">
        <v>506</v>
      </c>
      <c r="H441" s="216">
        <v>30</v>
      </c>
      <c r="I441" s="217">
        <v>590</v>
      </c>
      <c r="J441" s="217">
        <f>ROUND(I441*H441,2)</f>
        <v>17700</v>
      </c>
      <c r="K441" s="214" t="s">
        <v>149</v>
      </c>
      <c r="L441" s="218"/>
      <c r="M441" s="219" t="s">
        <v>18</v>
      </c>
      <c r="N441" s="220" t="s">
        <v>45</v>
      </c>
      <c r="O441" s="204">
        <v>0</v>
      </c>
      <c r="P441" s="204">
        <f>O441*H441</f>
        <v>0</v>
      </c>
      <c r="Q441" s="204">
        <v>1</v>
      </c>
      <c r="R441" s="204">
        <f>Q441*H441</f>
        <v>30</v>
      </c>
      <c r="S441" s="204">
        <v>0</v>
      </c>
      <c r="T441" s="205">
        <f>S441*H441</f>
        <v>0</v>
      </c>
      <c r="U441" s="32"/>
      <c r="V441" s="32"/>
      <c r="W441" s="32"/>
      <c r="X441" s="32"/>
      <c r="Y441" s="32"/>
      <c r="Z441" s="32"/>
      <c r="AA441" s="32"/>
      <c r="AB441" s="32"/>
      <c r="AC441" s="32"/>
      <c r="AD441" s="32"/>
      <c r="AE441" s="32"/>
      <c r="AR441" s="206" t="s">
        <v>181</v>
      </c>
      <c r="AT441" s="206" t="s">
        <v>260</v>
      </c>
      <c r="AU441" s="206" t="s">
        <v>83</v>
      </c>
      <c r="AY441" s="17" t="s">
        <v>143</v>
      </c>
      <c r="BE441" s="207">
        <f>IF(N441="základní",J441,0)</f>
        <v>17700</v>
      </c>
      <c r="BF441" s="207">
        <f>IF(N441="snížená",J441,0)</f>
        <v>0</v>
      </c>
      <c r="BG441" s="207">
        <f>IF(N441="zákl. přenesená",J441,0)</f>
        <v>0</v>
      </c>
      <c r="BH441" s="207">
        <f>IF(N441="sníž. přenesená",J441,0)</f>
        <v>0</v>
      </c>
      <c r="BI441" s="207">
        <f>IF(N441="nulová",J441,0)</f>
        <v>0</v>
      </c>
      <c r="BJ441" s="17" t="s">
        <v>20</v>
      </c>
      <c r="BK441" s="207">
        <f>ROUND(I441*H441,2)</f>
        <v>17700</v>
      </c>
      <c r="BL441" s="17" t="s">
        <v>150</v>
      </c>
      <c r="BM441" s="206" t="s">
        <v>839</v>
      </c>
    </row>
    <row r="442" s="2" customFormat="1" ht="66.75" customHeight="1">
      <c r="A442" s="32"/>
      <c r="B442" s="33"/>
      <c r="C442" s="196" t="s">
        <v>840</v>
      </c>
      <c r="D442" s="196" t="s">
        <v>145</v>
      </c>
      <c r="E442" s="197" t="s">
        <v>841</v>
      </c>
      <c r="F442" s="198" t="s">
        <v>842</v>
      </c>
      <c r="G442" s="199" t="s">
        <v>176</v>
      </c>
      <c r="H442" s="200">
        <v>22.5</v>
      </c>
      <c r="I442" s="201">
        <v>188</v>
      </c>
      <c r="J442" s="201">
        <f>ROUND(I442*H442,2)</f>
        <v>4230</v>
      </c>
      <c r="K442" s="198" t="s">
        <v>149</v>
      </c>
      <c r="L442" s="38"/>
      <c r="M442" s="202" t="s">
        <v>18</v>
      </c>
      <c r="N442" s="203" t="s">
        <v>45</v>
      </c>
      <c r="O442" s="204">
        <v>0.435</v>
      </c>
      <c r="P442" s="204">
        <f>O442*H442</f>
        <v>9.7874999999999996</v>
      </c>
      <c r="Q442" s="204">
        <v>0</v>
      </c>
      <c r="R442" s="204">
        <f>Q442*H442</f>
        <v>0</v>
      </c>
      <c r="S442" s="204">
        <v>0</v>
      </c>
      <c r="T442" s="205">
        <f>S442*H442</f>
        <v>0</v>
      </c>
      <c r="U442" s="32"/>
      <c r="V442" s="32"/>
      <c r="W442" s="32"/>
      <c r="X442" s="32"/>
      <c r="Y442" s="32"/>
      <c r="Z442" s="32"/>
      <c r="AA442" s="32"/>
      <c r="AB442" s="32"/>
      <c r="AC442" s="32"/>
      <c r="AD442" s="32"/>
      <c r="AE442" s="32"/>
      <c r="AR442" s="206" t="s">
        <v>150</v>
      </c>
      <c r="AT442" s="206" t="s">
        <v>145</v>
      </c>
      <c r="AU442" s="206" t="s">
        <v>83</v>
      </c>
      <c r="AY442" s="17" t="s">
        <v>143</v>
      </c>
      <c r="BE442" s="207">
        <f>IF(N442="základní",J442,0)</f>
        <v>4230</v>
      </c>
      <c r="BF442" s="207">
        <f>IF(N442="snížená",J442,0)</f>
        <v>0</v>
      </c>
      <c r="BG442" s="207">
        <f>IF(N442="zákl. přenesená",J442,0)</f>
        <v>0</v>
      </c>
      <c r="BH442" s="207">
        <f>IF(N442="sníž. přenesená",J442,0)</f>
        <v>0</v>
      </c>
      <c r="BI442" s="207">
        <f>IF(N442="nulová",J442,0)</f>
        <v>0</v>
      </c>
      <c r="BJ442" s="17" t="s">
        <v>20</v>
      </c>
      <c r="BK442" s="207">
        <f>ROUND(I442*H442,2)</f>
        <v>4230</v>
      </c>
      <c r="BL442" s="17" t="s">
        <v>150</v>
      </c>
      <c r="BM442" s="206" t="s">
        <v>843</v>
      </c>
    </row>
    <row r="443" s="2" customFormat="1">
      <c r="A443" s="32"/>
      <c r="B443" s="33"/>
      <c r="C443" s="34"/>
      <c r="D443" s="208" t="s">
        <v>152</v>
      </c>
      <c r="E443" s="34"/>
      <c r="F443" s="209" t="s">
        <v>844</v>
      </c>
      <c r="G443" s="34"/>
      <c r="H443" s="34"/>
      <c r="I443" s="34"/>
      <c r="J443" s="34"/>
      <c r="K443" s="34"/>
      <c r="L443" s="38"/>
      <c r="M443" s="210"/>
      <c r="N443" s="211"/>
      <c r="O443" s="77"/>
      <c r="P443" s="77"/>
      <c r="Q443" s="77"/>
      <c r="R443" s="77"/>
      <c r="S443" s="77"/>
      <c r="T443" s="78"/>
      <c r="U443" s="32"/>
      <c r="V443" s="32"/>
      <c r="W443" s="32"/>
      <c r="X443" s="32"/>
      <c r="Y443" s="32"/>
      <c r="Z443" s="32"/>
      <c r="AA443" s="32"/>
      <c r="AB443" s="32"/>
      <c r="AC443" s="32"/>
      <c r="AD443" s="32"/>
      <c r="AE443" s="32"/>
      <c r="AT443" s="17" t="s">
        <v>152</v>
      </c>
      <c r="AU443" s="17" t="s">
        <v>83</v>
      </c>
    </row>
    <row r="444" s="2" customFormat="1">
      <c r="A444" s="32"/>
      <c r="B444" s="33"/>
      <c r="C444" s="34"/>
      <c r="D444" s="208" t="s">
        <v>179</v>
      </c>
      <c r="E444" s="34"/>
      <c r="F444" s="209" t="s">
        <v>845</v>
      </c>
      <c r="G444" s="34"/>
      <c r="H444" s="34"/>
      <c r="I444" s="34"/>
      <c r="J444" s="34"/>
      <c r="K444" s="34"/>
      <c r="L444" s="38"/>
      <c r="M444" s="210"/>
      <c r="N444" s="211"/>
      <c r="O444" s="77"/>
      <c r="P444" s="77"/>
      <c r="Q444" s="77"/>
      <c r="R444" s="77"/>
      <c r="S444" s="77"/>
      <c r="T444" s="78"/>
      <c r="U444" s="32"/>
      <c r="V444" s="32"/>
      <c r="W444" s="32"/>
      <c r="X444" s="32"/>
      <c r="Y444" s="32"/>
      <c r="Z444" s="32"/>
      <c r="AA444" s="32"/>
      <c r="AB444" s="32"/>
      <c r="AC444" s="32"/>
      <c r="AD444" s="32"/>
      <c r="AE444" s="32"/>
      <c r="AT444" s="17" t="s">
        <v>179</v>
      </c>
      <c r="AU444" s="17" t="s">
        <v>83</v>
      </c>
    </row>
    <row r="445" s="2" customFormat="1" ht="16.5" customHeight="1">
      <c r="A445" s="32"/>
      <c r="B445" s="33"/>
      <c r="C445" s="212" t="s">
        <v>846</v>
      </c>
      <c r="D445" s="212" t="s">
        <v>260</v>
      </c>
      <c r="E445" s="213" t="s">
        <v>847</v>
      </c>
      <c r="F445" s="214" t="s">
        <v>848</v>
      </c>
      <c r="G445" s="215" t="s">
        <v>506</v>
      </c>
      <c r="H445" s="216">
        <v>36</v>
      </c>
      <c r="I445" s="217">
        <v>371</v>
      </c>
      <c r="J445" s="217">
        <f>ROUND(I445*H445,2)</f>
        <v>13356</v>
      </c>
      <c r="K445" s="214" t="s">
        <v>149</v>
      </c>
      <c r="L445" s="218"/>
      <c r="M445" s="219" t="s">
        <v>18</v>
      </c>
      <c r="N445" s="220" t="s">
        <v>45</v>
      </c>
      <c r="O445" s="204">
        <v>0</v>
      </c>
      <c r="P445" s="204">
        <f>O445*H445</f>
        <v>0</v>
      </c>
      <c r="Q445" s="204">
        <v>1</v>
      </c>
      <c r="R445" s="204">
        <f>Q445*H445</f>
        <v>36</v>
      </c>
      <c r="S445" s="204">
        <v>0</v>
      </c>
      <c r="T445" s="205">
        <f>S445*H445</f>
        <v>0</v>
      </c>
      <c r="U445" s="32"/>
      <c r="V445" s="32"/>
      <c r="W445" s="32"/>
      <c r="X445" s="32"/>
      <c r="Y445" s="32"/>
      <c r="Z445" s="32"/>
      <c r="AA445" s="32"/>
      <c r="AB445" s="32"/>
      <c r="AC445" s="32"/>
      <c r="AD445" s="32"/>
      <c r="AE445" s="32"/>
      <c r="AR445" s="206" t="s">
        <v>181</v>
      </c>
      <c r="AT445" s="206" t="s">
        <v>260</v>
      </c>
      <c r="AU445" s="206" t="s">
        <v>83</v>
      </c>
      <c r="AY445" s="17" t="s">
        <v>143</v>
      </c>
      <c r="BE445" s="207">
        <f>IF(N445="základní",J445,0)</f>
        <v>13356</v>
      </c>
      <c r="BF445" s="207">
        <f>IF(N445="snížená",J445,0)</f>
        <v>0</v>
      </c>
      <c r="BG445" s="207">
        <f>IF(N445="zákl. přenesená",J445,0)</f>
        <v>0</v>
      </c>
      <c r="BH445" s="207">
        <f>IF(N445="sníž. přenesená",J445,0)</f>
        <v>0</v>
      </c>
      <c r="BI445" s="207">
        <f>IF(N445="nulová",J445,0)</f>
        <v>0</v>
      </c>
      <c r="BJ445" s="17" t="s">
        <v>20</v>
      </c>
      <c r="BK445" s="207">
        <f>ROUND(I445*H445,2)</f>
        <v>13356</v>
      </c>
      <c r="BL445" s="17" t="s">
        <v>150</v>
      </c>
      <c r="BM445" s="206" t="s">
        <v>849</v>
      </c>
    </row>
    <row r="446" s="2" customFormat="1" ht="55.5" customHeight="1">
      <c r="A446" s="32"/>
      <c r="B446" s="33"/>
      <c r="C446" s="196" t="s">
        <v>850</v>
      </c>
      <c r="D446" s="196" t="s">
        <v>145</v>
      </c>
      <c r="E446" s="197" t="s">
        <v>851</v>
      </c>
      <c r="F446" s="198" t="s">
        <v>852</v>
      </c>
      <c r="G446" s="199" t="s">
        <v>148</v>
      </c>
      <c r="H446" s="200">
        <v>600</v>
      </c>
      <c r="I446" s="201">
        <v>26.399999999999999</v>
      </c>
      <c r="J446" s="201">
        <f>ROUND(I446*H446,2)</f>
        <v>15840</v>
      </c>
      <c r="K446" s="198" t="s">
        <v>149</v>
      </c>
      <c r="L446" s="38"/>
      <c r="M446" s="202" t="s">
        <v>18</v>
      </c>
      <c r="N446" s="203" t="s">
        <v>45</v>
      </c>
      <c r="O446" s="204">
        <v>0.089999999999999997</v>
      </c>
      <c r="P446" s="204">
        <f>O446*H446</f>
        <v>54</v>
      </c>
      <c r="Q446" s="204">
        <v>0</v>
      </c>
      <c r="R446" s="204">
        <f>Q446*H446</f>
        <v>0</v>
      </c>
      <c r="S446" s="204">
        <v>0</v>
      </c>
      <c r="T446" s="205">
        <f>S446*H446</f>
        <v>0</v>
      </c>
      <c r="U446" s="32"/>
      <c r="V446" s="32"/>
      <c r="W446" s="32"/>
      <c r="X446" s="32"/>
      <c r="Y446" s="32"/>
      <c r="Z446" s="32"/>
      <c r="AA446" s="32"/>
      <c r="AB446" s="32"/>
      <c r="AC446" s="32"/>
      <c r="AD446" s="32"/>
      <c r="AE446" s="32"/>
      <c r="AR446" s="206" t="s">
        <v>150</v>
      </c>
      <c r="AT446" s="206" t="s">
        <v>145</v>
      </c>
      <c r="AU446" s="206" t="s">
        <v>83</v>
      </c>
      <c r="AY446" s="17" t="s">
        <v>143</v>
      </c>
      <c r="BE446" s="207">
        <f>IF(N446="základní",J446,0)</f>
        <v>15840</v>
      </c>
      <c r="BF446" s="207">
        <f>IF(N446="snížená",J446,0)</f>
        <v>0</v>
      </c>
      <c r="BG446" s="207">
        <f>IF(N446="zákl. přenesená",J446,0)</f>
        <v>0</v>
      </c>
      <c r="BH446" s="207">
        <f>IF(N446="sníž. přenesená",J446,0)</f>
        <v>0</v>
      </c>
      <c r="BI446" s="207">
        <f>IF(N446="nulová",J446,0)</f>
        <v>0</v>
      </c>
      <c r="BJ446" s="17" t="s">
        <v>20</v>
      </c>
      <c r="BK446" s="207">
        <f>ROUND(I446*H446,2)</f>
        <v>15840</v>
      </c>
      <c r="BL446" s="17" t="s">
        <v>150</v>
      </c>
      <c r="BM446" s="206" t="s">
        <v>853</v>
      </c>
    </row>
    <row r="447" s="2" customFormat="1">
      <c r="A447" s="32"/>
      <c r="B447" s="33"/>
      <c r="C447" s="34"/>
      <c r="D447" s="208" t="s">
        <v>152</v>
      </c>
      <c r="E447" s="34"/>
      <c r="F447" s="209" t="s">
        <v>854</v>
      </c>
      <c r="G447" s="34"/>
      <c r="H447" s="34"/>
      <c r="I447" s="34"/>
      <c r="J447" s="34"/>
      <c r="K447" s="34"/>
      <c r="L447" s="38"/>
      <c r="M447" s="210"/>
      <c r="N447" s="211"/>
      <c r="O447" s="77"/>
      <c r="P447" s="77"/>
      <c r="Q447" s="77"/>
      <c r="R447" s="77"/>
      <c r="S447" s="77"/>
      <c r="T447" s="78"/>
      <c r="U447" s="32"/>
      <c r="V447" s="32"/>
      <c r="W447" s="32"/>
      <c r="X447" s="32"/>
      <c r="Y447" s="32"/>
      <c r="Z447" s="32"/>
      <c r="AA447" s="32"/>
      <c r="AB447" s="32"/>
      <c r="AC447" s="32"/>
      <c r="AD447" s="32"/>
      <c r="AE447" s="32"/>
      <c r="AT447" s="17" t="s">
        <v>152</v>
      </c>
      <c r="AU447" s="17" t="s">
        <v>83</v>
      </c>
    </row>
    <row r="448" s="2" customFormat="1" ht="49.05" customHeight="1">
      <c r="A448" s="32"/>
      <c r="B448" s="33"/>
      <c r="C448" s="196" t="s">
        <v>855</v>
      </c>
      <c r="D448" s="196" t="s">
        <v>145</v>
      </c>
      <c r="E448" s="197" t="s">
        <v>856</v>
      </c>
      <c r="F448" s="198" t="s">
        <v>857</v>
      </c>
      <c r="G448" s="199" t="s">
        <v>148</v>
      </c>
      <c r="H448" s="200">
        <v>180</v>
      </c>
      <c r="I448" s="201">
        <v>50.200000000000003</v>
      </c>
      <c r="J448" s="201">
        <f>ROUND(I448*H448,2)</f>
        <v>9036</v>
      </c>
      <c r="K448" s="198" t="s">
        <v>149</v>
      </c>
      <c r="L448" s="38"/>
      <c r="M448" s="202" t="s">
        <v>18</v>
      </c>
      <c r="N448" s="203" t="s">
        <v>45</v>
      </c>
      <c r="O448" s="204">
        <v>0.17100000000000001</v>
      </c>
      <c r="P448" s="204">
        <f>O448*H448</f>
        <v>30.780000000000001</v>
      </c>
      <c r="Q448" s="204">
        <v>0</v>
      </c>
      <c r="R448" s="204">
        <f>Q448*H448</f>
        <v>0</v>
      </c>
      <c r="S448" s="204">
        <v>0</v>
      </c>
      <c r="T448" s="205">
        <f>S448*H448</f>
        <v>0</v>
      </c>
      <c r="U448" s="32"/>
      <c r="V448" s="32"/>
      <c r="W448" s="32"/>
      <c r="X448" s="32"/>
      <c r="Y448" s="32"/>
      <c r="Z448" s="32"/>
      <c r="AA448" s="32"/>
      <c r="AB448" s="32"/>
      <c r="AC448" s="32"/>
      <c r="AD448" s="32"/>
      <c r="AE448" s="32"/>
      <c r="AR448" s="206" t="s">
        <v>150</v>
      </c>
      <c r="AT448" s="206" t="s">
        <v>145</v>
      </c>
      <c r="AU448" s="206" t="s">
        <v>83</v>
      </c>
      <c r="AY448" s="17" t="s">
        <v>143</v>
      </c>
      <c r="BE448" s="207">
        <f>IF(N448="základní",J448,0)</f>
        <v>9036</v>
      </c>
      <c r="BF448" s="207">
        <f>IF(N448="snížená",J448,0)</f>
        <v>0</v>
      </c>
      <c r="BG448" s="207">
        <f>IF(N448="zákl. přenesená",J448,0)</f>
        <v>0</v>
      </c>
      <c r="BH448" s="207">
        <f>IF(N448="sníž. přenesená",J448,0)</f>
        <v>0</v>
      </c>
      <c r="BI448" s="207">
        <f>IF(N448="nulová",J448,0)</f>
        <v>0</v>
      </c>
      <c r="BJ448" s="17" t="s">
        <v>20</v>
      </c>
      <c r="BK448" s="207">
        <f>ROUND(I448*H448,2)</f>
        <v>9036</v>
      </c>
      <c r="BL448" s="17" t="s">
        <v>150</v>
      </c>
      <c r="BM448" s="206" t="s">
        <v>858</v>
      </c>
    </row>
    <row r="449" s="2" customFormat="1">
      <c r="A449" s="32"/>
      <c r="B449" s="33"/>
      <c r="C449" s="34"/>
      <c r="D449" s="208" t="s">
        <v>152</v>
      </c>
      <c r="E449" s="34"/>
      <c r="F449" s="209" t="s">
        <v>854</v>
      </c>
      <c r="G449" s="34"/>
      <c r="H449" s="34"/>
      <c r="I449" s="34"/>
      <c r="J449" s="34"/>
      <c r="K449" s="34"/>
      <c r="L449" s="38"/>
      <c r="M449" s="210"/>
      <c r="N449" s="211"/>
      <c r="O449" s="77"/>
      <c r="P449" s="77"/>
      <c r="Q449" s="77"/>
      <c r="R449" s="77"/>
      <c r="S449" s="77"/>
      <c r="T449" s="78"/>
      <c r="U449" s="32"/>
      <c r="V449" s="32"/>
      <c r="W449" s="32"/>
      <c r="X449" s="32"/>
      <c r="Y449" s="32"/>
      <c r="Z449" s="32"/>
      <c r="AA449" s="32"/>
      <c r="AB449" s="32"/>
      <c r="AC449" s="32"/>
      <c r="AD449" s="32"/>
      <c r="AE449" s="32"/>
      <c r="AT449" s="17" t="s">
        <v>152</v>
      </c>
      <c r="AU449" s="17" t="s">
        <v>83</v>
      </c>
    </row>
    <row r="450" s="2" customFormat="1" ht="24.15" customHeight="1">
      <c r="A450" s="32"/>
      <c r="B450" s="33"/>
      <c r="C450" s="196" t="s">
        <v>859</v>
      </c>
      <c r="D450" s="196" t="s">
        <v>145</v>
      </c>
      <c r="E450" s="197" t="s">
        <v>860</v>
      </c>
      <c r="F450" s="198" t="s">
        <v>861</v>
      </c>
      <c r="G450" s="199" t="s">
        <v>148</v>
      </c>
      <c r="H450" s="200">
        <v>1125</v>
      </c>
      <c r="I450" s="201">
        <v>26.399999999999999</v>
      </c>
      <c r="J450" s="201">
        <f>ROUND(I450*H450,2)</f>
        <v>29700</v>
      </c>
      <c r="K450" s="198" t="s">
        <v>149</v>
      </c>
      <c r="L450" s="38"/>
      <c r="M450" s="202" t="s">
        <v>18</v>
      </c>
      <c r="N450" s="203" t="s">
        <v>45</v>
      </c>
      <c r="O450" s="204">
        <v>0.029000000000000001</v>
      </c>
      <c r="P450" s="204">
        <f>O450*H450</f>
        <v>32.625</v>
      </c>
      <c r="Q450" s="204">
        <v>0</v>
      </c>
      <c r="R450" s="204">
        <f>Q450*H450</f>
        <v>0</v>
      </c>
      <c r="S450" s="204">
        <v>0</v>
      </c>
      <c r="T450" s="205">
        <f>S450*H450</f>
        <v>0</v>
      </c>
      <c r="U450" s="32"/>
      <c r="V450" s="32"/>
      <c r="W450" s="32"/>
      <c r="X450" s="32"/>
      <c r="Y450" s="32"/>
      <c r="Z450" s="32"/>
      <c r="AA450" s="32"/>
      <c r="AB450" s="32"/>
      <c r="AC450" s="32"/>
      <c r="AD450" s="32"/>
      <c r="AE450" s="32"/>
      <c r="AR450" s="206" t="s">
        <v>150</v>
      </c>
      <c r="AT450" s="206" t="s">
        <v>145</v>
      </c>
      <c r="AU450" s="206" t="s">
        <v>83</v>
      </c>
      <c r="AY450" s="17" t="s">
        <v>143</v>
      </c>
      <c r="BE450" s="207">
        <f>IF(N450="základní",J450,0)</f>
        <v>29700</v>
      </c>
      <c r="BF450" s="207">
        <f>IF(N450="snížená",J450,0)</f>
        <v>0</v>
      </c>
      <c r="BG450" s="207">
        <f>IF(N450="zákl. přenesená",J450,0)</f>
        <v>0</v>
      </c>
      <c r="BH450" s="207">
        <f>IF(N450="sníž. přenesená",J450,0)</f>
        <v>0</v>
      </c>
      <c r="BI450" s="207">
        <f>IF(N450="nulová",J450,0)</f>
        <v>0</v>
      </c>
      <c r="BJ450" s="17" t="s">
        <v>20</v>
      </c>
      <c r="BK450" s="207">
        <f>ROUND(I450*H450,2)</f>
        <v>29700</v>
      </c>
      <c r="BL450" s="17" t="s">
        <v>150</v>
      </c>
      <c r="BM450" s="206" t="s">
        <v>862</v>
      </c>
    </row>
    <row r="451" s="2" customFormat="1">
      <c r="A451" s="32"/>
      <c r="B451" s="33"/>
      <c r="C451" s="34"/>
      <c r="D451" s="208" t="s">
        <v>152</v>
      </c>
      <c r="E451" s="34"/>
      <c r="F451" s="209" t="s">
        <v>863</v>
      </c>
      <c r="G451" s="34"/>
      <c r="H451" s="34"/>
      <c r="I451" s="34"/>
      <c r="J451" s="34"/>
      <c r="K451" s="34"/>
      <c r="L451" s="38"/>
      <c r="M451" s="210"/>
      <c r="N451" s="211"/>
      <c r="O451" s="77"/>
      <c r="P451" s="77"/>
      <c r="Q451" s="77"/>
      <c r="R451" s="77"/>
      <c r="S451" s="77"/>
      <c r="T451" s="78"/>
      <c r="U451" s="32"/>
      <c r="V451" s="32"/>
      <c r="W451" s="32"/>
      <c r="X451" s="32"/>
      <c r="Y451" s="32"/>
      <c r="Z451" s="32"/>
      <c r="AA451" s="32"/>
      <c r="AB451" s="32"/>
      <c r="AC451" s="32"/>
      <c r="AD451" s="32"/>
      <c r="AE451" s="32"/>
      <c r="AT451" s="17" t="s">
        <v>152</v>
      </c>
      <c r="AU451" s="17" t="s">
        <v>83</v>
      </c>
    </row>
    <row r="452" s="2" customFormat="1" ht="37.8" customHeight="1">
      <c r="A452" s="32"/>
      <c r="B452" s="33"/>
      <c r="C452" s="196" t="s">
        <v>864</v>
      </c>
      <c r="D452" s="196" t="s">
        <v>145</v>
      </c>
      <c r="E452" s="197" t="s">
        <v>865</v>
      </c>
      <c r="F452" s="198" t="s">
        <v>866</v>
      </c>
      <c r="G452" s="199" t="s">
        <v>148</v>
      </c>
      <c r="H452" s="200">
        <v>300</v>
      </c>
      <c r="I452" s="201">
        <v>207</v>
      </c>
      <c r="J452" s="201">
        <f>ROUND(I452*H452,2)</f>
        <v>62100</v>
      </c>
      <c r="K452" s="198" t="s">
        <v>149</v>
      </c>
      <c r="L452" s="38"/>
      <c r="M452" s="202" t="s">
        <v>18</v>
      </c>
      <c r="N452" s="203" t="s">
        <v>45</v>
      </c>
      <c r="O452" s="204">
        <v>0.66800000000000004</v>
      </c>
      <c r="P452" s="204">
        <f>O452*H452</f>
        <v>200.40000000000001</v>
      </c>
      <c r="Q452" s="204">
        <v>0</v>
      </c>
      <c r="R452" s="204">
        <f>Q452*H452</f>
        <v>0</v>
      </c>
      <c r="S452" s="204">
        <v>0</v>
      </c>
      <c r="T452" s="205">
        <f>S452*H452</f>
        <v>0</v>
      </c>
      <c r="U452" s="32"/>
      <c r="V452" s="32"/>
      <c r="W452" s="32"/>
      <c r="X452" s="32"/>
      <c r="Y452" s="32"/>
      <c r="Z452" s="32"/>
      <c r="AA452" s="32"/>
      <c r="AB452" s="32"/>
      <c r="AC452" s="32"/>
      <c r="AD452" s="32"/>
      <c r="AE452" s="32"/>
      <c r="AR452" s="206" t="s">
        <v>150</v>
      </c>
      <c r="AT452" s="206" t="s">
        <v>145</v>
      </c>
      <c r="AU452" s="206" t="s">
        <v>83</v>
      </c>
      <c r="AY452" s="17" t="s">
        <v>143</v>
      </c>
      <c r="BE452" s="207">
        <f>IF(N452="základní",J452,0)</f>
        <v>62100</v>
      </c>
      <c r="BF452" s="207">
        <f>IF(N452="snížená",J452,0)</f>
        <v>0</v>
      </c>
      <c r="BG452" s="207">
        <f>IF(N452="zákl. přenesená",J452,0)</f>
        <v>0</v>
      </c>
      <c r="BH452" s="207">
        <f>IF(N452="sníž. přenesená",J452,0)</f>
        <v>0</v>
      </c>
      <c r="BI452" s="207">
        <f>IF(N452="nulová",J452,0)</f>
        <v>0</v>
      </c>
      <c r="BJ452" s="17" t="s">
        <v>20</v>
      </c>
      <c r="BK452" s="207">
        <f>ROUND(I452*H452,2)</f>
        <v>62100</v>
      </c>
      <c r="BL452" s="17" t="s">
        <v>150</v>
      </c>
      <c r="BM452" s="206" t="s">
        <v>867</v>
      </c>
    </row>
    <row r="453" s="2" customFormat="1">
      <c r="A453" s="32"/>
      <c r="B453" s="33"/>
      <c r="C453" s="34"/>
      <c r="D453" s="208" t="s">
        <v>152</v>
      </c>
      <c r="E453" s="34"/>
      <c r="F453" s="209" t="s">
        <v>868</v>
      </c>
      <c r="G453" s="34"/>
      <c r="H453" s="34"/>
      <c r="I453" s="34"/>
      <c r="J453" s="34"/>
      <c r="K453" s="34"/>
      <c r="L453" s="38"/>
      <c r="M453" s="210"/>
      <c r="N453" s="211"/>
      <c r="O453" s="77"/>
      <c r="P453" s="77"/>
      <c r="Q453" s="77"/>
      <c r="R453" s="77"/>
      <c r="S453" s="77"/>
      <c r="T453" s="78"/>
      <c r="U453" s="32"/>
      <c r="V453" s="32"/>
      <c r="W453" s="32"/>
      <c r="X453" s="32"/>
      <c r="Y453" s="32"/>
      <c r="Z453" s="32"/>
      <c r="AA453" s="32"/>
      <c r="AB453" s="32"/>
      <c r="AC453" s="32"/>
      <c r="AD453" s="32"/>
      <c r="AE453" s="32"/>
      <c r="AT453" s="17" t="s">
        <v>152</v>
      </c>
      <c r="AU453" s="17" t="s">
        <v>83</v>
      </c>
    </row>
    <row r="454" s="2" customFormat="1" ht="37.8" customHeight="1">
      <c r="A454" s="32"/>
      <c r="B454" s="33"/>
      <c r="C454" s="196" t="s">
        <v>869</v>
      </c>
      <c r="D454" s="196" t="s">
        <v>145</v>
      </c>
      <c r="E454" s="197" t="s">
        <v>870</v>
      </c>
      <c r="F454" s="198" t="s">
        <v>871</v>
      </c>
      <c r="G454" s="199" t="s">
        <v>148</v>
      </c>
      <c r="H454" s="200">
        <v>300</v>
      </c>
      <c r="I454" s="201">
        <v>74.900000000000006</v>
      </c>
      <c r="J454" s="201">
        <f>ROUND(I454*H454,2)</f>
        <v>22470</v>
      </c>
      <c r="K454" s="198" t="s">
        <v>149</v>
      </c>
      <c r="L454" s="38"/>
      <c r="M454" s="202" t="s">
        <v>18</v>
      </c>
      <c r="N454" s="203" t="s">
        <v>45</v>
      </c>
      <c r="O454" s="204">
        <v>0.114</v>
      </c>
      <c r="P454" s="204">
        <f>O454*H454</f>
        <v>34.200000000000003</v>
      </c>
      <c r="Q454" s="204">
        <v>0</v>
      </c>
      <c r="R454" s="204">
        <f>Q454*H454</f>
        <v>0</v>
      </c>
      <c r="S454" s="204">
        <v>0</v>
      </c>
      <c r="T454" s="205">
        <f>S454*H454</f>
        <v>0</v>
      </c>
      <c r="U454" s="32"/>
      <c r="V454" s="32"/>
      <c r="W454" s="32"/>
      <c r="X454" s="32"/>
      <c r="Y454" s="32"/>
      <c r="Z454" s="32"/>
      <c r="AA454" s="32"/>
      <c r="AB454" s="32"/>
      <c r="AC454" s="32"/>
      <c r="AD454" s="32"/>
      <c r="AE454" s="32"/>
      <c r="AR454" s="206" t="s">
        <v>150</v>
      </c>
      <c r="AT454" s="206" t="s">
        <v>145</v>
      </c>
      <c r="AU454" s="206" t="s">
        <v>83</v>
      </c>
      <c r="AY454" s="17" t="s">
        <v>143</v>
      </c>
      <c r="BE454" s="207">
        <f>IF(N454="základní",J454,0)</f>
        <v>22470</v>
      </c>
      <c r="BF454" s="207">
        <f>IF(N454="snížená",J454,0)</f>
        <v>0</v>
      </c>
      <c r="BG454" s="207">
        <f>IF(N454="zákl. přenesená",J454,0)</f>
        <v>0</v>
      </c>
      <c r="BH454" s="207">
        <f>IF(N454="sníž. přenesená",J454,0)</f>
        <v>0</v>
      </c>
      <c r="BI454" s="207">
        <f>IF(N454="nulová",J454,0)</f>
        <v>0</v>
      </c>
      <c r="BJ454" s="17" t="s">
        <v>20</v>
      </c>
      <c r="BK454" s="207">
        <f>ROUND(I454*H454,2)</f>
        <v>22470</v>
      </c>
      <c r="BL454" s="17" t="s">
        <v>150</v>
      </c>
      <c r="BM454" s="206" t="s">
        <v>872</v>
      </c>
    </row>
    <row r="455" s="2" customFormat="1">
      <c r="A455" s="32"/>
      <c r="B455" s="33"/>
      <c r="C455" s="34"/>
      <c r="D455" s="208" t="s">
        <v>152</v>
      </c>
      <c r="E455" s="34"/>
      <c r="F455" s="209" t="s">
        <v>873</v>
      </c>
      <c r="G455" s="34"/>
      <c r="H455" s="34"/>
      <c r="I455" s="34"/>
      <c r="J455" s="34"/>
      <c r="K455" s="34"/>
      <c r="L455" s="38"/>
      <c r="M455" s="210"/>
      <c r="N455" s="211"/>
      <c r="O455" s="77"/>
      <c r="P455" s="77"/>
      <c r="Q455" s="77"/>
      <c r="R455" s="77"/>
      <c r="S455" s="77"/>
      <c r="T455" s="78"/>
      <c r="U455" s="32"/>
      <c r="V455" s="32"/>
      <c r="W455" s="32"/>
      <c r="X455" s="32"/>
      <c r="Y455" s="32"/>
      <c r="Z455" s="32"/>
      <c r="AA455" s="32"/>
      <c r="AB455" s="32"/>
      <c r="AC455" s="32"/>
      <c r="AD455" s="32"/>
      <c r="AE455" s="32"/>
      <c r="AT455" s="17" t="s">
        <v>152</v>
      </c>
      <c r="AU455" s="17" t="s">
        <v>83</v>
      </c>
    </row>
    <row r="456" s="2" customFormat="1">
      <c r="A456" s="32"/>
      <c r="B456" s="33"/>
      <c r="C456" s="34"/>
      <c r="D456" s="208" t="s">
        <v>179</v>
      </c>
      <c r="E456" s="34"/>
      <c r="F456" s="209" t="s">
        <v>874</v>
      </c>
      <c r="G456" s="34"/>
      <c r="H456" s="34"/>
      <c r="I456" s="34"/>
      <c r="J456" s="34"/>
      <c r="K456" s="34"/>
      <c r="L456" s="38"/>
      <c r="M456" s="210"/>
      <c r="N456" s="211"/>
      <c r="O456" s="77"/>
      <c r="P456" s="77"/>
      <c r="Q456" s="77"/>
      <c r="R456" s="77"/>
      <c r="S456" s="77"/>
      <c r="T456" s="78"/>
      <c r="U456" s="32"/>
      <c r="V456" s="32"/>
      <c r="W456" s="32"/>
      <c r="X456" s="32"/>
      <c r="Y456" s="32"/>
      <c r="Z456" s="32"/>
      <c r="AA456" s="32"/>
      <c r="AB456" s="32"/>
      <c r="AC456" s="32"/>
      <c r="AD456" s="32"/>
      <c r="AE456" s="32"/>
      <c r="AT456" s="17" t="s">
        <v>179</v>
      </c>
      <c r="AU456" s="17" t="s">
        <v>83</v>
      </c>
    </row>
    <row r="457" s="2" customFormat="1" ht="37.8" customHeight="1">
      <c r="A457" s="32"/>
      <c r="B457" s="33"/>
      <c r="C457" s="196" t="s">
        <v>875</v>
      </c>
      <c r="D457" s="196" t="s">
        <v>145</v>
      </c>
      <c r="E457" s="197" t="s">
        <v>876</v>
      </c>
      <c r="F457" s="198" t="s">
        <v>877</v>
      </c>
      <c r="G457" s="199" t="s">
        <v>148</v>
      </c>
      <c r="H457" s="200">
        <v>600</v>
      </c>
      <c r="I457" s="201">
        <v>5.79</v>
      </c>
      <c r="J457" s="201">
        <f>ROUND(I457*H457,2)</f>
        <v>3474</v>
      </c>
      <c r="K457" s="198" t="s">
        <v>149</v>
      </c>
      <c r="L457" s="38"/>
      <c r="M457" s="202" t="s">
        <v>18</v>
      </c>
      <c r="N457" s="203" t="s">
        <v>45</v>
      </c>
      <c r="O457" s="204">
        <v>0.0070000000000000001</v>
      </c>
      <c r="P457" s="204">
        <f>O457*H457</f>
        <v>4.2000000000000002</v>
      </c>
      <c r="Q457" s="204">
        <v>0</v>
      </c>
      <c r="R457" s="204">
        <f>Q457*H457</f>
        <v>0</v>
      </c>
      <c r="S457" s="204">
        <v>0</v>
      </c>
      <c r="T457" s="205">
        <f>S457*H457</f>
        <v>0</v>
      </c>
      <c r="U457" s="32"/>
      <c r="V457" s="32"/>
      <c r="W457" s="32"/>
      <c r="X457" s="32"/>
      <c r="Y457" s="32"/>
      <c r="Z457" s="32"/>
      <c r="AA457" s="32"/>
      <c r="AB457" s="32"/>
      <c r="AC457" s="32"/>
      <c r="AD457" s="32"/>
      <c r="AE457" s="32"/>
      <c r="AR457" s="206" t="s">
        <v>150</v>
      </c>
      <c r="AT457" s="206" t="s">
        <v>145</v>
      </c>
      <c r="AU457" s="206" t="s">
        <v>83</v>
      </c>
      <c r="AY457" s="17" t="s">
        <v>143</v>
      </c>
      <c r="BE457" s="207">
        <f>IF(N457="základní",J457,0)</f>
        <v>3474</v>
      </c>
      <c r="BF457" s="207">
        <f>IF(N457="snížená",J457,0)</f>
        <v>0</v>
      </c>
      <c r="BG457" s="207">
        <f>IF(N457="zákl. přenesená",J457,0)</f>
        <v>0</v>
      </c>
      <c r="BH457" s="207">
        <f>IF(N457="sníž. přenesená",J457,0)</f>
        <v>0</v>
      </c>
      <c r="BI457" s="207">
        <f>IF(N457="nulová",J457,0)</f>
        <v>0</v>
      </c>
      <c r="BJ457" s="17" t="s">
        <v>20</v>
      </c>
      <c r="BK457" s="207">
        <f>ROUND(I457*H457,2)</f>
        <v>3474</v>
      </c>
      <c r="BL457" s="17" t="s">
        <v>150</v>
      </c>
      <c r="BM457" s="206" t="s">
        <v>878</v>
      </c>
    </row>
    <row r="458" s="2" customFormat="1">
      <c r="A458" s="32"/>
      <c r="B458" s="33"/>
      <c r="C458" s="34"/>
      <c r="D458" s="208" t="s">
        <v>152</v>
      </c>
      <c r="E458" s="34"/>
      <c r="F458" s="209" t="s">
        <v>879</v>
      </c>
      <c r="G458" s="34"/>
      <c r="H458" s="34"/>
      <c r="I458" s="34"/>
      <c r="J458" s="34"/>
      <c r="K458" s="34"/>
      <c r="L458" s="38"/>
      <c r="M458" s="210"/>
      <c r="N458" s="211"/>
      <c r="O458" s="77"/>
      <c r="P458" s="77"/>
      <c r="Q458" s="77"/>
      <c r="R458" s="77"/>
      <c r="S458" s="77"/>
      <c r="T458" s="78"/>
      <c r="U458" s="32"/>
      <c r="V458" s="32"/>
      <c r="W458" s="32"/>
      <c r="X458" s="32"/>
      <c r="Y458" s="32"/>
      <c r="Z458" s="32"/>
      <c r="AA458" s="32"/>
      <c r="AB458" s="32"/>
      <c r="AC458" s="32"/>
      <c r="AD458" s="32"/>
      <c r="AE458" s="32"/>
      <c r="AT458" s="17" t="s">
        <v>152</v>
      </c>
      <c r="AU458" s="17" t="s">
        <v>83</v>
      </c>
    </row>
    <row r="459" s="2" customFormat="1" ht="37.8" customHeight="1">
      <c r="A459" s="32"/>
      <c r="B459" s="33"/>
      <c r="C459" s="196" t="s">
        <v>880</v>
      </c>
      <c r="D459" s="196" t="s">
        <v>145</v>
      </c>
      <c r="E459" s="197" t="s">
        <v>881</v>
      </c>
      <c r="F459" s="198" t="s">
        <v>882</v>
      </c>
      <c r="G459" s="199" t="s">
        <v>148</v>
      </c>
      <c r="H459" s="200">
        <v>1200</v>
      </c>
      <c r="I459" s="201">
        <v>9.7899999999999991</v>
      </c>
      <c r="J459" s="201">
        <f>ROUND(I459*H459,2)</f>
        <v>11748</v>
      </c>
      <c r="K459" s="198" t="s">
        <v>149</v>
      </c>
      <c r="L459" s="38"/>
      <c r="M459" s="202" t="s">
        <v>18</v>
      </c>
      <c r="N459" s="203" t="s">
        <v>45</v>
      </c>
      <c r="O459" s="204">
        <v>0.012</v>
      </c>
      <c r="P459" s="204">
        <f>O459*H459</f>
        <v>14.4</v>
      </c>
      <c r="Q459" s="204">
        <v>0</v>
      </c>
      <c r="R459" s="204">
        <f>Q459*H459</f>
        <v>0</v>
      </c>
      <c r="S459" s="204">
        <v>0</v>
      </c>
      <c r="T459" s="205">
        <f>S459*H459</f>
        <v>0</v>
      </c>
      <c r="U459" s="32"/>
      <c r="V459" s="32"/>
      <c r="W459" s="32"/>
      <c r="X459" s="32"/>
      <c r="Y459" s="32"/>
      <c r="Z459" s="32"/>
      <c r="AA459" s="32"/>
      <c r="AB459" s="32"/>
      <c r="AC459" s="32"/>
      <c r="AD459" s="32"/>
      <c r="AE459" s="32"/>
      <c r="AR459" s="206" t="s">
        <v>150</v>
      </c>
      <c r="AT459" s="206" t="s">
        <v>145</v>
      </c>
      <c r="AU459" s="206" t="s">
        <v>83</v>
      </c>
      <c r="AY459" s="17" t="s">
        <v>143</v>
      </c>
      <c r="BE459" s="207">
        <f>IF(N459="základní",J459,0)</f>
        <v>11748</v>
      </c>
      <c r="BF459" s="207">
        <f>IF(N459="snížená",J459,0)</f>
        <v>0</v>
      </c>
      <c r="BG459" s="207">
        <f>IF(N459="zákl. přenesená",J459,0)</f>
        <v>0</v>
      </c>
      <c r="BH459" s="207">
        <f>IF(N459="sníž. přenesená",J459,0)</f>
        <v>0</v>
      </c>
      <c r="BI459" s="207">
        <f>IF(N459="nulová",J459,0)</f>
        <v>0</v>
      </c>
      <c r="BJ459" s="17" t="s">
        <v>20</v>
      </c>
      <c r="BK459" s="207">
        <f>ROUND(I459*H459,2)</f>
        <v>11748</v>
      </c>
      <c r="BL459" s="17" t="s">
        <v>150</v>
      </c>
      <c r="BM459" s="206" t="s">
        <v>883</v>
      </c>
    </row>
    <row r="460" s="2" customFormat="1">
      <c r="A460" s="32"/>
      <c r="B460" s="33"/>
      <c r="C460" s="34"/>
      <c r="D460" s="208" t="s">
        <v>152</v>
      </c>
      <c r="E460" s="34"/>
      <c r="F460" s="209" t="s">
        <v>879</v>
      </c>
      <c r="G460" s="34"/>
      <c r="H460" s="34"/>
      <c r="I460" s="34"/>
      <c r="J460" s="34"/>
      <c r="K460" s="34"/>
      <c r="L460" s="38"/>
      <c r="M460" s="210"/>
      <c r="N460" s="211"/>
      <c r="O460" s="77"/>
      <c r="P460" s="77"/>
      <c r="Q460" s="77"/>
      <c r="R460" s="77"/>
      <c r="S460" s="77"/>
      <c r="T460" s="78"/>
      <c r="U460" s="32"/>
      <c r="V460" s="32"/>
      <c r="W460" s="32"/>
      <c r="X460" s="32"/>
      <c r="Y460" s="32"/>
      <c r="Z460" s="32"/>
      <c r="AA460" s="32"/>
      <c r="AB460" s="32"/>
      <c r="AC460" s="32"/>
      <c r="AD460" s="32"/>
      <c r="AE460" s="32"/>
      <c r="AT460" s="17" t="s">
        <v>152</v>
      </c>
      <c r="AU460" s="17" t="s">
        <v>83</v>
      </c>
    </row>
    <row r="461" s="2" customFormat="1" ht="37.8" customHeight="1">
      <c r="A461" s="32"/>
      <c r="B461" s="33"/>
      <c r="C461" s="196" t="s">
        <v>884</v>
      </c>
      <c r="D461" s="196" t="s">
        <v>145</v>
      </c>
      <c r="E461" s="197" t="s">
        <v>885</v>
      </c>
      <c r="F461" s="198" t="s">
        <v>886</v>
      </c>
      <c r="G461" s="199" t="s">
        <v>148</v>
      </c>
      <c r="H461" s="200">
        <v>180</v>
      </c>
      <c r="I461" s="201">
        <v>13.9</v>
      </c>
      <c r="J461" s="201">
        <f>ROUND(I461*H461,2)</f>
        <v>2502</v>
      </c>
      <c r="K461" s="198" t="s">
        <v>149</v>
      </c>
      <c r="L461" s="38"/>
      <c r="M461" s="202" t="s">
        <v>18</v>
      </c>
      <c r="N461" s="203" t="s">
        <v>45</v>
      </c>
      <c r="O461" s="204">
        <v>0.017999999999999999</v>
      </c>
      <c r="P461" s="204">
        <f>O461*H461</f>
        <v>3.2399999999999998</v>
      </c>
      <c r="Q461" s="204">
        <v>0</v>
      </c>
      <c r="R461" s="204">
        <f>Q461*H461</f>
        <v>0</v>
      </c>
      <c r="S461" s="204">
        <v>0</v>
      </c>
      <c r="T461" s="205">
        <f>S461*H461</f>
        <v>0</v>
      </c>
      <c r="U461" s="32"/>
      <c r="V461" s="32"/>
      <c r="W461" s="32"/>
      <c r="X461" s="32"/>
      <c r="Y461" s="32"/>
      <c r="Z461" s="32"/>
      <c r="AA461" s="32"/>
      <c r="AB461" s="32"/>
      <c r="AC461" s="32"/>
      <c r="AD461" s="32"/>
      <c r="AE461" s="32"/>
      <c r="AR461" s="206" t="s">
        <v>150</v>
      </c>
      <c r="AT461" s="206" t="s">
        <v>145</v>
      </c>
      <c r="AU461" s="206" t="s">
        <v>83</v>
      </c>
      <c r="AY461" s="17" t="s">
        <v>143</v>
      </c>
      <c r="BE461" s="207">
        <f>IF(N461="základní",J461,0)</f>
        <v>2502</v>
      </c>
      <c r="BF461" s="207">
        <f>IF(N461="snížená",J461,0)</f>
        <v>0</v>
      </c>
      <c r="BG461" s="207">
        <f>IF(N461="zákl. přenesená",J461,0)</f>
        <v>0</v>
      </c>
      <c r="BH461" s="207">
        <f>IF(N461="sníž. přenesená",J461,0)</f>
        <v>0</v>
      </c>
      <c r="BI461" s="207">
        <f>IF(N461="nulová",J461,0)</f>
        <v>0</v>
      </c>
      <c r="BJ461" s="17" t="s">
        <v>20</v>
      </c>
      <c r="BK461" s="207">
        <f>ROUND(I461*H461,2)</f>
        <v>2502</v>
      </c>
      <c r="BL461" s="17" t="s">
        <v>150</v>
      </c>
      <c r="BM461" s="206" t="s">
        <v>887</v>
      </c>
    </row>
    <row r="462" s="2" customFormat="1">
      <c r="A462" s="32"/>
      <c r="B462" s="33"/>
      <c r="C462" s="34"/>
      <c r="D462" s="208" t="s">
        <v>152</v>
      </c>
      <c r="E462" s="34"/>
      <c r="F462" s="209" t="s">
        <v>879</v>
      </c>
      <c r="G462" s="34"/>
      <c r="H462" s="34"/>
      <c r="I462" s="34"/>
      <c r="J462" s="34"/>
      <c r="K462" s="34"/>
      <c r="L462" s="38"/>
      <c r="M462" s="210"/>
      <c r="N462" s="211"/>
      <c r="O462" s="77"/>
      <c r="P462" s="77"/>
      <c r="Q462" s="77"/>
      <c r="R462" s="77"/>
      <c r="S462" s="77"/>
      <c r="T462" s="78"/>
      <c r="U462" s="32"/>
      <c r="V462" s="32"/>
      <c r="W462" s="32"/>
      <c r="X462" s="32"/>
      <c r="Y462" s="32"/>
      <c r="Z462" s="32"/>
      <c r="AA462" s="32"/>
      <c r="AB462" s="32"/>
      <c r="AC462" s="32"/>
      <c r="AD462" s="32"/>
      <c r="AE462" s="32"/>
      <c r="AT462" s="17" t="s">
        <v>152</v>
      </c>
      <c r="AU462" s="17" t="s">
        <v>83</v>
      </c>
    </row>
    <row r="463" s="2" customFormat="1" ht="16.5" customHeight="1">
      <c r="A463" s="32"/>
      <c r="B463" s="33"/>
      <c r="C463" s="212" t="s">
        <v>888</v>
      </c>
      <c r="D463" s="212" t="s">
        <v>260</v>
      </c>
      <c r="E463" s="213" t="s">
        <v>889</v>
      </c>
      <c r="F463" s="214" t="s">
        <v>890</v>
      </c>
      <c r="G463" s="215" t="s">
        <v>891</v>
      </c>
      <c r="H463" s="216">
        <v>60</v>
      </c>
      <c r="I463" s="217">
        <v>124</v>
      </c>
      <c r="J463" s="217">
        <f>ROUND(I463*H463,2)</f>
        <v>7440</v>
      </c>
      <c r="K463" s="214" t="s">
        <v>149</v>
      </c>
      <c r="L463" s="218"/>
      <c r="M463" s="219" t="s">
        <v>18</v>
      </c>
      <c r="N463" s="220" t="s">
        <v>45</v>
      </c>
      <c r="O463" s="204">
        <v>0</v>
      </c>
      <c r="P463" s="204">
        <f>O463*H463</f>
        <v>0</v>
      </c>
      <c r="Q463" s="204">
        <v>0.001</v>
      </c>
      <c r="R463" s="204">
        <f>Q463*H463</f>
        <v>0.059999999999999998</v>
      </c>
      <c r="S463" s="204">
        <v>0</v>
      </c>
      <c r="T463" s="205">
        <f>S463*H463</f>
        <v>0</v>
      </c>
      <c r="U463" s="32"/>
      <c r="V463" s="32"/>
      <c r="W463" s="32"/>
      <c r="X463" s="32"/>
      <c r="Y463" s="32"/>
      <c r="Z463" s="32"/>
      <c r="AA463" s="32"/>
      <c r="AB463" s="32"/>
      <c r="AC463" s="32"/>
      <c r="AD463" s="32"/>
      <c r="AE463" s="32"/>
      <c r="AR463" s="206" t="s">
        <v>181</v>
      </c>
      <c r="AT463" s="206" t="s">
        <v>260</v>
      </c>
      <c r="AU463" s="206" t="s">
        <v>83</v>
      </c>
      <c r="AY463" s="17" t="s">
        <v>143</v>
      </c>
      <c r="BE463" s="207">
        <f>IF(N463="základní",J463,0)</f>
        <v>7440</v>
      </c>
      <c r="BF463" s="207">
        <f>IF(N463="snížená",J463,0)</f>
        <v>0</v>
      </c>
      <c r="BG463" s="207">
        <f>IF(N463="zákl. přenesená",J463,0)</f>
        <v>0</v>
      </c>
      <c r="BH463" s="207">
        <f>IF(N463="sníž. přenesená",J463,0)</f>
        <v>0</v>
      </c>
      <c r="BI463" s="207">
        <f>IF(N463="nulová",J463,0)</f>
        <v>0</v>
      </c>
      <c r="BJ463" s="17" t="s">
        <v>20</v>
      </c>
      <c r="BK463" s="207">
        <f>ROUND(I463*H463,2)</f>
        <v>7440</v>
      </c>
      <c r="BL463" s="17" t="s">
        <v>150</v>
      </c>
      <c r="BM463" s="206" t="s">
        <v>892</v>
      </c>
    </row>
    <row r="464" s="2" customFormat="1">
      <c r="A464" s="32"/>
      <c r="B464" s="33"/>
      <c r="C464" s="34"/>
      <c r="D464" s="208" t="s">
        <v>179</v>
      </c>
      <c r="E464" s="34"/>
      <c r="F464" s="209" t="s">
        <v>893</v>
      </c>
      <c r="G464" s="34"/>
      <c r="H464" s="34"/>
      <c r="I464" s="34"/>
      <c r="J464" s="34"/>
      <c r="K464" s="34"/>
      <c r="L464" s="38"/>
      <c r="M464" s="210"/>
      <c r="N464" s="211"/>
      <c r="O464" s="77"/>
      <c r="P464" s="77"/>
      <c r="Q464" s="77"/>
      <c r="R464" s="77"/>
      <c r="S464" s="77"/>
      <c r="T464" s="78"/>
      <c r="U464" s="32"/>
      <c r="V464" s="32"/>
      <c r="W464" s="32"/>
      <c r="X464" s="32"/>
      <c r="Y464" s="32"/>
      <c r="Z464" s="32"/>
      <c r="AA464" s="32"/>
      <c r="AB464" s="32"/>
      <c r="AC464" s="32"/>
      <c r="AD464" s="32"/>
      <c r="AE464" s="32"/>
      <c r="AT464" s="17" t="s">
        <v>179</v>
      </c>
      <c r="AU464" s="17" t="s">
        <v>83</v>
      </c>
    </row>
    <row r="465" s="2" customFormat="1" ht="37.8" customHeight="1">
      <c r="A465" s="32"/>
      <c r="B465" s="33"/>
      <c r="C465" s="196" t="s">
        <v>894</v>
      </c>
      <c r="D465" s="196" t="s">
        <v>145</v>
      </c>
      <c r="E465" s="197" t="s">
        <v>895</v>
      </c>
      <c r="F465" s="198" t="s">
        <v>896</v>
      </c>
      <c r="G465" s="199" t="s">
        <v>148</v>
      </c>
      <c r="H465" s="200">
        <v>2000</v>
      </c>
      <c r="I465" s="201">
        <v>60.100000000000001</v>
      </c>
      <c r="J465" s="201">
        <f>ROUND(I465*H465,2)</f>
        <v>120200</v>
      </c>
      <c r="K465" s="198" t="s">
        <v>149</v>
      </c>
      <c r="L465" s="38"/>
      <c r="M465" s="202" t="s">
        <v>18</v>
      </c>
      <c r="N465" s="203" t="s">
        <v>45</v>
      </c>
      <c r="O465" s="204">
        <v>0.067000000000000004</v>
      </c>
      <c r="P465" s="204">
        <f>O465*H465</f>
        <v>134</v>
      </c>
      <c r="Q465" s="204">
        <v>0</v>
      </c>
      <c r="R465" s="204">
        <f>Q465*H465</f>
        <v>0</v>
      </c>
      <c r="S465" s="204">
        <v>0</v>
      </c>
      <c r="T465" s="205">
        <f>S465*H465</f>
        <v>0</v>
      </c>
      <c r="U465" s="32"/>
      <c r="V465" s="32"/>
      <c r="W465" s="32"/>
      <c r="X465" s="32"/>
      <c r="Y465" s="32"/>
      <c r="Z465" s="32"/>
      <c r="AA465" s="32"/>
      <c r="AB465" s="32"/>
      <c r="AC465" s="32"/>
      <c r="AD465" s="32"/>
      <c r="AE465" s="32"/>
      <c r="AR465" s="206" t="s">
        <v>150</v>
      </c>
      <c r="AT465" s="206" t="s">
        <v>145</v>
      </c>
      <c r="AU465" s="206" t="s">
        <v>83</v>
      </c>
      <c r="AY465" s="17" t="s">
        <v>143</v>
      </c>
      <c r="BE465" s="207">
        <f>IF(N465="základní",J465,0)</f>
        <v>120200</v>
      </c>
      <c r="BF465" s="207">
        <f>IF(N465="snížená",J465,0)</f>
        <v>0</v>
      </c>
      <c r="BG465" s="207">
        <f>IF(N465="zákl. přenesená",J465,0)</f>
        <v>0</v>
      </c>
      <c r="BH465" s="207">
        <f>IF(N465="sníž. přenesená",J465,0)</f>
        <v>0</v>
      </c>
      <c r="BI465" s="207">
        <f>IF(N465="nulová",J465,0)</f>
        <v>0</v>
      </c>
      <c r="BJ465" s="17" t="s">
        <v>20</v>
      </c>
      <c r="BK465" s="207">
        <f>ROUND(I465*H465,2)</f>
        <v>120200</v>
      </c>
      <c r="BL465" s="17" t="s">
        <v>150</v>
      </c>
      <c r="BM465" s="206" t="s">
        <v>897</v>
      </c>
    </row>
    <row r="466" s="2" customFormat="1">
      <c r="A466" s="32"/>
      <c r="B466" s="33"/>
      <c r="C466" s="34"/>
      <c r="D466" s="208" t="s">
        <v>152</v>
      </c>
      <c r="E466" s="34"/>
      <c r="F466" s="209" t="s">
        <v>898</v>
      </c>
      <c r="G466" s="34"/>
      <c r="H466" s="34"/>
      <c r="I466" s="34"/>
      <c r="J466" s="34"/>
      <c r="K466" s="34"/>
      <c r="L466" s="38"/>
      <c r="M466" s="210"/>
      <c r="N466" s="211"/>
      <c r="O466" s="77"/>
      <c r="P466" s="77"/>
      <c r="Q466" s="77"/>
      <c r="R466" s="77"/>
      <c r="S466" s="77"/>
      <c r="T466" s="78"/>
      <c r="U466" s="32"/>
      <c r="V466" s="32"/>
      <c r="W466" s="32"/>
      <c r="X466" s="32"/>
      <c r="Y466" s="32"/>
      <c r="Z466" s="32"/>
      <c r="AA466" s="32"/>
      <c r="AB466" s="32"/>
      <c r="AC466" s="32"/>
      <c r="AD466" s="32"/>
      <c r="AE466" s="32"/>
      <c r="AT466" s="17" t="s">
        <v>152</v>
      </c>
      <c r="AU466" s="17" t="s">
        <v>83</v>
      </c>
    </row>
    <row r="467" s="2" customFormat="1">
      <c r="A467" s="32"/>
      <c r="B467" s="33"/>
      <c r="C467" s="34"/>
      <c r="D467" s="208" t="s">
        <v>179</v>
      </c>
      <c r="E467" s="34"/>
      <c r="F467" s="209" t="s">
        <v>335</v>
      </c>
      <c r="G467" s="34"/>
      <c r="H467" s="34"/>
      <c r="I467" s="34"/>
      <c r="J467" s="34"/>
      <c r="K467" s="34"/>
      <c r="L467" s="38"/>
      <c r="M467" s="210"/>
      <c r="N467" s="211"/>
      <c r="O467" s="77"/>
      <c r="P467" s="77"/>
      <c r="Q467" s="77"/>
      <c r="R467" s="77"/>
      <c r="S467" s="77"/>
      <c r="T467" s="78"/>
      <c r="U467" s="32"/>
      <c r="V467" s="32"/>
      <c r="W467" s="32"/>
      <c r="X467" s="32"/>
      <c r="Y467" s="32"/>
      <c r="Z467" s="32"/>
      <c r="AA467" s="32"/>
      <c r="AB467" s="32"/>
      <c r="AC467" s="32"/>
      <c r="AD467" s="32"/>
      <c r="AE467" s="32"/>
      <c r="AT467" s="17" t="s">
        <v>179</v>
      </c>
      <c r="AU467" s="17" t="s">
        <v>83</v>
      </c>
    </row>
    <row r="468" s="2" customFormat="1" ht="33" customHeight="1">
      <c r="A468" s="32"/>
      <c r="B468" s="33"/>
      <c r="C468" s="196" t="s">
        <v>899</v>
      </c>
      <c r="D468" s="196" t="s">
        <v>145</v>
      </c>
      <c r="E468" s="197" t="s">
        <v>900</v>
      </c>
      <c r="F468" s="198" t="s">
        <v>901</v>
      </c>
      <c r="G468" s="199" t="s">
        <v>148</v>
      </c>
      <c r="H468" s="200">
        <v>450</v>
      </c>
      <c r="I468" s="201">
        <v>265</v>
      </c>
      <c r="J468" s="201">
        <f>ROUND(I468*H468,2)</f>
        <v>119250</v>
      </c>
      <c r="K468" s="198" t="s">
        <v>149</v>
      </c>
      <c r="L468" s="38"/>
      <c r="M468" s="202" t="s">
        <v>18</v>
      </c>
      <c r="N468" s="203" t="s">
        <v>45</v>
      </c>
      <c r="O468" s="204">
        <v>0.85699999999999998</v>
      </c>
      <c r="P468" s="204">
        <f>O468*H468</f>
        <v>385.64999999999998</v>
      </c>
      <c r="Q468" s="204">
        <v>0</v>
      </c>
      <c r="R468" s="204">
        <f>Q468*H468</f>
        <v>0</v>
      </c>
      <c r="S468" s="204">
        <v>0</v>
      </c>
      <c r="T468" s="205">
        <f>S468*H468</f>
        <v>0</v>
      </c>
      <c r="U468" s="32"/>
      <c r="V468" s="32"/>
      <c r="W468" s="32"/>
      <c r="X468" s="32"/>
      <c r="Y468" s="32"/>
      <c r="Z468" s="32"/>
      <c r="AA468" s="32"/>
      <c r="AB468" s="32"/>
      <c r="AC468" s="32"/>
      <c r="AD468" s="32"/>
      <c r="AE468" s="32"/>
      <c r="AR468" s="206" t="s">
        <v>150</v>
      </c>
      <c r="AT468" s="206" t="s">
        <v>145</v>
      </c>
      <c r="AU468" s="206" t="s">
        <v>83</v>
      </c>
      <c r="AY468" s="17" t="s">
        <v>143</v>
      </c>
      <c r="BE468" s="207">
        <f>IF(N468="základní",J468,0)</f>
        <v>119250</v>
      </c>
      <c r="BF468" s="207">
        <f>IF(N468="snížená",J468,0)</f>
        <v>0</v>
      </c>
      <c r="BG468" s="207">
        <f>IF(N468="zákl. přenesená",J468,0)</f>
        <v>0</v>
      </c>
      <c r="BH468" s="207">
        <f>IF(N468="sníž. přenesená",J468,0)</f>
        <v>0</v>
      </c>
      <c r="BI468" s="207">
        <f>IF(N468="nulová",J468,0)</f>
        <v>0</v>
      </c>
      <c r="BJ468" s="17" t="s">
        <v>20</v>
      </c>
      <c r="BK468" s="207">
        <f>ROUND(I468*H468,2)</f>
        <v>119250</v>
      </c>
      <c r="BL468" s="17" t="s">
        <v>150</v>
      </c>
      <c r="BM468" s="206" t="s">
        <v>902</v>
      </c>
    </row>
    <row r="469" s="2" customFormat="1">
      <c r="A469" s="32"/>
      <c r="B469" s="33"/>
      <c r="C469" s="34"/>
      <c r="D469" s="208" t="s">
        <v>152</v>
      </c>
      <c r="E469" s="34"/>
      <c r="F469" s="209" t="s">
        <v>868</v>
      </c>
      <c r="G469" s="34"/>
      <c r="H469" s="34"/>
      <c r="I469" s="34"/>
      <c r="J469" s="34"/>
      <c r="K469" s="34"/>
      <c r="L469" s="38"/>
      <c r="M469" s="210"/>
      <c r="N469" s="211"/>
      <c r="O469" s="77"/>
      <c r="P469" s="77"/>
      <c r="Q469" s="77"/>
      <c r="R469" s="77"/>
      <c r="S469" s="77"/>
      <c r="T469" s="78"/>
      <c r="U469" s="32"/>
      <c r="V469" s="32"/>
      <c r="W469" s="32"/>
      <c r="X469" s="32"/>
      <c r="Y469" s="32"/>
      <c r="Z469" s="32"/>
      <c r="AA469" s="32"/>
      <c r="AB469" s="32"/>
      <c r="AC469" s="32"/>
      <c r="AD469" s="32"/>
      <c r="AE469" s="32"/>
      <c r="AT469" s="17" t="s">
        <v>152</v>
      </c>
      <c r="AU469" s="17" t="s">
        <v>83</v>
      </c>
    </row>
    <row r="470" s="2" customFormat="1" ht="37.8" customHeight="1">
      <c r="A470" s="32"/>
      <c r="B470" s="33"/>
      <c r="C470" s="196" t="s">
        <v>903</v>
      </c>
      <c r="D470" s="196" t="s">
        <v>145</v>
      </c>
      <c r="E470" s="197" t="s">
        <v>904</v>
      </c>
      <c r="F470" s="198" t="s">
        <v>905</v>
      </c>
      <c r="G470" s="199" t="s">
        <v>148</v>
      </c>
      <c r="H470" s="200">
        <v>750</v>
      </c>
      <c r="I470" s="201">
        <v>125</v>
      </c>
      <c r="J470" s="201">
        <f>ROUND(I470*H470,2)</f>
        <v>93750</v>
      </c>
      <c r="K470" s="198" t="s">
        <v>149</v>
      </c>
      <c r="L470" s="38"/>
      <c r="M470" s="202" t="s">
        <v>18</v>
      </c>
      <c r="N470" s="203" t="s">
        <v>45</v>
      </c>
      <c r="O470" s="204">
        <v>0.156</v>
      </c>
      <c r="P470" s="204">
        <f>O470*H470</f>
        <v>117</v>
      </c>
      <c r="Q470" s="204">
        <v>0</v>
      </c>
      <c r="R470" s="204">
        <f>Q470*H470</f>
        <v>0</v>
      </c>
      <c r="S470" s="204">
        <v>0</v>
      </c>
      <c r="T470" s="205">
        <f>S470*H470</f>
        <v>0</v>
      </c>
      <c r="U470" s="32"/>
      <c r="V470" s="32"/>
      <c r="W470" s="32"/>
      <c r="X470" s="32"/>
      <c r="Y470" s="32"/>
      <c r="Z470" s="32"/>
      <c r="AA470" s="32"/>
      <c r="AB470" s="32"/>
      <c r="AC470" s="32"/>
      <c r="AD470" s="32"/>
      <c r="AE470" s="32"/>
      <c r="AR470" s="206" t="s">
        <v>150</v>
      </c>
      <c r="AT470" s="206" t="s">
        <v>145</v>
      </c>
      <c r="AU470" s="206" t="s">
        <v>83</v>
      </c>
      <c r="AY470" s="17" t="s">
        <v>143</v>
      </c>
      <c r="BE470" s="207">
        <f>IF(N470="základní",J470,0)</f>
        <v>93750</v>
      </c>
      <c r="BF470" s="207">
        <f>IF(N470="snížená",J470,0)</f>
        <v>0</v>
      </c>
      <c r="BG470" s="207">
        <f>IF(N470="zákl. přenesená",J470,0)</f>
        <v>0</v>
      </c>
      <c r="BH470" s="207">
        <f>IF(N470="sníž. přenesená",J470,0)</f>
        <v>0</v>
      </c>
      <c r="BI470" s="207">
        <f>IF(N470="nulová",J470,0)</f>
        <v>0</v>
      </c>
      <c r="BJ470" s="17" t="s">
        <v>20</v>
      </c>
      <c r="BK470" s="207">
        <f>ROUND(I470*H470,2)</f>
        <v>93750</v>
      </c>
      <c r="BL470" s="17" t="s">
        <v>150</v>
      </c>
      <c r="BM470" s="206" t="s">
        <v>906</v>
      </c>
    </row>
    <row r="471" s="2" customFormat="1">
      <c r="A471" s="32"/>
      <c r="B471" s="33"/>
      <c r="C471" s="34"/>
      <c r="D471" s="208" t="s">
        <v>152</v>
      </c>
      <c r="E471" s="34"/>
      <c r="F471" s="209" t="s">
        <v>873</v>
      </c>
      <c r="G471" s="34"/>
      <c r="H471" s="34"/>
      <c r="I471" s="34"/>
      <c r="J471" s="34"/>
      <c r="K471" s="34"/>
      <c r="L471" s="38"/>
      <c r="M471" s="210"/>
      <c r="N471" s="211"/>
      <c r="O471" s="77"/>
      <c r="P471" s="77"/>
      <c r="Q471" s="77"/>
      <c r="R471" s="77"/>
      <c r="S471" s="77"/>
      <c r="T471" s="78"/>
      <c r="U471" s="32"/>
      <c r="V471" s="32"/>
      <c r="W471" s="32"/>
      <c r="X471" s="32"/>
      <c r="Y471" s="32"/>
      <c r="Z471" s="32"/>
      <c r="AA471" s="32"/>
      <c r="AB471" s="32"/>
      <c r="AC471" s="32"/>
      <c r="AD471" s="32"/>
      <c r="AE471" s="32"/>
      <c r="AT471" s="17" t="s">
        <v>152</v>
      </c>
      <c r="AU471" s="17" t="s">
        <v>83</v>
      </c>
    </row>
    <row r="472" s="2" customFormat="1">
      <c r="A472" s="32"/>
      <c r="B472" s="33"/>
      <c r="C472" s="34"/>
      <c r="D472" s="208" t="s">
        <v>179</v>
      </c>
      <c r="E472" s="34"/>
      <c r="F472" s="209" t="s">
        <v>874</v>
      </c>
      <c r="G472" s="34"/>
      <c r="H472" s="34"/>
      <c r="I472" s="34"/>
      <c r="J472" s="34"/>
      <c r="K472" s="34"/>
      <c r="L472" s="38"/>
      <c r="M472" s="210"/>
      <c r="N472" s="211"/>
      <c r="O472" s="77"/>
      <c r="P472" s="77"/>
      <c r="Q472" s="77"/>
      <c r="R472" s="77"/>
      <c r="S472" s="77"/>
      <c r="T472" s="78"/>
      <c r="U472" s="32"/>
      <c r="V472" s="32"/>
      <c r="W472" s="32"/>
      <c r="X472" s="32"/>
      <c r="Y472" s="32"/>
      <c r="Z472" s="32"/>
      <c r="AA472" s="32"/>
      <c r="AB472" s="32"/>
      <c r="AC472" s="32"/>
      <c r="AD472" s="32"/>
      <c r="AE472" s="32"/>
      <c r="AT472" s="17" t="s">
        <v>179</v>
      </c>
      <c r="AU472" s="17" t="s">
        <v>83</v>
      </c>
    </row>
    <row r="473" s="2" customFormat="1" ht="33" customHeight="1">
      <c r="A473" s="32"/>
      <c r="B473" s="33"/>
      <c r="C473" s="196" t="s">
        <v>907</v>
      </c>
      <c r="D473" s="196" t="s">
        <v>145</v>
      </c>
      <c r="E473" s="197" t="s">
        <v>908</v>
      </c>
      <c r="F473" s="198" t="s">
        <v>909</v>
      </c>
      <c r="G473" s="199" t="s">
        <v>148</v>
      </c>
      <c r="H473" s="200">
        <v>5587.5</v>
      </c>
      <c r="I473" s="201">
        <v>4.0999999999999996</v>
      </c>
      <c r="J473" s="201">
        <f>ROUND(I473*H473,2)</f>
        <v>22908.75</v>
      </c>
      <c r="K473" s="198" t="s">
        <v>149</v>
      </c>
      <c r="L473" s="38"/>
      <c r="M473" s="202" t="s">
        <v>18</v>
      </c>
      <c r="N473" s="203" t="s">
        <v>45</v>
      </c>
      <c r="O473" s="204">
        <v>0.0089999999999999993</v>
      </c>
      <c r="P473" s="204">
        <f>O473*H473</f>
        <v>50.287499999999994</v>
      </c>
      <c r="Q473" s="204">
        <v>0</v>
      </c>
      <c r="R473" s="204">
        <f>Q473*H473</f>
        <v>0</v>
      </c>
      <c r="S473" s="204">
        <v>0</v>
      </c>
      <c r="T473" s="205">
        <f>S473*H473</f>
        <v>0</v>
      </c>
      <c r="U473" s="32"/>
      <c r="V473" s="32"/>
      <c r="W473" s="32"/>
      <c r="X473" s="32"/>
      <c r="Y473" s="32"/>
      <c r="Z473" s="32"/>
      <c r="AA473" s="32"/>
      <c r="AB473" s="32"/>
      <c r="AC473" s="32"/>
      <c r="AD473" s="32"/>
      <c r="AE473" s="32"/>
      <c r="AR473" s="206" t="s">
        <v>150</v>
      </c>
      <c r="AT473" s="206" t="s">
        <v>145</v>
      </c>
      <c r="AU473" s="206" t="s">
        <v>83</v>
      </c>
      <c r="AY473" s="17" t="s">
        <v>143</v>
      </c>
      <c r="BE473" s="207">
        <f>IF(N473="základní",J473,0)</f>
        <v>22908.75</v>
      </c>
      <c r="BF473" s="207">
        <f>IF(N473="snížená",J473,0)</f>
        <v>0</v>
      </c>
      <c r="BG473" s="207">
        <f>IF(N473="zákl. přenesená",J473,0)</f>
        <v>0</v>
      </c>
      <c r="BH473" s="207">
        <f>IF(N473="sníž. přenesená",J473,0)</f>
        <v>0</v>
      </c>
      <c r="BI473" s="207">
        <f>IF(N473="nulová",J473,0)</f>
        <v>0</v>
      </c>
      <c r="BJ473" s="17" t="s">
        <v>20</v>
      </c>
      <c r="BK473" s="207">
        <f>ROUND(I473*H473,2)</f>
        <v>22908.75</v>
      </c>
      <c r="BL473" s="17" t="s">
        <v>150</v>
      </c>
      <c r="BM473" s="206" t="s">
        <v>910</v>
      </c>
    </row>
    <row r="474" s="2" customFormat="1">
      <c r="A474" s="32"/>
      <c r="B474" s="33"/>
      <c r="C474" s="34"/>
      <c r="D474" s="208" t="s">
        <v>152</v>
      </c>
      <c r="E474" s="34"/>
      <c r="F474" s="209" t="s">
        <v>911</v>
      </c>
      <c r="G474" s="34"/>
      <c r="H474" s="34"/>
      <c r="I474" s="34"/>
      <c r="J474" s="34"/>
      <c r="K474" s="34"/>
      <c r="L474" s="38"/>
      <c r="M474" s="210"/>
      <c r="N474" s="211"/>
      <c r="O474" s="77"/>
      <c r="P474" s="77"/>
      <c r="Q474" s="77"/>
      <c r="R474" s="77"/>
      <c r="S474" s="77"/>
      <c r="T474" s="78"/>
      <c r="U474" s="32"/>
      <c r="V474" s="32"/>
      <c r="W474" s="32"/>
      <c r="X474" s="32"/>
      <c r="Y474" s="32"/>
      <c r="Z474" s="32"/>
      <c r="AA474" s="32"/>
      <c r="AB474" s="32"/>
      <c r="AC474" s="32"/>
      <c r="AD474" s="32"/>
      <c r="AE474" s="32"/>
      <c r="AT474" s="17" t="s">
        <v>152</v>
      </c>
      <c r="AU474" s="17" t="s">
        <v>83</v>
      </c>
    </row>
    <row r="475" s="2" customFormat="1" ht="44.25" customHeight="1">
      <c r="A475" s="32"/>
      <c r="B475" s="33"/>
      <c r="C475" s="196" t="s">
        <v>912</v>
      </c>
      <c r="D475" s="196" t="s">
        <v>145</v>
      </c>
      <c r="E475" s="197" t="s">
        <v>913</v>
      </c>
      <c r="F475" s="198" t="s">
        <v>914</v>
      </c>
      <c r="G475" s="199" t="s">
        <v>195</v>
      </c>
      <c r="H475" s="200">
        <v>3</v>
      </c>
      <c r="I475" s="201">
        <v>723</v>
      </c>
      <c r="J475" s="201">
        <f>ROUND(I475*H475,2)</f>
        <v>2169</v>
      </c>
      <c r="K475" s="198" t="s">
        <v>149</v>
      </c>
      <c r="L475" s="38"/>
      <c r="M475" s="202" t="s">
        <v>18</v>
      </c>
      <c r="N475" s="203" t="s">
        <v>45</v>
      </c>
      <c r="O475" s="204">
        <v>1.3400000000000001</v>
      </c>
      <c r="P475" s="204">
        <f>O475*H475</f>
        <v>4.0200000000000005</v>
      </c>
      <c r="Q475" s="204">
        <v>0.01281</v>
      </c>
      <c r="R475" s="204">
        <f>Q475*H475</f>
        <v>0.038429999999999999</v>
      </c>
      <c r="S475" s="204">
        <v>0</v>
      </c>
      <c r="T475" s="205">
        <f>S475*H475</f>
        <v>0</v>
      </c>
      <c r="U475" s="32"/>
      <c r="V475" s="32"/>
      <c r="W475" s="32"/>
      <c r="X475" s="32"/>
      <c r="Y475" s="32"/>
      <c r="Z475" s="32"/>
      <c r="AA475" s="32"/>
      <c r="AB475" s="32"/>
      <c r="AC475" s="32"/>
      <c r="AD475" s="32"/>
      <c r="AE475" s="32"/>
      <c r="AR475" s="206" t="s">
        <v>150</v>
      </c>
      <c r="AT475" s="206" t="s">
        <v>145</v>
      </c>
      <c r="AU475" s="206" t="s">
        <v>83</v>
      </c>
      <c r="AY475" s="17" t="s">
        <v>143</v>
      </c>
      <c r="BE475" s="207">
        <f>IF(N475="základní",J475,0)</f>
        <v>2169</v>
      </c>
      <c r="BF475" s="207">
        <f>IF(N475="snížená",J475,0)</f>
        <v>0</v>
      </c>
      <c r="BG475" s="207">
        <f>IF(N475="zákl. přenesená",J475,0)</f>
        <v>0</v>
      </c>
      <c r="BH475" s="207">
        <f>IF(N475="sníž. přenesená",J475,0)</f>
        <v>0</v>
      </c>
      <c r="BI475" s="207">
        <f>IF(N475="nulová",J475,0)</f>
        <v>0</v>
      </c>
      <c r="BJ475" s="17" t="s">
        <v>20</v>
      </c>
      <c r="BK475" s="207">
        <f>ROUND(I475*H475,2)</f>
        <v>2169</v>
      </c>
      <c r="BL475" s="17" t="s">
        <v>150</v>
      </c>
      <c r="BM475" s="206" t="s">
        <v>915</v>
      </c>
    </row>
    <row r="476" s="2" customFormat="1" ht="44.25" customHeight="1">
      <c r="A476" s="32"/>
      <c r="B476" s="33"/>
      <c r="C476" s="196" t="s">
        <v>916</v>
      </c>
      <c r="D476" s="196" t="s">
        <v>145</v>
      </c>
      <c r="E476" s="197" t="s">
        <v>917</v>
      </c>
      <c r="F476" s="198" t="s">
        <v>918</v>
      </c>
      <c r="G476" s="199" t="s">
        <v>195</v>
      </c>
      <c r="H476" s="200">
        <v>5</v>
      </c>
      <c r="I476" s="201">
        <v>890</v>
      </c>
      <c r="J476" s="201">
        <f>ROUND(I476*H476,2)</f>
        <v>4450</v>
      </c>
      <c r="K476" s="198" t="s">
        <v>149</v>
      </c>
      <c r="L476" s="38"/>
      <c r="M476" s="202" t="s">
        <v>18</v>
      </c>
      <c r="N476" s="203" t="s">
        <v>45</v>
      </c>
      <c r="O476" s="204">
        <v>1.3520000000000001</v>
      </c>
      <c r="P476" s="204">
        <f>O476*H476</f>
        <v>6.7600000000000007</v>
      </c>
      <c r="Q476" s="204">
        <v>0.021350000000000001</v>
      </c>
      <c r="R476" s="204">
        <f>Q476*H476</f>
        <v>0.10675000000000001</v>
      </c>
      <c r="S476" s="204">
        <v>0</v>
      </c>
      <c r="T476" s="205">
        <f>S476*H476</f>
        <v>0</v>
      </c>
      <c r="U476" s="32"/>
      <c r="V476" s="32"/>
      <c r="W476" s="32"/>
      <c r="X476" s="32"/>
      <c r="Y476" s="32"/>
      <c r="Z476" s="32"/>
      <c r="AA476" s="32"/>
      <c r="AB476" s="32"/>
      <c r="AC476" s="32"/>
      <c r="AD476" s="32"/>
      <c r="AE476" s="32"/>
      <c r="AR476" s="206" t="s">
        <v>150</v>
      </c>
      <c r="AT476" s="206" t="s">
        <v>145</v>
      </c>
      <c r="AU476" s="206" t="s">
        <v>83</v>
      </c>
      <c r="AY476" s="17" t="s">
        <v>143</v>
      </c>
      <c r="BE476" s="207">
        <f>IF(N476="základní",J476,0)</f>
        <v>4450</v>
      </c>
      <c r="BF476" s="207">
        <f>IF(N476="snížená",J476,0)</f>
        <v>0</v>
      </c>
      <c r="BG476" s="207">
        <f>IF(N476="zákl. přenesená",J476,0)</f>
        <v>0</v>
      </c>
      <c r="BH476" s="207">
        <f>IF(N476="sníž. přenesená",J476,0)</f>
        <v>0</v>
      </c>
      <c r="BI476" s="207">
        <f>IF(N476="nulová",J476,0)</f>
        <v>0</v>
      </c>
      <c r="BJ476" s="17" t="s">
        <v>20</v>
      </c>
      <c r="BK476" s="207">
        <f>ROUND(I476*H476,2)</f>
        <v>4450</v>
      </c>
      <c r="BL476" s="17" t="s">
        <v>150</v>
      </c>
      <c r="BM476" s="206" t="s">
        <v>919</v>
      </c>
    </row>
    <row r="477" s="2" customFormat="1" ht="44.25" customHeight="1">
      <c r="A477" s="32"/>
      <c r="B477" s="33"/>
      <c r="C477" s="196" t="s">
        <v>920</v>
      </c>
      <c r="D477" s="196" t="s">
        <v>145</v>
      </c>
      <c r="E477" s="197" t="s">
        <v>921</v>
      </c>
      <c r="F477" s="198" t="s">
        <v>922</v>
      </c>
      <c r="G477" s="199" t="s">
        <v>195</v>
      </c>
      <c r="H477" s="200">
        <v>5</v>
      </c>
      <c r="I477" s="201">
        <v>1060</v>
      </c>
      <c r="J477" s="201">
        <f>ROUND(I477*H477,2)</f>
        <v>5300</v>
      </c>
      <c r="K477" s="198" t="s">
        <v>149</v>
      </c>
      <c r="L477" s="38"/>
      <c r="M477" s="202" t="s">
        <v>18</v>
      </c>
      <c r="N477" s="203" t="s">
        <v>45</v>
      </c>
      <c r="O477" s="204">
        <v>1.3640000000000001</v>
      </c>
      <c r="P477" s="204">
        <f>O477*H477</f>
        <v>6.8200000000000003</v>
      </c>
      <c r="Q477" s="204">
        <v>0.02989</v>
      </c>
      <c r="R477" s="204">
        <f>Q477*H477</f>
        <v>0.14945</v>
      </c>
      <c r="S477" s="204">
        <v>0</v>
      </c>
      <c r="T477" s="205">
        <f>S477*H477</f>
        <v>0</v>
      </c>
      <c r="U477" s="32"/>
      <c r="V477" s="32"/>
      <c r="W477" s="32"/>
      <c r="X477" s="32"/>
      <c r="Y477" s="32"/>
      <c r="Z477" s="32"/>
      <c r="AA477" s="32"/>
      <c r="AB477" s="32"/>
      <c r="AC477" s="32"/>
      <c r="AD477" s="32"/>
      <c r="AE477" s="32"/>
      <c r="AR477" s="206" t="s">
        <v>150</v>
      </c>
      <c r="AT477" s="206" t="s">
        <v>145</v>
      </c>
      <c r="AU477" s="206" t="s">
        <v>83</v>
      </c>
      <c r="AY477" s="17" t="s">
        <v>143</v>
      </c>
      <c r="BE477" s="207">
        <f>IF(N477="základní",J477,0)</f>
        <v>5300</v>
      </c>
      <c r="BF477" s="207">
        <f>IF(N477="snížená",J477,0)</f>
        <v>0</v>
      </c>
      <c r="BG477" s="207">
        <f>IF(N477="zákl. přenesená",J477,0)</f>
        <v>0</v>
      </c>
      <c r="BH477" s="207">
        <f>IF(N477="sníž. přenesená",J477,0)</f>
        <v>0</v>
      </c>
      <c r="BI477" s="207">
        <f>IF(N477="nulová",J477,0)</f>
        <v>0</v>
      </c>
      <c r="BJ477" s="17" t="s">
        <v>20</v>
      </c>
      <c r="BK477" s="207">
        <f>ROUND(I477*H477,2)</f>
        <v>5300</v>
      </c>
      <c r="BL477" s="17" t="s">
        <v>150</v>
      </c>
      <c r="BM477" s="206" t="s">
        <v>923</v>
      </c>
    </row>
    <row r="478" s="2" customFormat="1" ht="44.25" customHeight="1">
      <c r="A478" s="32"/>
      <c r="B478" s="33"/>
      <c r="C478" s="196" t="s">
        <v>924</v>
      </c>
      <c r="D478" s="196" t="s">
        <v>145</v>
      </c>
      <c r="E478" s="197" t="s">
        <v>925</v>
      </c>
      <c r="F478" s="198" t="s">
        <v>926</v>
      </c>
      <c r="G478" s="199" t="s">
        <v>195</v>
      </c>
      <c r="H478" s="200">
        <v>3</v>
      </c>
      <c r="I478" s="201">
        <v>1220</v>
      </c>
      <c r="J478" s="201">
        <f>ROUND(I478*H478,2)</f>
        <v>3660</v>
      </c>
      <c r="K478" s="198" t="s">
        <v>149</v>
      </c>
      <c r="L478" s="38"/>
      <c r="M478" s="202" t="s">
        <v>18</v>
      </c>
      <c r="N478" s="203" t="s">
        <v>45</v>
      </c>
      <c r="O478" s="204">
        <v>1.3740000000000001</v>
      </c>
      <c r="P478" s="204">
        <f>O478*H478</f>
        <v>4.1219999999999999</v>
      </c>
      <c r="Q478" s="204">
        <v>0.038429999999999999</v>
      </c>
      <c r="R478" s="204">
        <f>Q478*H478</f>
        <v>0.11529</v>
      </c>
      <c r="S478" s="204">
        <v>0</v>
      </c>
      <c r="T478" s="205">
        <f>S478*H478</f>
        <v>0</v>
      </c>
      <c r="U478" s="32"/>
      <c r="V478" s="32"/>
      <c r="W478" s="32"/>
      <c r="X478" s="32"/>
      <c r="Y478" s="32"/>
      <c r="Z478" s="32"/>
      <c r="AA478" s="32"/>
      <c r="AB478" s="32"/>
      <c r="AC478" s="32"/>
      <c r="AD478" s="32"/>
      <c r="AE478" s="32"/>
      <c r="AR478" s="206" t="s">
        <v>150</v>
      </c>
      <c r="AT478" s="206" t="s">
        <v>145</v>
      </c>
      <c r="AU478" s="206" t="s">
        <v>83</v>
      </c>
      <c r="AY478" s="17" t="s">
        <v>143</v>
      </c>
      <c r="BE478" s="207">
        <f>IF(N478="základní",J478,0)</f>
        <v>3660</v>
      </c>
      <c r="BF478" s="207">
        <f>IF(N478="snížená",J478,0)</f>
        <v>0</v>
      </c>
      <c r="BG478" s="207">
        <f>IF(N478="zákl. přenesená",J478,0)</f>
        <v>0</v>
      </c>
      <c r="BH478" s="207">
        <f>IF(N478="sníž. přenesená",J478,0)</f>
        <v>0</v>
      </c>
      <c r="BI478" s="207">
        <f>IF(N478="nulová",J478,0)</f>
        <v>0</v>
      </c>
      <c r="BJ478" s="17" t="s">
        <v>20</v>
      </c>
      <c r="BK478" s="207">
        <f>ROUND(I478*H478,2)</f>
        <v>3660</v>
      </c>
      <c r="BL478" s="17" t="s">
        <v>150</v>
      </c>
      <c r="BM478" s="206" t="s">
        <v>927</v>
      </c>
    </row>
    <row r="479" s="2" customFormat="1" ht="49.05" customHeight="1">
      <c r="A479" s="32"/>
      <c r="B479" s="33"/>
      <c r="C479" s="196" t="s">
        <v>928</v>
      </c>
      <c r="D479" s="196" t="s">
        <v>145</v>
      </c>
      <c r="E479" s="197" t="s">
        <v>929</v>
      </c>
      <c r="F479" s="198" t="s">
        <v>930</v>
      </c>
      <c r="G479" s="199" t="s">
        <v>195</v>
      </c>
      <c r="H479" s="200">
        <v>1</v>
      </c>
      <c r="I479" s="201">
        <v>1390</v>
      </c>
      <c r="J479" s="201">
        <f>ROUND(I479*H479,2)</f>
        <v>1390</v>
      </c>
      <c r="K479" s="198" t="s">
        <v>149</v>
      </c>
      <c r="L479" s="38"/>
      <c r="M479" s="202" t="s">
        <v>18</v>
      </c>
      <c r="N479" s="203" t="s">
        <v>45</v>
      </c>
      <c r="O479" s="204">
        <v>1.3859999999999999</v>
      </c>
      <c r="P479" s="204">
        <f>O479*H479</f>
        <v>1.3859999999999999</v>
      </c>
      <c r="Q479" s="204">
        <v>0.046980000000000001</v>
      </c>
      <c r="R479" s="204">
        <f>Q479*H479</f>
        <v>0.046980000000000001</v>
      </c>
      <c r="S479" s="204">
        <v>0</v>
      </c>
      <c r="T479" s="205">
        <f>S479*H479</f>
        <v>0</v>
      </c>
      <c r="U479" s="32"/>
      <c r="V479" s="32"/>
      <c r="W479" s="32"/>
      <c r="X479" s="32"/>
      <c r="Y479" s="32"/>
      <c r="Z479" s="32"/>
      <c r="AA479" s="32"/>
      <c r="AB479" s="32"/>
      <c r="AC479" s="32"/>
      <c r="AD479" s="32"/>
      <c r="AE479" s="32"/>
      <c r="AR479" s="206" t="s">
        <v>150</v>
      </c>
      <c r="AT479" s="206" t="s">
        <v>145</v>
      </c>
      <c r="AU479" s="206" t="s">
        <v>83</v>
      </c>
      <c r="AY479" s="17" t="s">
        <v>143</v>
      </c>
      <c r="BE479" s="207">
        <f>IF(N479="základní",J479,0)</f>
        <v>1390</v>
      </c>
      <c r="BF479" s="207">
        <f>IF(N479="snížená",J479,0)</f>
        <v>0</v>
      </c>
      <c r="BG479" s="207">
        <f>IF(N479="zákl. přenesená",J479,0)</f>
        <v>0</v>
      </c>
      <c r="BH479" s="207">
        <f>IF(N479="sníž. přenesená",J479,0)</f>
        <v>0</v>
      </c>
      <c r="BI479" s="207">
        <f>IF(N479="nulová",J479,0)</f>
        <v>0</v>
      </c>
      <c r="BJ479" s="17" t="s">
        <v>20</v>
      </c>
      <c r="BK479" s="207">
        <f>ROUND(I479*H479,2)</f>
        <v>1390</v>
      </c>
      <c r="BL479" s="17" t="s">
        <v>150</v>
      </c>
      <c r="BM479" s="206" t="s">
        <v>931</v>
      </c>
    </row>
    <row r="480" s="2" customFormat="1" ht="44.25" customHeight="1">
      <c r="A480" s="32"/>
      <c r="B480" s="33"/>
      <c r="C480" s="196" t="s">
        <v>932</v>
      </c>
      <c r="D480" s="196" t="s">
        <v>145</v>
      </c>
      <c r="E480" s="197" t="s">
        <v>933</v>
      </c>
      <c r="F480" s="198" t="s">
        <v>934</v>
      </c>
      <c r="G480" s="199" t="s">
        <v>195</v>
      </c>
      <c r="H480" s="200">
        <v>1</v>
      </c>
      <c r="I480" s="201">
        <v>1640</v>
      </c>
      <c r="J480" s="201">
        <f>ROUND(I480*H480,2)</f>
        <v>1640</v>
      </c>
      <c r="K480" s="198" t="s">
        <v>149</v>
      </c>
      <c r="L480" s="38"/>
      <c r="M480" s="202" t="s">
        <v>18</v>
      </c>
      <c r="N480" s="203" t="s">
        <v>45</v>
      </c>
      <c r="O480" s="204">
        <v>1.4019999999999999</v>
      </c>
      <c r="P480" s="204">
        <f>O480*H480</f>
        <v>1.4019999999999999</v>
      </c>
      <c r="Q480" s="204">
        <v>0.05978</v>
      </c>
      <c r="R480" s="204">
        <f>Q480*H480</f>
        <v>0.05978</v>
      </c>
      <c r="S480" s="204">
        <v>0</v>
      </c>
      <c r="T480" s="205">
        <f>S480*H480</f>
        <v>0</v>
      </c>
      <c r="U480" s="32"/>
      <c r="V480" s="32"/>
      <c r="W480" s="32"/>
      <c r="X480" s="32"/>
      <c r="Y480" s="32"/>
      <c r="Z480" s="32"/>
      <c r="AA480" s="32"/>
      <c r="AB480" s="32"/>
      <c r="AC480" s="32"/>
      <c r="AD480" s="32"/>
      <c r="AE480" s="32"/>
      <c r="AR480" s="206" t="s">
        <v>150</v>
      </c>
      <c r="AT480" s="206" t="s">
        <v>145</v>
      </c>
      <c r="AU480" s="206" t="s">
        <v>83</v>
      </c>
      <c r="AY480" s="17" t="s">
        <v>143</v>
      </c>
      <c r="BE480" s="207">
        <f>IF(N480="základní",J480,0)</f>
        <v>1640</v>
      </c>
      <c r="BF480" s="207">
        <f>IF(N480="snížená",J480,0)</f>
        <v>0</v>
      </c>
      <c r="BG480" s="207">
        <f>IF(N480="zákl. přenesená",J480,0)</f>
        <v>0</v>
      </c>
      <c r="BH480" s="207">
        <f>IF(N480="sníž. přenesená",J480,0)</f>
        <v>0</v>
      </c>
      <c r="BI480" s="207">
        <f>IF(N480="nulová",J480,0)</f>
        <v>0</v>
      </c>
      <c r="BJ480" s="17" t="s">
        <v>20</v>
      </c>
      <c r="BK480" s="207">
        <f>ROUND(I480*H480,2)</f>
        <v>1640</v>
      </c>
      <c r="BL480" s="17" t="s">
        <v>150</v>
      </c>
      <c r="BM480" s="206" t="s">
        <v>935</v>
      </c>
    </row>
    <row r="481" s="12" customFormat="1" ht="22.8" customHeight="1">
      <c r="A481" s="12"/>
      <c r="B481" s="181"/>
      <c r="C481" s="182"/>
      <c r="D481" s="183" t="s">
        <v>73</v>
      </c>
      <c r="E481" s="194" t="s">
        <v>83</v>
      </c>
      <c r="F481" s="194" t="s">
        <v>936</v>
      </c>
      <c r="G481" s="182"/>
      <c r="H481" s="182"/>
      <c r="I481" s="182"/>
      <c r="J481" s="195">
        <f>BK481</f>
        <v>4052912.0599999996</v>
      </c>
      <c r="K481" s="182"/>
      <c r="L481" s="186"/>
      <c r="M481" s="187"/>
      <c r="N481" s="188"/>
      <c r="O481" s="188"/>
      <c r="P481" s="189">
        <f>SUM(P482:P584)</f>
        <v>2217.9928140000006</v>
      </c>
      <c r="Q481" s="188"/>
      <c r="R481" s="189">
        <f>SUM(R482:R584)</f>
        <v>641.98765072905587</v>
      </c>
      <c r="S481" s="188"/>
      <c r="T481" s="190">
        <f>SUM(T482:T584)</f>
        <v>0</v>
      </c>
      <c r="U481" s="12"/>
      <c r="V481" s="12"/>
      <c r="W481" s="12"/>
      <c r="X481" s="12"/>
      <c r="Y481" s="12"/>
      <c r="Z481" s="12"/>
      <c r="AA481" s="12"/>
      <c r="AB481" s="12"/>
      <c r="AC481" s="12"/>
      <c r="AD481" s="12"/>
      <c r="AE481" s="12"/>
      <c r="AR481" s="191" t="s">
        <v>20</v>
      </c>
      <c r="AT481" s="192" t="s">
        <v>73</v>
      </c>
      <c r="AU481" s="192" t="s">
        <v>20</v>
      </c>
      <c r="AY481" s="191" t="s">
        <v>143</v>
      </c>
      <c r="BK481" s="193">
        <f>SUM(BK482:BK584)</f>
        <v>4052912.0599999996</v>
      </c>
    </row>
    <row r="482" s="2" customFormat="1" ht="24.15" customHeight="1">
      <c r="A482" s="32"/>
      <c r="B482" s="33"/>
      <c r="C482" s="196" t="s">
        <v>937</v>
      </c>
      <c r="D482" s="196" t="s">
        <v>145</v>
      </c>
      <c r="E482" s="197" t="s">
        <v>938</v>
      </c>
      <c r="F482" s="198" t="s">
        <v>939</v>
      </c>
      <c r="G482" s="199" t="s">
        <v>195</v>
      </c>
      <c r="H482" s="200">
        <v>30</v>
      </c>
      <c r="I482" s="201">
        <v>253</v>
      </c>
      <c r="J482" s="201">
        <f>ROUND(I482*H482,2)</f>
        <v>7590</v>
      </c>
      <c r="K482" s="198" t="s">
        <v>149</v>
      </c>
      <c r="L482" s="38"/>
      <c r="M482" s="202" t="s">
        <v>18</v>
      </c>
      <c r="N482" s="203" t="s">
        <v>45</v>
      </c>
      <c r="O482" s="204">
        <v>0.20000000000000001</v>
      </c>
      <c r="P482" s="204">
        <f>O482*H482</f>
        <v>6</v>
      </c>
      <c r="Q482" s="204">
        <v>0.15704106640000001</v>
      </c>
      <c r="R482" s="204">
        <f>Q482*H482</f>
        <v>4.7112319920000001</v>
      </c>
      <c r="S482" s="204">
        <v>0</v>
      </c>
      <c r="T482" s="205">
        <f>S482*H482</f>
        <v>0</v>
      </c>
      <c r="U482" s="32"/>
      <c r="V482" s="32"/>
      <c r="W482" s="32"/>
      <c r="X482" s="32"/>
      <c r="Y482" s="32"/>
      <c r="Z482" s="32"/>
      <c r="AA482" s="32"/>
      <c r="AB482" s="32"/>
      <c r="AC482" s="32"/>
      <c r="AD482" s="32"/>
      <c r="AE482" s="32"/>
      <c r="AR482" s="206" t="s">
        <v>150</v>
      </c>
      <c r="AT482" s="206" t="s">
        <v>145</v>
      </c>
      <c r="AU482" s="206" t="s">
        <v>83</v>
      </c>
      <c r="AY482" s="17" t="s">
        <v>143</v>
      </c>
      <c r="BE482" s="207">
        <f>IF(N482="základní",J482,0)</f>
        <v>7590</v>
      </c>
      <c r="BF482" s="207">
        <f>IF(N482="snížená",J482,0)</f>
        <v>0</v>
      </c>
      <c r="BG482" s="207">
        <f>IF(N482="zákl. přenesená",J482,0)</f>
        <v>0</v>
      </c>
      <c r="BH482" s="207">
        <f>IF(N482="sníž. přenesená",J482,0)</f>
        <v>0</v>
      </c>
      <c r="BI482" s="207">
        <f>IF(N482="nulová",J482,0)</f>
        <v>0</v>
      </c>
      <c r="BJ482" s="17" t="s">
        <v>20</v>
      </c>
      <c r="BK482" s="207">
        <f>ROUND(I482*H482,2)</f>
        <v>7590</v>
      </c>
      <c r="BL482" s="17" t="s">
        <v>150</v>
      </c>
      <c r="BM482" s="206" t="s">
        <v>940</v>
      </c>
    </row>
    <row r="483" s="2" customFormat="1">
      <c r="A483" s="32"/>
      <c r="B483" s="33"/>
      <c r="C483" s="34"/>
      <c r="D483" s="208" t="s">
        <v>179</v>
      </c>
      <c r="E483" s="34"/>
      <c r="F483" s="209" t="s">
        <v>941</v>
      </c>
      <c r="G483" s="34"/>
      <c r="H483" s="34"/>
      <c r="I483" s="34"/>
      <c r="J483" s="34"/>
      <c r="K483" s="34"/>
      <c r="L483" s="38"/>
      <c r="M483" s="210"/>
      <c r="N483" s="211"/>
      <c r="O483" s="77"/>
      <c r="P483" s="77"/>
      <c r="Q483" s="77"/>
      <c r="R483" s="77"/>
      <c r="S483" s="77"/>
      <c r="T483" s="78"/>
      <c r="U483" s="32"/>
      <c r="V483" s="32"/>
      <c r="W483" s="32"/>
      <c r="X483" s="32"/>
      <c r="Y483" s="32"/>
      <c r="Z483" s="32"/>
      <c r="AA483" s="32"/>
      <c r="AB483" s="32"/>
      <c r="AC483" s="32"/>
      <c r="AD483" s="32"/>
      <c r="AE483" s="32"/>
      <c r="AT483" s="17" t="s">
        <v>179</v>
      </c>
      <c r="AU483" s="17" t="s">
        <v>83</v>
      </c>
    </row>
    <row r="484" s="2" customFormat="1" ht="21.75" customHeight="1">
      <c r="A484" s="32"/>
      <c r="B484" s="33"/>
      <c r="C484" s="196" t="s">
        <v>942</v>
      </c>
      <c r="D484" s="196" t="s">
        <v>145</v>
      </c>
      <c r="E484" s="197" t="s">
        <v>943</v>
      </c>
      <c r="F484" s="198" t="s">
        <v>944</v>
      </c>
      <c r="G484" s="199" t="s">
        <v>176</v>
      </c>
      <c r="H484" s="200">
        <v>24.359999999999999</v>
      </c>
      <c r="I484" s="201">
        <v>2640</v>
      </c>
      <c r="J484" s="201">
        <f>ROUND(I484*H484,2)</f>
        <v>64310.400000000001</v>
      </c>
      <c r="K484" s="198" t="s">
        <v>18</v>
      </c>
      <c r="L484" s="38"/>
      <c r="M484" s="202" t="s">
        <v>18</v>
      </c>
      <c r="N484" s="203" t="s">
        <v>45</v>
      </c>
      <c r="O484" s="204">
        <v>1.3200000000000001</v>
      </c>
      <c r="P484" s="204">
        <f>O484*H484</f>
        <v>32.155200000000001</v>
      </c>
      <c r="Q484" s="204">
        <v>1.92198</v>
      </c>
      <c r="R484" s="204">
        <f>Q484*H484</f>
        <v>46.819432800000001</v>
      </c>
      <c r="S484" s="204">
        <v>0</v>
      </c>
      <c r="T484" s="205">
        <f>S484*H484</f>
        <v>0</v>
      </c>
      <c r="U484" s="32"/>
      <c r="V484" s="32"/>
      <c r="W484" s="32"/>
      <c r="X484" s="32"/>
      <c r="Y484" s="32"/>
      <c r="Z484" s="32"/>
      <c r="AA484" s="32"/>
      <c r="AB484" s="32"/>
      <c r="AC484" s="32"/>
      <c r="AD484" s="32"/>
      <c r="AE484" s="32"/>
      <c r="AR484" s="206" t="s">
        <v>150</v>
      </c>
      <c r="AT484" s="206" t="s">
        <v>145</v>
      </c>
      <c r="AU484" s="206" t="s">
        <v>83</v>
      </c>
      <c r="AY484" s="17" t="s">
        <v>143</v>
      </c>
      <c r="BE484" s="207">
        <f>IF(N484="základní",J484,0)</f>
        <v>64310.400000000001</v>
      </c>
      <c r="BF484" s="207">
        <f>IF(N484="snížená",J484,0)</f>
        <v>0</v>
      </c>
      <c r="BG484" s="207">
        <f>IF(N484="zákl. přenesená",J484,0)</f>
        <v>0</v>
      </c>
      <c r="BH484" s="207">
        <f>IF(N484="sníž. přenesená",J484,0)</f>
        <v>0</v>
      </c>
      <c r="BI484" s="207">
        <f>IF(N484="nulová",J484,0)</f>
        <v>0</v>
      </c>
      <c r="BJ484" s="17" t="s">
        <v>20</v>
      </c>
      <c r="BK484" s="207">
        <f>ROUND(I484*H484,2)</f>
        <v>64310.400000000001</v>
      </c>
      <c r="BL484" s="17" t="s">
        <v>150</v>
      </c>
      <c r="BM484" s="206" t="s">
        <v>945</v>
      </c>
    </row>
    <row r="485" s="2" customFormat="1">
      <c r="A485" s="32"/>
      <c r="B485" s="33"/>
      <c r="C485" s="34"/>
      <c r="D485" s="208" t="s">
        <v>179</v>
      </c>
      <c r="E485" s="34"/>
      <c r="F485" s="209" t="s">
        <v>763</v>
      </c>
      <c r="G485" s="34"/>
      <c r="H485" s="34"/>
      <c r="I485" s="34"/>
      <c r="J485" s="34"/>
      <c r="K485" s="34"/>
      <c r="L485" s="38"/>
      <c r="M485" s="210"/>
      <c r="N485" s="211"/>
      <c r="O485" s="77"/>
      <c r="P485" s="77"/>
      <c r="Q485" s="77"/>
      <c r="R485" s="77"/>
      <c r="S485" s="77"/>
      <c r="T485" s="78"/>
      <c r="U485" s="32"/>
      <c r="V485" s="32"/>
      <c r="W485" s="32"/>
      <c r="X485" s="32"/>
      <c r="Y485" s="32"/>
      <c r="Z485" s="32"/>
      <c r="AA485" s="32"/>
      <c r="AB485" s="32"/>
      <c r="AC485" s="32"/>
      <c r="AD485" s="32"/>
      <c r="AE485" s="32"/>
      <c r="AT485" s="17" t="s">
        <v>179</v>
      </c>
      <c r="AU485" s="17" t="s">
        <v>83</v>
      </c>
    </row>
    <row r="486" s="2" customFormat="1" ht="55.5" customHeight="1">
      <c r="A486" s="32"/>
      <c r="B486" s="33"/>
      <c r="C486" s="196" t="s">
        <v>946</v>
      </c>
      <c r="D486" s="196" t="s">
        <v>145</v>
      </c>
      <c r="E486" s="197" t="s">
        <v>947</v>
      </c>
      <c r="F486" s="198" t="s">
        <v>948</v>
      </c>
      <c r="G486" s="199" t="s">
        <v>256</v>
      </c>
      <c r="H486" s="200">
        <v>30</v>
      </c>
      <c r="I486" s="201">
        <v>1230</v>
      </c>
      <c r="J486" s="201">
        <f>ROUND(I486*H486,2)</f>
        <v>36900</v>
      </c>
      <c r="K486" s="198" t="s">
        <v>149</v>
      </c>
      <c r="L486" s="38"/>
      <c r="M486" s="202" t="s">
        <v>18</v>
      </c>
      <c r="N486" s="203" t="s">
        <v>45</v>
      </c>
      <c r="O486" s="204">
        <v>0.68400000000000005</v>
      </c>
      <c r="P486" s="204">
        <f>O486*H486</f>
        <v>20.520000000000003</v>
      </c>
      <c r="Q486" s="204">
        <v>0.65751000000000004</v>
      </c>
      <c r="R486" s="204">
        <f>Q486*H486</f>
        <v>19.725300000000001</v>
      </c>
      <c r="S486" s="204">
        <v>0</v>
      </c>
      <c r="T486" s="205">
        <f>S486*H486</f>
        <v>0</v>
      </c>
      <c r="U486" s="32"/>
      <c r="V486" s="32"/>
      <c r="W486" s="32"/>
      <c r="X486" s="32"/>
      <c r="Y486" s="32"/>
      <c r="Z486" s="32"/>
      <c r="AA486" s="32"/>
      <c r="AB486" s="32"/>
      <c r="AC486" s="32"/>
      <c r="AD486" s="32"/>
      <c r="AE486" s="32"/>
      <c r="AR486" s="206" t="s">
        <v>150</v>
      </c>
      <c r="AT486" s="206" t="s">
        <v>145</v>
      </c>
      <c r="AU486" s="206" t="s">
        <v>83</v>
      </c>
      <c r="AY486" s="17" t="s">
        <v>143</v>
      </c>
      <c r="BE486" s="207">
        <f>IF(N486="základní",J486,0)</f>
        <v>36900</v>
      </c>
      <c r="BF486" s="207">
        <f>IF(N486="snížená",J486,0)</f>
        <v>0</v>
      </c>
      <c r="BG486" s="207">
        <f>IF(N486="zákl. přenesená",J486,0)</f>
        <v>0</v>
      </c>
      <c r="BH486" s="207">
        <f>IF(N486="sníž. přenesená",J486,0)</f>
        <v>0</v>
      </c>
      <c r="BI486" s="207">
        <f>IF(N486="nulová",J486,0)</f>
        <v>0</v>
      </c>
      <c r="BJ486" s="17" t="s">
        <v>20</v>
      </c>
      <c r="BK486" s="207">
        <f>ROUND(I486*H486,2)</f>
        <v>36900</v>
      </c>
      <c r="BL486" s="17" t="s">
        <v>150</v>
      </c>
      <c r="BM486" s="206" t="s">
        <v>949</v>
      </c>
    </row>
    <row r="487" s="2" customFormat="1">
      <c r="A487" s="32"/>
      <c r="B487" s="33"/>
      <c r="C487" s="34"/>
      <c r="D487" s="208" t="s">
        <v>152</v>
      </c>
      <c r="E487" s="34"/>
      <c r="F487" s="209" t="s">
        <v>950</v>
      </c>
      <c r="G487" s="34"/>
      <c r="H487" s="34"/>
      <c r="I487" s="34"/>
      <c r="J487" s="34"/>
      <c r="K487" s="34"/>
      <c r="L487" s="38"/>
      <c r="M487" s="210"/>
      <c r="N487" s="211"/>
      <c r="O487" s="77"/>
      <c r="P487" s="77"/>
      <c r="Q487" s="77"/>
      <c r="R487" s="77"/>
      <c r="S487" s="77"/>
      <c r="T487" s="78"/>
      <c r="U487" s="32"/>
      <c r="V487" s="32"/>
      <c r="W487" s="32"/>
      <c r="X487" s="32"/>
      <c r="Y487" s="32"/>
      <c r="Z487" s="32"/>
      <c r="AA487" s="32"/>
      <c r="AB487" s="32"/>
      <c r="AC487" s="32"/>
      <c r="AD487" s="32"/>
      <c r="AE487" s="32"/>
      <c r="AT487" s="17" t="s">
        <v>152</v>
      </c>
      <c r="AU487" s="17" t="s">
        <v>83</v>
      </c>
    </row>
    <row r="488" s="2" customFormat="1" ht="24.15" customHeight="1">
      <c r="A488" s="32"/>
      <c r="B488" s="33"/>
      <c r="C488" s="196" t="s">
        <v>951</v>
      </c>
      <c r="D488" s="196" t="s">
        <v>145</v>
      </c>
      <c r="E488" s="197" t="s">
        <v>952</v>
      </c>
      <c r="F488" s="198" t="s">
        <v>953</v>
      </c>
      <c r="G488" s="199" t="s">
        <v>256</v>
      </c>
      <c r="H488" s="200">
        <v>27</v>
      </c>
      <c r="I488" s="201">
        <v>74.900000000000006</v>
      </c>
      <c r="J488" s="201">
        <f>ROUND(I488*H488,2)</f>
        <v>2022.3</v>
      </c>
      <c r="K488" s="198" t="s">
        <v>149</v>
      </c>
      <c r="L488" s="38"/>
      <c r="M488" s="202" t="s">
        <v>18</v>
      </c>
      <c r="N488" s="203" t="s">
        <v>45</v>
      </c>
      <c r="O488" s="204">
        <v>0.14999999999999999</v>
      </c>
      <c r="P488" s="204">
        <f>O488*H488</f>
        <v>4.0499999999999998</v>
      </c>
      <c r="Q488" s="204">
        <v>0.00048000000000000001</v>
      </c>
      <c r="R488" s="204">
        <f>Q488*H488</f>
        <v>0.012960000000000001</v>
      </c>
      <c r="S488" s="204">
        <v>0</v>
      </c>
      <c r="T488" s="205">
        <f>S488*H488</f>
        <v>0</v>
      </c>
      <c r="U488" s="32"/>
      <c r="V488" s="32"/>
      <c r="W488" s="32"/>
      <c r="X488" s="32"/>
      <c r="Y488" s="32"/>
      <c r="Z488" s="32"/>
      <c r="AA488" s="32"/>
      <c r="AB488" s="32"/>
      <c r="AC488" s="32"/>
      <c r="AD488" s="32"/>
      <c r="AE488" s="32"/>
      <c r="AR488" s="206" t="s">
        <v>150</v>
      </c>
      <c r="AT488" s="206" t="s">
        <v>145</v>
      </c>
      <c r="AU488" s="206" t="s">
        <v>83</v>
      </c>
      <c r="AY488" s="17" t="s">
        <v>143</v>
      </c>
      <c r="BE488" s="207">
        <f>IF(N488="základní",J488,0)</f>
        <v>2022.3</v>
      </c>
      <c r="BF488" s="207">
        <f>IF(N488="snížená",J488,0)</f>
        <v>0</v>
      </c>
      <c r="BG488" s="207">
        <f>IF(N488="zákl. přenesená",J488,0)</f>
        <v>0</v>
      </c>
      <c r="BH488" s="207">
        <f>IF(N488="sníž. přenesená",J488,0)</f>
        <v>0</v>
      </c>
      <c r="BI488" s="207">
        <f>IF(N488="nulová",J488,0)</f>
        <v>0</v>
      </c>
      <c r="BJ488" s="17" t="s">
        <v>20</v>
      </c>
      <c r="BK488" s="207">
        <f>ROUND(I488*H488,2)</f>
        <v>2022.3</v>
      </c>
      <c r="BL488" s="17" t="s">
        <v>150</v>
      </c>
      <c r="BM488" s="206" t="s">
        <v>954</v>
      </c>
    </row>
    <row r="489" s="2" customFormat="1">
      <c r="A489" s="32"/>
      <c r="B489" s="33"/>
      <c r="C489" s="34"/>
      <c r="D489" s="208" t="s">
        <v>152</v>
      </c>
      <c r="E489" s="34"/>
      <c r="F489" s="209" t="s">
        <v>955</v>
      </c>
      <c r="G489" s="34"/>
      <c r="H489" s="34"/>
      <c r="I489" s="34"/>
      <c r="J489" s="34"/>
      <c r="K489" s="34"/>
      <c r="L489" s="38"/>
      <c r="M489" s="210"/>
      <c r="N489" s="211"/>
      <c r="O489" s="77"/>
      <c r="P489" s="77"/>
      <c r="Q489" s="77"/>
      <c r="R489" s="77"/>
      <c r="S489" s="77"/>
      <c r="T489" s="78"/>
      <c r="U489" s="32"/>
      <c r="V489" s="32"/>
      <c r="W489" s="32"/>
      <c r="X489" s="32"/>
      <c r="Y489" s="32"/>
      <c r="Z489" s="32"/>
      <c r="AA489" s="32"/>
      <c r="AB489" s="32"/>
      <c r="AC489" s="32"/>
      <c r="AD489" s="32"/>
      <c r="AE489" s="32"/>
      <c r="AT489" s="17" t="s">
        <v>152</v>
      </c>
      <c r="AU489" s="17" t="s">
        <v>83</v>
      </c>
    </row>
    <row r="490" s="2" customFormat="1" ht="24.15" customHeight="1">
      <c r="A490" s="32"/>
      <c r="B490" s="33"/>
      <c r="C490" s="196" t="s">
        <v>956</v>
      </c>
      <c r="D490" s="196" t="s">
        <v>145</v>
      </c>
      <c r="E490" s="197" t="s">
        <v>957</v>
      </c>
      <c r="F490" s="198" t="s">
        <v>958</v>
      </c>
      <c r="G490" s="199" t="s">
        <v>256</v>
      </c>
      <c r="H490" s="200">
        <v>15</v>
      </c>
      <c r="I490" s="201">
        <v>284</v>
      </c>
      <c r="J490" s="201">
        <f>ROUND(I490*H490,2)</f>
        <v>4260</v>
      </c>
      <c r="K490" s="198" t="s">
        <v>149</v>
      </c>
      <c r="L490" s="38"/>
      <c r="M490" s="202" t="s">
        <v>18</v>
      </c>
      <c r="N490" s="203" t="s">
        <v>45</v>
      </c>
      <c r="O490" s="204">
        <v>0.19</v>
      </c>
      <c r="P490" s="204">
        <f>O490*H490</f>
        <v>2.8500000000000001</v>
      </c>
      <c r="Q490" s="204">
        <v>0.0012999999999999999</v>
      </c>
      <c r="R490" s="204">
        <f>Q490*H490</f>
        <v>0.0195</v>
      </c>
      <c r="S490" s="204">
        <v>0</v>
      </c>
      <c r="T490" s="205">
        <f>S490*H490</f>
        <v>0</v>
      </c>
      <c r="U490" s="32"/>
      <c r="V490" s="32"/>
      <c r="W490" s="32"/>
      <c r="X490" s="32"/>
      <c r="Y490" s="32"/>
      <c r="Z490" s="32"/>
      <c r="AA490" s="32"/>
      <c r="AB490" s="32"/>
      <c r="AC490" s="32"/>
      <c r="AD490" s="32"/>
      <c r="AE490" s="32"/>
      <c r="AR490" s="206" t="s">
        <v>150</v>
      </c>
      <c r="AT490" s="206" t="s">
        <v>145</v>
      </c>
      <c r="AU490" s="206" t="s">
        <v>83</v>
      </c>
      <c r="AY490" s="17" t="s">
        <v>143</v>
      </c>
      <c r="BE490" s="207">
        <f>IF(N490="základní",J490,0)</f>
        <v>4260</v>
      </c>
      <c r="BF490" s="207">
        <f>IF(N490="snížená",J490,0)</f>
        <v>0</v>
      </c>
      <c r="BG490" s="207">
        <f>IF(N490="zákl. přenesená",J490,0)</f>
        <v>0</v>
      </c>
      <c r="BH490" s="207">
        <f>IF(N490="sníž. přenesená",J490,0)</f>
        <v>0</v>
      </c>
      <c r="BI490" s="207">
        <f>IF(N490="nulová",J490,0)</f>
        <v>0</v>
      </c>
      <c r="BJ490" s="17" t="s">
        <v>20</v>
      </c>
      <c r="BK490" s="207">
        <f>ROUND(I490*H490,2)</f>
        <v>4260</v>
      </c>
      <c r="BL490" s="17" t="s">
        <v>150</v>
      </c>
      <c r="BM490" s="206" t="s">
        <v>959</v>
      </c>
    </row>
    <row r="491" s="2" customFormat="1">
      <c r="A491" s="32"/>
      <c r="B491" s="33"/>
      <c r="C491" s="34"/>
      <c r="D491" s="208" t="s">
        <v>152</v>
      </c>
      <c r="E491" s="34"/>
      <c r="F491" s="209" t="s">
        <v>955</v>
      </c>
      <c r="G491" s="34"/>
      <c r="H491" s="34"/>
      <c r="I491" s="34"/>
      <c r="J491" s="34"/>
      <c r="K491" s="34"/>
      <c r="L491" s="38"/>
      <c r="M491" s="210"/>
      <c r="N491" s="211"/>
      <c r="O491" s="77"/>
      <c r="P491" s="77"/>
      <c r="Q491" s="77"/>
      <c r="R491" s="77"/>
      <c r="S491" s="77"/>
      <c r="T491" s="78"/>
      <c r="U491" s="32"/>
      <c r="V491" s="32"/>
      <c r="W491" s="32"/>
      <c r="X491" s="32"/>
      <c r="Y491" s="32"/>
      <c r="Z491" s="32"/>
      <c r="AA491" s="32"/>
      <c r="AB491" s="32"/>
      <c r="AC491" s="32"/>
      <c r="AD491" s="32"/>
      <c r="AE491" s="32"/>
      <c r="AT491" s="17" t="s">
        <v>152</v>
      </c>
      <c r="AU491" s="17" t="s">
        <v>83</v>
      </c>
    </row>
    <row r="492" s="2" customFormat="1">
      <c r="A492" s="32"/>
      <c r="B492" s="33"/>
      <c r="C492" s="34"/>
      <c r="D492" s="208" t="s">
        <v>179</v>
      </c>
      <c r="E492" s="34"/>
      <c r="F492" s="209" t="s">
        <v>960</v>
      </c>
      <c r="G492" s="34"/>
      <c r="H492" s="34"/>
      <c r="I492" s="34"/>
      <c r="J492" s="34"/>
      <c r="K492" s="34"/>
      <c r="L492" s="38"/>
      <c r="M492" s="210"/>
      <c r="N492" s="211"/>
      <c r="O492" s="77"/>
      <c r="P492" s="77"/>
      <c r="Q492" s="77"/>
      <c r="R492" s="77"/>
      <c r="S492" s="77"/>
      <c r="T492" s="78"/>
      <c r="U492" s="32"/>
      <c r="V492" s="32"/>
      <c r="W492" s="32"/>
      <c r="X492" s="32"/>
      <c r="Y492" s="32"/>
      <c r="Z492" s="32"/>
      <c r="AA492" s="32"/>
      <c r="AB492" s="32"/>
      <c r="AC492" s="32"/>
      <c r="AD492" s="32"/>
      <c r="AE492" s="32"/>
      <c r="AT492" s="17" t="s">
        <v>179</v>
      </c>
      <c r="AU492" s="17" t="s">
        <v>83</v>
      </c>
    </row>
    <row r="493" s="2" customFormat="1" ht="24.15" customHeight="1">
      <c r="A493" s="32"/>
      <c r="B493" s="33"/>
      <c r="C493" s="196" t="s">
        <v>961</v>
      </c>
      <c r="D493" s="196" t="s">
        <v>145</v>
      </c>
      <c r="E493" s="197" t="s">
        <v>962</v>
      </c>
      <c r="F493" s="198" t="s">
        <v>963</v>
      </c>
      <c r="G493" s="199" t="s">
        <v>256</v>
      </c>
      <c r="H493" s="200">
        <v>757.79999999999995</v>
      </c>
      <c r="I493" s="201">
        <v>92</v>
      </c>
      <c r="J493" s="201">
        <f>ROUND(I493*H493,2)</f>
        <v>69717.600000000006</v>
      </c>
      <c r="K493" s="198" t="s">
        <v>18</v>
      </c>
      <c r="L493" s="38"/>
      <c r="M493" s="202" t="s">
        <v>18</v>
      </c>
      <c r="N493" s="203" t="s">
        <v>45</v>
      </c>
      <c r="O493" s="204">
        <v>0.12</v>
      </c>
      <c r="P493" s="204">
        <f>O493*H493</f>
        <v>90.935999999999993</v>
      </c>
      <c r="Q493" s="204">
        <v>0.00068999999999999997</v>
      </c>
      <c r="R493" s="204">
        <f>Q493*H493</f>
        <v>0.52288199999999996</v>
      </c>
      <c r="S493" s="204">
        <v>0</v>
      </c>
      <c r="T493" s="205">
        <f>S493*H493</f>
        <v>0</v>
      </c>
      <c r="U493" s="32"/>
      <c r="V493" s="32"/>
      <c r="W493" s="32"/>
      <c r="X493" s="32"/>
      <c r="Y493" s="32"/>
      <c r="Z493" s="32"/>
      <c r="AA493" s="32"/>
      <c r="AB493" s="32"/>
      <c r="AC493" s="32"/>
      <c r="AD493" s="32"/>
      <c r="AE493" s="32"/>
      <c r="AR493" s="206" t="s">
        <v>150</v>
      </c>
      <c r="AT493" s="206" t="s">
        <v>145</v>
      </c>
      <c r="AU493" s="206" t="s">
        <v>83</v>
      </c>
      <c r="AY493" s="17" t="s">
        <v>143</v>
      </c>
      <c r="BE493" s="207">
        <f>IF(N493="základní",J493,0)</f>
        <v>69717.600000000006</v>
      </c>
      <c r="BF493" s="207">
        <f>IF(N493="snížená",J493,0)</f>
        <v>0</v>
      </c>
      <c r="BG493" s="207">
        <f>IF(N493="zákl. přenesená",J493,0)</f>
        <v>0</v>
      </c>
      <c r="BH493" s="207">
        <f>IF(N493="sníž. přenesená",J493,0)</f>
        <v>0</v>
      </c>
      <c r="BI493" s="207">
        <f>IF(N493="nulová",J493,0)</f>
        <v>0</v>
      </c>
      <c r="BJ493" s="17" t="s">
        <v>20</v>
      </c>
      <c r="BK493" s="207">
        <f>ROUND(I493*H493,2)</f>
        <v>69717.600000000006</v>
      </c>
      <c r="BL493" s="17" t="s">
        <v>150</v>
      </c>
      <c r="BM493" s="206" t="s">
        <v>964</v>
      </c>
    </row>
    <row r="494" s="2" customFormat="1">
      <c r="A494" s="32"/>
      <c r="B494" s="33"/>
      <c r="C494" s="34"/>
      <c r="D494" s="208" t="s">
        <v>152</v>
      </c>
      <c r="E494" s="34"/>
      <c r="F494" s="209" t="s">
        <v>955</v>
      </c>
      <c r="G494" s="34"/>
      <c r="H494" s="34"/>
      <c r="I494" s="34"/>
      <c r="J494" s="34"/>
      <c r="K494" s="34"/>
      <c r="L494" s="38"/>
      <c r="M494" s="210"/>
      <c r="N494" s="211"/>
      <c r="O494" s="77"/>
      <c r="P494" s="77"/>
      <c r="Q494" s="77"/>
      <c r="R494" s="77"/>
      <c r="S494" s="77"/>
      <c r="T494" s="78"/>
      <c r="U494" s="32"/>
      <c r="V494" s="32"/>
      <c r="W494" s="32"/>
      <c r="X494" s="32"/>
      <c r="Y494" s="32"/>
      <c r="Z494" s="32"/>
      <c r="AA494" s="32"/>
      <c r="AB494" s="32"/>
      <c r="AC494" s="32"/>
      <c r="AD494" s="32"/>
      <c r="AE494" s="32"/>
      <c r="AT494" s="17" t="s">
        <v>152</v>
      </c>
      <c r="AU494" s="17" t="s">
        <v>83</v>
      </c>
    </row>
    <row r="495" s="2" customFormat="1">
      <c r="A495" s="32"/>
      <c r="B495" s="33"/>
      <c r="C495" s="34"/>
      <c r="D495" s="208" t="s">
        <v>179</v>
      </c>
      <c r="E495" s="34"/>
      <c r="F495" s="209" t="s">
        <v>763</v>
      </c>
      <c r="G495" s="34"/>
      <c r="H495" s="34"/>
      <c r="I495" s="34"/>
      <c r="J495" s="34"/>
      <c r="K495" s="34"/>
      <c r="L495" s="38"/>
      <c r="M495" s="210"/>
      <c r="N495" s="211"/>
      <c r="O495" s="77"/>
      <c r="P495" s="77"/>
      <c r="Q495" s="77"/>
      <c r="R495" s="77"/>
      <c r="S495" s="77"/>
      <c r="T495" s="78"/>
      <c r="U495" s="32"/>
      <c r="V495" s="32"/>
      <c r="W495" s="32"/>
      <c r="X495" s="32"/>
      <c r="Y495" s="32"/>
      <c r="Z495" s="32"/>
      <c r="AA495" s="32"/>
      <c r="AB495" s="32"/>
      <c r="AC495" s="32"/>
      <c r="AD495" s="32"/>
      <c r="AE495" s="32"/>
      <c r="AT495" s="17" t="s">
        <v>179</v>
      </c>
      <c r="AU495" s="17" t="s">
        <v>83</v>
      </c>
    </row>
    <row r="496" s="2" customFormat="1" ht="16.5" customHeight="1">
      <c r="A496" s="32"/>
      <c r="B496" s="33"/>
      <c r="C496" s="196" t="s">
        <v>965</v>
      </c>
      <c r="D496" s="196" t="s">
        <v>145</v>
      </c>
      <c r="E496" s="197" t="s">
        <v>966</v>
      </c>
      <c r="F496" s="198" t="s">
        <v>967</v>
      </c>
      <c r="G496" s="199" t="s">
        <v>256</v>
      </c>
      <c r="H496" s="200">
        <v>78</v>
      </c>
      <c r="I496" s="201">
        <v>1600</v>
      </c>
      <c r="J496" s="201">
        <f>ROUND(I496*H496,2)</f>
        <v>124800</v>
      </c>
      <c r="K496" s="198" t="s">
        <v>149</v>
      </c>
      <c r="L496" s="38"/>
      <c r="M496" s="202" t="s">
        <v>18</v>
      </c>
      <c r="N496" s="203" t="s">
        <v>45</v>
      </c>
      <c r="O496" s="204">
        <v>1.3819999999999999</v>
      </c>
      <c r="P496" s="204">
        <f>O496*H496</f>
        <v>107.79599999999999</v>
      </c>
      <c r="Q496" s="204">
        <v>1.5247660000000001</v>
      </c>
      <c r="R496" s="204">
        <f>Q496*H496</f>
        <v>118.931748</v>
      </c>
      <c r="S496" s="204">
        <v>0</v>
      </c>
      <c r="T496" s="205">
        <f>S496*H496</f>
        <v>0</v>
      </c>
      <c r="U496" s="32"/>
      <c r="V496" s="32"/>
      <c r="W496" s="32"/>
      <c r="X496" s="32"/>
      <c r="Y496" s="32"/>
      <c r="Z496" s="32"/>
      <c r="AA496" s="32"/>
      <c r="AB496" s="32"/>
      <c r="AC496" s="32"/>
      <c r="AD496" s="32"/>
      <c r="AE496" s="32"/>
      <c r="AR496" s="206" t="s">
        <v>150</v>
      </c>
      <c r="AT496" s="206" t="s">
        <v>145</v>
      </c>
      <c r="AU496" s="206" t="s">
        <v>83</v>
      </c>
      <c r="AY496" s="17" t="s">
        <v>143</v>
      </c>
      <c r="BE496" s="207">
        <f>IF(N496="základní",J496,0)</f>
        <v>124800</v>
      </c>
      <c r="BF496" s="207">
        <f>IF(N496="snížená",J496,0)</f>
        <v>0</v>
      </c>
      <c r="BG496" s="207">
        <f>IF(N496="zákl. přenesená",J496,0)</f>
        <v>0</v>
      </c>
      <c r="BH496" s="207">
        <f>IF(N496="sníž. přenesená",J496,0)</f>
        <v>0</v>
      </c>
      <c r="BI496" s="207">
        <f>IF(N496="nulová",J496,0)</f>
        <v>0</v>
      </c>
      <c r="BJ496" s="17" t="s">
        <v>20</v>
      </c>
      <c r="BK496" s="207">
        <f>ROUND(I496*H496,2)</f>
        <v>124800</v>
      </c>
      <c r="BL496" s="17" t="s">
        <v>150</v>
      </c>
      <c r="BM496" s="206" t="s">
        <v>968</v>
      </c>
    </row>
    <row r="497" s="2" customFormat="1">
      <c r="A497" s="32"/>
      <c r="B497" s="33"/>
      <c r="C497" s="34"/>
      <c r="D497" s="208" t="s">
        <v>152</v>
      </c>
      <c r="E497" s="34"/>
      <c r="F497" s="209" t="s">
        <v>969</v>
      </c>
      <c r="G497" s="34"/>
      <c r="H497" s="34"/>
      <c r="I497" s="34"/>
      <c r="J497" s="34"/>
      <c r="K497" s="34"/>
      <c r="L497" s="38"/>
      <c r="M497" s="210"/>
      <c r="N497" s="211"/>
      <c r="O497" s="77"/>
      <c r="P497" s="77"/>
      <c r="Q497" s="77"/>
      <c r="R497" s="77"/>
      <c r="S497" s="77"/>
      <c r="T497" s="78"/>
      <c r="U497" s="32"/>
      <c r="V497" s="32"/>
      <c r="W497" s="32"/>
      <c r="X497" s="32"/>
      <c r="Y497" s="32"/>
      <c r="Z497" s="32"/>
      <c r="AA497" s="32"/>
      <c r="AB497" s="32"/>
      <c r="AC497" s="32"/>
      <c r="AD497" s="32"/>
      <c r="AE497" s="32"/>
      <c r="AT497" s="17" t="s">
        <v>152</v>
      </c>
      <c r="AU497" s="17" t="s">
        <v>83</v>
      </c>
    </row>
    <row r="498" s="2" customFormat="1">
      <c r="A498" s="32"/>
      <c r="B498" s="33"/>
      <c r="C498" s="34"/>
      <c r="D498" s="208" t="s">
        <v>179</v>
      </c>
      <c r="E498" s="34"/>
      <c r="F498" s="209" t="s">
        <v>970</v>
      </c>
      <c r="G498" s="34"/>
      <c r="H498" s="34"/>
      <c r="I498" s="34"/>
      <c r="J498" s="34"/>
      <c r="K498" s="34"/>
      <c r="L498" s="38"/>
      <c r="M498" s="210"/>
      <c r="N498" s="211"/>
      <c r="O498" s="77"/>
      <c r="P498" s="77"/>
      <c r="Q498" s="77"/>
      <c r="R498" s="77"/>
      <c r="S498" s="77"/>
      <c r="T498" s="78"/>
      <c r="U498" s="32"/>
      <c r="V498" s="32"/>
      <c r="W498" s="32"/>
      <c r="X498" s="32"/>
      <c r="Y498" s="32"/>
      <c r="Z498" s="32"/>
      <c r="AA498" s="32"/>
      <c r="AB498" s="32"/>
      <c r="AC498" s="32"/>
      <c r="AD498" s="32"/>
      <c r="AE498" s="32"/>
      <c r="AT498" s="17" t="s">
        <v>179</v>
      </c>
      <c r="AU498" s="17" t="s">
        <v>83</v>
      </c>
    </row>
    <row r="499" s="2" customFormat="1" ht="37.8" customHeight="1">
      <c r="A499" s="32"/>
      <c r="B499" s="33"/>
      <c r="C499" s="196" t="s">
        <v>971</v>
      </c>
      <c r="D499" s="196" t="s">
        <v>145</v>
      </c>
      <c r="E499" s="197" t="s">
        <v>972</v>
      </c>
      <c r="F499" s="198" t="s">
        <v>973</v>
      </c>
      <c r="G499" s="199" t="s">
        <v>256</v>
      </c>
      <c r="H499" s="200">
        <v>300</v>
      </c>
      <c r="I499" s="201">
        <v>883</v>
      </c>
      <c r="J499" s="201">
        <f>ROUND(I499*H499,2)</f>
        <v>264900</v>
      </c>
      <c r="K499" s="198" t="s">
        <v>149</v>
      </c>
      <c r="L499" s="38"/>
      <c r="M499" s="202" t="s">
        <v>18</v>
      </c>
      <c r="N499" s="203" t="s">
        <v>45</v>
      </c>
      <c r="O499" s="204">
        <v>1.4350000000000001</v>
      </c>
      <c r="P499" s="204">
        <f>O499*H499</f>
        <v>430.5</v>
      </c>
      <c r="Q499" s="204">
        <v>0.000156</v>
      </c>
      <c r="R499" s="204">
        <f>Q499*H499</f>
        <v>0.046800000000000001</v>
      </c>
      <c r="S499" s="204">
        <v>0</v>
      </c>
      <c r="T499" s="205">
        <f>S499*H499</f>
        <v>0</v>
      </c>
      <c r="U499" s="32"/>
      <c r="V499" s="32"/>
      <c r="W499" s="32"/>
      <c r="X499" s="32"/>
      <c r="Y499" s="32"/>
      <c r="Z499" s="32"/>
      <c r="AA499" s="32"/>
      <c r="AB499" s="32"/>
      <c r="AC499" s="32"/>
      <c r="AD499" s="32"/>
      <c r="AE499" s="32"/>
      <c r="AR499" s="206" t="s">
        <v>150</v>
      </c>
      <c r="AT499" s="206" t="s">
        <v>145</v>
      </c>
      <c r="AU499" s="206" t="s">
        <v>83</v>
      </c>
      <c r="AY499" s="17" t="s">
        <v>143</v>
      </c>
      <c r="BE499" s="207">
        <f>IF(N499="základní",J499,0)</f>
        <v>264900</v>
      </c>
      <c r="BF499" s="207">
        <f>IF(N499="snížená",J499,0)</f>
        <v>0</v>
      </c>
      <c r="BG499" s="207">
        <f>IF(N499="zákl. přenesená",J499,0)</f>
        <v>0</v>
      </c>
      <c r="BH499" s="207">
        <f>IF(N499="sníž. přenesená",J499,0)</f>
        <v>0</v>
      </c>
      <c r="BI499" s="207">
        <f>IF(N499="nulová",J499,0)</f>
        <v>0</v>
      </c>
      <c r="BJ499" s="17" t="s">
        <v>20</v>
      </c>
      <c r="BK499" s="207">
        <f>ROUND(I499*H499,2)</f>
        <v>264900</v>
      </c>
      <c r="BL499" s="17" t="s">
        <v>150</v>
      </c>
      <c r="BM499" s="206" t="s">
        <v>974</v>
      </c>
    </row>
    <row r="500" s="2" customFormat="1">
      <c r="A500" s="32"/>
      <c r="B500" s="33"/>
      <c r="C500" s="34"/>
      <c r="D500" s="208" t="s">
        <v>179</v>
      </c>
      <c r="E500" s="34"/>
      <c r="F500" s="209" t="s">
        <v>975</v>
      </c>
      <c r="G500" s="34"/>
      <c r="H500" s="34"/>
      <c r="I500" s="34"/>
      <c r="J500" s="34"/>
      <c r="K500" s="34"/>
      <c r="L500" s="38"/>
      <c r="M500" s="210"/>
      <c r="N500" s="211"/>
      <c r="O500" s="77"/>
      <c r="P500" s="77"/>
      <c r="Q500" s="77"/>
      <c r="R500" s="77"/>
      <c r="S500" s="77"/>
      <c r="T500" s="78"/>
      <c r="U500" s="32"/>
      <c r="V500" s="32"/>
      <c r="W500" s="32"/>
      <c r="X500" s="32"/>
      <c r="Y500" s="32"/>
      <c r="Z500" s="32"/>
      <c r="AA500" s="32"/>
      <c r="AB500" s="32"/>
      <c r="AC500" s="32"/>
      <c r="AD500" s="32"/>
      <c r="AE500" s="32"/>
      <c r="AT500" s="17" t="s">
        <v>179</v>
      </c>
      <c r="AU500" s="17" t="s">
        <v>83</v>
      </c>
    </row>
    <row r="501" s="2" customFormat="1" ht="44.25" customHeight="1">
      <c r="A501" s="32"/>
      <c r="B501" s="33"/>
      <c r="C501" s="196" t="s">
        <v>976</v>
      </c>
      <c r="D501" s="196" t="s">
        <v>145</v>
      </c>
      <c r="E501" s="197" t="s">
        <v>977</v>
      </c>
      <c r="F501" s="198" t="s">
        <v>978</v>
      </c>
      <c r="G501" s="199" t="s">
        <v>256</v>
      </c>
      <c r="H501" s="200">
        <v>60</v>
      </c>
      <c r="I501" s="201">
        <v>1420</v>
      </c>
      <c r="J501" s="201">
        <f>ROUND(I501*H501,2)</f>
        <v>85200</v>
      </c>
      <c r="K501" s="198" t="s">
        <v>149</v>
      </c>
      <c r="L501" s="38"/>
      <c r="M501" s="202" t="s">
        <v>18</v>
      </c>
      <c r="N501" s="203" t="s">
        <v>45</v>
      </c>
      <c r="O501" s="204">
        <v>0.246</v>
      </c>
      <c r="P501" s="204">
        <f>O501*H501</f>
        <v>14.76</v>
      </c>
      <c r="Q501" s="204">
        <v>0.00010213</v>
      </c>
      <c r="R501" s="204">
        <f>Q501*H501</f>
        <v>0.0061278000000000001</v>
      </c>
      <c r="S501" s="204">
        <v>0</v>
      </c>
      <c r="T501" s="205">
        <f>S501*H501</f>
        <v>0</v>
      </c>
      <c r="U501" s="32"/>
      <c r="V501" s="32"/>
      <c r="W501" s="32"/>
      <c r="X501" s="32"/>
      <c r="Y501" s="32"/>
      <c r="Z501" s="32"/>
      <c r="AA501" s="32"/>
      <c r="AB501" s="32"/>
      <c r="AC501" s="32"/>
      <c r="AD501" s="32"/>
      <c r="AE501" s="32"/>
      <c r="AR501" s="206" t="s">
        <v>150</v>
      </c>
      <c r="AT501" s="206" t="s">
        <v>145</v>
      </c>
      <c r="AU501" s="206" t="s">
        <v>83</v>
      </c>
      <c r="AY501" s="17" t="s">
        <v>143</v>
      </c>
      <c r="BE501" s="207">
        <f>IF(N501="základní",J501,0)</f>
        <v>85200</v>
      </c>
      <c r="BF501" s="207">
        <f>IF(N501="snížená",J501,0)</f>
        <v>0</v>
      </c>
      <c r="BG501" s="207">
        <f>IF(N501="zákl. přenesená",J501,0)</f>
        <v>0</v>
      </c>
      <c r="BH501" s="207">
        <f>IF(N501="sníž. přenesená",J501,0)</f>
        <v>0</v>
      </c>
      <c r="BI501" s="207">
        <f>IF(N501="nulová",J501,0)</f>
        <v>0</v>
      </c>
      <c r="BJ501" s="17" t="s">
        <v>20</v>
      </c>
      <c r="BK501" s="207">
        <f>ROUND(I501*H501,2)</f>
        <v>85200</v>
      </c>
      <c r="BL501" s="17" t="s">
        <v>150</v>
      </c>
      <c r="BM501" s="206" t="s">
        <v>979</v>
      </c>
    </row>
    <row r="502" s="2" customFormat="1">
      <c r="A502" s="32"/>
      <c r="B502" s="33"/>
      <c r="C502" s="34"/>
      <c r="D502" s="208" t="s">
        <v>179</v>
      </c>
      <c r="E502" s="34"/>
      <c r="F502" s="209" t="s">
        <v>980</v>
      </c>
      <c r="G502" s="34"/>
      <c r="H502" s="34"/>
      <c r="I502" s="34"/>
      <c r="J502" s="34"/>
      <c r="K502" s="34"/>
      <c r="L502" s="38"/>
      <c r="M502" s="210"/>
      <c r="N502" s="211"/>
      <c r="O502" s="77"/>
      <c r="P502" s="77"/>
      <c r="Q502" s="77"/>
      <c r="R502" s="77"/>
      <c r="S502" s="77"/>
      <c r="T502" s="78"/>
      <c r="U502" s="32"/>
      <c r="V502" s="32"/>
      <c r="W502" s="32"/>
      <c r="X502" s="32"/>
      <c r="Y502" s="32"/>
      <c r="Z502" s="32"/>
      <c r="AA502" s="32"/>
      <c r="AB502" s="32"/>
      <c r="AC502" s="32"/>
      <c r="AD502" s="32"/>
      <c r="AE502" s="32"/>
      <c r="AT502" s="17" t="s">
        <v>179</v>
      </c>
      <c r="AU502" s="17" t="s">
        <v>83</v>
      </c>
    </row>
    <row r="503" s="2" customFormat="1" ht="37.8" customHeight="1">
      <c r="A503" s="32"/>
      <c r="B503" s="33"/>
      <c r="C503" s="196" t="s">
        <v>981</v>
      </c>
      <c r="D503" s="196" t="s">
        <v>145</v>
      </c>
      <c r="E503" s="197" t="s">
        <v>982</v>
      </c>
      <c r="F503" s="198" t="s">
        <v>983</v>
      </c>
      <c r="G503" s="199" t="s">
        <v>176</v>
      </c>
      <c r="H503" s="200">
        <v>14.4</v>
      </c>
      <c r="I503" s="201">
        <v>1390</v>
      </c>
      <c r="J503" s="201">
        <f>ROUND(I503*H503,2)</f>
        <v>20016</v>
      </c>
      <c r="K503" s="198" t="s">
        <v>149</v>
      </c>
      <c r="L503" s="38"/>
      <c r="M503" s="202" t="s">
        <v>18</v>
      </c>
      <c r="N503" s="203" t="s">
        <v>45</v>
      </c>
      <c r="O503" s="204">
        <v>1.0249999999999999</v>
      </c>
      <c r="P503" s="204">
        <f>O503*H503</f>
        <v>14.76</v>
      </c>
      <c r="Q503" s="204">
        <v>2.1600000000000001</v>
      </c>
      <c r="R503" s="204">
        <f>Q503*H503</f>
        <v>31.104000000000003</v>
      </c>
      <c r="S503" s="204">
        <v>0</v>
      </c>
      <c r="T503" s="205">
        <f>S503*H503</f>
        <v>0</v>
      </c>
      <c r="U503" s="32"/>
      <c r="V503" s="32"/>
      <c r="W503" s="32"/>
      <c r="X503" s="32"/>
      <c r="Y503" s="32"/>
      <c r="Z503" s="32"/>
      <c r="AA503" s="32"/>
      <c r="AB503" s="32"/>
      <c r="AC503" s="32"/>
      <c r="AD503" s="32"/>
      <c r="AE503" s="32"/>
      <c r="AR503" s="206" t="s">
        <v>150</v>
      </c>
      <c r="AT503" s="206" t="s">
        <v>145</v>
      </c>
      <c r="AU503" s="206" t="s">
        <v>83</v>
      </c>
      <c r="AY503" s="17" t="s">
        <v>143</v>
      </c>
      <c r="BE503" s="207">
        <f>IF(N503="základní",J503,0)</f>
        <v>20016</v>
      </c>
      <c r="BF503" s="207">
        <f>IF(N503="snížená",J503,0)</f>
        <v>0</v>
      </c>
      <c r="BG503" s="207">
        <f>IF(N503="zákl. přenesená",J503,0)</f>
        <v>0</v>
      </c>
      <c r="BH503" s="207">
        <f>IF(N503="sníž. přenesená",J503,0)</f>
        <v>0</v>
      </c>
      <c r="BI503" s="207">
        <f>IF(N503="nulová",J503,0)</f>
        <v>0</v>
      </c>
      <c r="BJ503" s="17" t="s">
        <v>20</v>
      </c>
      <c r="BK503" s="207">
        <f>ROUND(I503*H503,2)</f>
        <v>20016</v>
      </c>
      <c r="BL503" s="17" t="s">
        <v>150</v>
      </c>
      <c r="BM503" s="206" t="s">
        <v>984</v>
      </c>
    </row>
    <row r="504" s="2" customFormat="1">
      <c r="A504" s="32"/>
      <c r="B504" s="33"/>
      <c r="C504" s="34"/>
      <c r="D504" s="208" t="s">
        <v>152</v>
      </c>
      <c r="E504" s="34"/>
      <c r="F504" s="209" t="s">
        <v>985</v>
      </c>
      <c r="G504" s="34"/>
      <c r="H504" s="34"/>
      <c r="I504" s="34"/>
      <c r="J504" s="34"/>
      <c r="K504" s="34"/>
      <c r="L504" s="38"/>
      <c r="M504" s="210"/>
      <c r="N504" s="211"/>
      <c r="O504" s="77"/>
      <c r="P504" s="77"/>
      <c r="Q504" s="77"/>
      <c r="R504" s="77"/>
      <c r="S504" s="77"/>
      <c r="T504" s="78"/>
      <c r="U504" s="32"/>
      <c r="V504" s="32"/>
      <c r="W504" s="32"/>
      <c r="X504" s="32"/>
      <c r="Y504" s="32"/>
      <c r="Z504" s="32"/>
      <c r="AA504" s="32"/>
      <c r="AB504" s="32"/>
      <c r="AC504" s="32"/>
      <c r="AD504" s="32"/>
      <c r="AE504" s="32"/>
      <c r="AT504" s="17" t="s">
        <v>152</v>
      </c>
      <c r="AU504" s="17" t="s">
        <v>83</v>
      </c>
    </row>
    <row r="505" s="2" customFormat="1" ht="24.15" customHeight="1">
      <c r="A505" s="32"/>
      <c r="B505" s="33"/>
      <c r="C505" s="196" t="s">
        <v>986</v>
      </c>
      <c r="D505" s="196" t="s">
        <v>145</v>
      </c>
      <c r="E505" s="197" t="s">
        <v>987</v>
      </c>
      <c r="F505" s="198" t="s">
        <v>988</v>
      </c>
      <c r="G505" s="199" t="s">
        <v>176</v>
      </c>
      <c r="H505" s="200">
        <v>37.5</v>
      </c>
      <c r="I505" s="201">
        <v>1050</v>
      </c>
      <c r="J505" s="201">
        <f>ROUND(I505*H505,2)</f>
        <v>39375</v>
      </c>
      <c r="K505" s="198" t="s">
        <v>149</v>
      </c>
      <c r="L505" s="38"/>
      <c r="M505" s="202" t="s">
        <v>18</v>
      </c>
      <c r="N505" s="203" t="s">
        <v>45</v>
      </c>
      <c r="O505" s="204">
        <v>0.98499999999999999</v>
      </c>
      <c r="P505" s="204">
        <f>O505*H505</f>
        <v>36.9375</v>
      </c>
      <c r="Q505" s="204">
        <v>1.98</v>
      </c>
      <c r="R505" s="204">
        <f>Q505*H505</f>
        <v>74.25</v>
      </c>
      <c r="S505" s="204">
        <v>0</v>
      </c>
      <c r="T505" s="205">
        <f>S505*H505</f>
        <v>0</v>
      </c>
      <c r="U505" s="32"/>
      <c r="V505" s="32"/>
      <c r="W505" s="32"/>
      <c r="X505" s="32"/>
      <c r="Y505" s="32"/>
      <c r="Z505" s="32"/>
      <c r="AA505" s="32"/>
      <c r="AB505" s="32"/>
      <c r="AC505" s="32"/>
      <c r="AD505" s="32"/>
      <c r="AE505" s="32"/>
      <c r="AR505" s="206" t="s">
        <v>150</v>
      </c>
      <c r="AT505" s="206" t="s">
        <v>145</v>
      </c>
      <c r="AU505" s="206" t="s">
        <v>83</v>
      </c>
      <c r="AY505" s="17" t="s">
        <v>143</v>
      </c>
      <c r="BE505" s="207">
        <f>IF(N505="základní",J505,0)</f>
        <v>39375</v>
      </c>
      <c r="BF505" s="207">
        <f>IF(N505="snížená",J505,0)</f>
        <v>0</v>
      </c>
      <c r="BG505" s="207">
        <f>IF(N505="zákl. přenesená",J505,0)</f>
        <v>0</v>
      </c>
      <c r="BH505" s="207">
        <f>IF(N505="sníž. přenesená",J505,0)</f>
        <v>0</v>
      </c>
      <c r="BI505" s="207">
        <f>IF(N505="nulová",J505,0)</f>
        <v>0</v>
      </c>
      <c r="BJ505" s="17" t="s">
        <v>20</v>
      </c>
      <c r="BK505" s="207">
        <f>ROUND(I505*H505,2)</f>
        <v>39375</v>
      </c>
      <c r="BL505" s="17" t="s">
        <v>150</v>
      </c>
      <c r="BM505" s="206" t="s">
        <v>989</v>
      </c>
    </row>
    <row r="506" s="2" customFormat="1">
      <c r="A506" s="32"/>
      <c r="B506" s="33"/>
      <c r="C506" s="34"/>
      <c r="D506" s="208" t="s">
        <v>152</v>
      </c>
      <c r="E506" s="34"/>
      <c r="F506" s="209" t="s">
        <v>985</v>
      </c>
      <c r="G506" s="34"/>
      <c r="H506" s="34"/>
      <c r="I506" s="34"/>
      <c r="J506" s="34"/>
      <c r="K506" s="34"/>
      <c r="L506" s="38"/>
      <c r="M506" s="210"/>
      <c r="N506" s="211"/>
      <c r="O506" s="77"/>
      <c r="P506" s="77"/>
      <c r="Q506" s="77"/>
      <c r="R506" s="77"/>
      <c r="S506" s="77"/>
      <c r="T506" s="78"/>
      <c r="U506" s="32"/>
      <c r="V506" s="32"/>
      <c r="W506" s="32"/>
      <c r="X506" s="32"/>
      <c r="Y506" s="32"/>
      <c r="Z506" s="32"/>
      <c r="AA506" s="32"/>
      <c r="AB506" s="32"/>
      <c r="AC506" s="32"/>
      <c r="AD506" s="32"/>
      <c r="AE506" s="32"/>
      <c r="AT506" s="17" t="s">
        <v>152</v>
      </c>
      <c r="AU506" s="17" t="s">
        <v>83</v>
      </c>
    </row>
    <row r="507" s="2" customFormat="1">
      <c r="A507" s="32"/>
      <c r="B507" s="33"/>
      <c r="C507" s="34"/>
      <c r="D507" s="208" t="s">
        <v>179</v>
      </c>
      <c r="E507" s="34"/>
      <c r="F507" s="209" t="s">
        <v>941</v>
      </c>
      <c r="G507" s="34"/>
      <c r="H507" s="34"/>
      <c r="I507" s="34"/>
      <c r="J507" s="34"/>
      <c r="K507" s="34"/>
      <c r="L507" s="38"/>
      <c r="M507" s="210"/>
      <c r="N507" s="211"/>
      <c r="O507" s="77"/>
      <c r="P507" s="77"/>
      <c r="Q507" s="77"/>
      <c r="R507" s="77"/>
      <c r="S507" s="77"/>
      <c r="T507" s="78"/>
      <c r="U507" s="32"/>
      <c r="V507" s="32"/>
      <c r="W507" s="32"/>
      <c r="X507" s="32"/>
      <c r="Y507" s="32"/>
      <c r="Z507" s="32"/>
      <c r="AA507" s="32"/>
      <c r="AB507" s="32"/>
      <c r="AC507" s="32"/>
      <c r="AD507" s="32"/>
      <c r="AE507" s="32"/>
      <c r="AT507" s="17" t="s">
        <v>179</v>
      </c>
      <c r="AU507" s="17" t="s">
        <v>83</v>
      </c>
    </row>
    <row r="508" s="2" customFormat="1" ht="24.15" customHeight="1">
      <c r="A508" s="32"/>
      <c r="B508" s="33"/>
      <c r="C508" s="196" t="s">
        <v>990</v>
      </c>
      <c r="D508" s="196" t="s">
        <v>145</v>
      </c>
      <c r="E508" s="197" t="s">
        <v>991</v>
      </c>
      <c r="F508" s="198" t="s">
        <v>992</v>
      </c>
      <c r="G508" s="199" t="s">
        <v>176</v>
      </c>
      <c r="H508" s="200">
        <v>12</v>
      </c>
      <c r="I508" s="201">
        <v>2830</v>
      </c>
      <c r="J508" s="201">
        <f>ROUND(I508*H508,2)</f>
        <v>33960</v>
      </c>
      <c r="K508" s="198" t="s">
        <v>149</v>
      </c>
      <c r="L508" s="38"/>
      <c r="M508" s="202" t="s">
        <v>18</v>
      </c>
      <c r="N508" s="203" t="s">
        <v>45</v>
      </c>
      <c r="O508" s="204">
        <v>0.69599999999999995</v>
      </c>
      <c r="P508" s="204">
        <f>O508*H508</f>
        <v>8.3520000000000003</v>
      </c>
      <c r="Q508" s="204">
        <v>2.3323839999999998</v>
      </c>
      <c r="R508" s="204">
        <f>Q508*H508</f>
        <v>27.988607999999999</v>
      </c>
      <c r="S508" s="204">
        <v>0</v>
      </c>
      <c r="T508" s="205">
        <f>S508*H508</f>
        <v>0</v>
      </c>
      <c r="U508" s="32"/>
      <c r="V508" s="32"/>
      <c r="W508" s="32"/>
      <c r="X508" s="32"/>
      <c r="Y508" s="32"/>
      <c r="Z508" s="32"/>
      <c r="AA508" s="32"/>
      <c r="AB508" s="32"/>
      <c r="AC508" s="32"/>
      <c r="AD508" s="32"/>
      <c r="AE508" s="32"/>
      <c r="AR508" s="206" t="s">
        <v>150</v>
      </c>
      <c r="AT508" s="206" t="s">
        <v>145</v>
      </c>
      <c r="AU508" s="206" t="s">
        <v>83</v>
      </c>
      <c r="AY508" s="17" t="s">
        <v>143</v>
      </c>
      <c r="BE508" s="207">
        <f>IF(N508="základní",J508,0)</f>
        <v>33960</v>
      </c>
      <c r="BF508" s="207">
        <f>IF(N508="snížená",J508,0)</f>
        <v>0</v>
      </c>
      <c r="BG508" s="207">
        <f>IF(N508="zákl. přenesená",J508,0)</f>
        <v>0</v>
      </c>
      <c r="BH508" s="207">
        <f>IF(N508="sníž. přenesená",J508,0)</f>
        <v>0</v>
      </c>
      <c r="BI508" s="207">
        <f>IF(N508="nulová",J508,0)</f>
        <v>0</v>
      </c>
      <c r="BJ508" s="17" t="s">
        <v>20</v>
      </c>
      <c r="BK508" s="207">
        <f>ROUND(I508*H508,2)</f>
        <v>33960</v>
      </c>
      <c r="BL508" s="17" t="s">
        <v>150</v>
      </c>
      <c r="BM508" s="206" t="s">
        <v>993</v>
      </c>
    </row>
    <row r="509" s="2" customFormat="1">
      <c r="A509" s="32"/>
      <c r="B509" s="33"/>
      <c r="C509" s="34"/>
      <c r="D509" s="208" t="s">
        <v>152</v>
      </c>
      <c r="E509" s="34"/>
      <c r="F509" s="209" t="s">
        <v>994</v>
      </c>
      <c r="G509" s="34"/>
      <c r="H509" s="34"/>
      <c r="I509" s="34"/>
      <c r="J509" s="34"/>
      <c r="K509" s="34"/>
      <c r="L509" s="38"/>
      <c r="M509" s="210"/>
      <c r="N509" s="211"/>
      <c r="O509" s="77"/>
      <c r="P509" s="77"/>
      <c r="Q509" s="77"/>
      <c r="R509" s="77"/>
      <c r="S509" s="77"/>
      <c r="T509" s="78"/>
      <c r="U509" s="32"/>
      <c r="V509" s="32"/>
      <c r="W509" s="32"/>
      <c r="X509" s="32"/>
      <c r="Y509" s="32"/>
      <c r="Z509" s="32"/>
      <c r="AA509" s="32"/>
      <c r="AB509" s="32"/>
      <c r="AC509" s="32"/>
      <c r="AD509" s="32"/>
      <c r="AE509" s="32"/>
      <c r="AT509" s="17" t="s">
        <v>152</v>
      </c>
      <c r="AU509" s="17" t="s">
        <v>83</v>
      </c>
    </row>
    <row r="510" s="2" customFormat="1" ht="24.15" customHeight="1">
      <c r="A510" s="32"/>
      <c r="B510" s="33"/>
      <c r="C510" s="196" t="s">
        <v>995</v>
      </c>
      <c r="D510" s="196" t="s">
        <v>145</v>
      </c>
      <c r="E510" s="197" t="s">
        <v>996</v>
      </c>
      <c r="F510" s="198" t="s">
        <v>997</v>
      </c>
      <c r="G510" s="199" t="s">
        <v>176</v>
      </c>
      <c r="H510" s="200">
        <v>3.75</v>
      </c>
      <c r="I510" s="201">
        <v>3480</v>
      </c>
      <c r="J510" s="201">
        <f>ROUND(I510*H510,2)</f>
        <v>13050</v>
      </c>
      <c r="K510" s="198" t="s">
        <v>149</v>
      </c>
      <c r="L510" s="38"/>
      <c r="M510" s="202" t="s">
        <v>18</v>
      </c>
      <c r="N510" s="203" t="s">
        <v>45</v>
      </c>
      <c r="O510" s="204">
        <v>0.69599999999999995</v>
      </c>
      <c r="P510" s="204">
        <f>O510*H510</f>
        <v>2.6099999999999999</v>
      </c>
      <c r="Q510" s="204">
        <v>0</v>
      </c>
      <c r="R510" s="204">
        <f>Q510*H510</f>
        <v>0</v>
      </c>
      <c r="S510" s="204">
        <v>0</v>
      </c>
      <c r="T510" s="205">
        <f>S510*H510</f>
        <v>0</v>
      </c>
      <c r="U510" s="32"/>
      <c r="V510" s="32"/>
      <c r="W510" s="32"/>
      <c r="X510" s="32"/>
      <c r="Y510" s="32"/>
      <c r="Z510" s="32"/>
      <c r="AA510" s="32"/>
      <c r="AB510" s="32"/>
      <c r="AC510" s="32"/>
      <c r="AD510" s="32"/>
      <c r="AE510" s="32"/>
      <c r="AR510" s="206" t="s">
        <v>150</v>
      </c>
      <c r="AT510" s="206" t="s">
        <v>145</v>
      </c>
      <c r="AU510" s="206" t="s">
        <v>83</v>
      </c>
      <c r="AY510" s="17" t="s">
        <v>143</v>
      </c>
      <c r="BE510" s="207">
        <f>IF(N510="základní",J510,0)</f>
        <v>13050</v>
      </c>
      <c r="BF510" s="207">
        <f>IF(N510="snížená",J510,0)</f>
        <v>0</v>
      </c>
      <c r="BG510" s="207">
        <f>IF(N510="zákl. přenesená",J510,0)</f>
        <v>0</v>
      </c>
      <c r="BH510" s="207">
        <f>IF(N510="sníž. přenesená",J510,0)</f>
        <v>0</v>
      </c>
      <c r="BI510" s="207">
        <f>IF(N510="nulová",J510,0)</f>
        <v>0</v>
      </c>
      <c r="BJ510" s="17" t="s">
        <v>20</v>
      </c>
      <c r="BK510" s="207">
        <f>ROUND(I510*H510,2)</f>
        <v>13050</v>
      </c>
      <c r="BL510" s="17" t="s">
        <v>150</v>
      </c>
      <c r="BM510" s="206" t="s">
        <v>998</v>
      </c>
    </row>
    <row r="511" s="2" customFormat="1">
      <c r="A511" s="32"/>
      <c r="B511" s="33"/>
      <c r="C511" s="34"/>
      <c r="D511" s="208" t="s">
        <v>152</v>
      </c>
      <c r="E511" s="34"/>
      <c r="F511" s="209" t="s">
        <v>994</v>
      </c>
      <c r="G511" s="34"/>
      <c r="H511" s="34"/>
      <c r="I511" s="34"/>
      <c r="J511" s="34"/>
      <c r="K511" s="34"/>
      <c r="L511" s="38"/>
      <c r="M511" s="210"/>
      <c r="N511" s="211"/>
      <c r="O511" s="77"/>
      <c r="P511" s="77"/>
      <c r="Q511" s="77"/>
      <c r="R511" s="77"/>
      <c r="S511" s="77"/>
      <c r="T511" s="78"/>
      <c r="U511" s="32"/>
      <c r="V511" s="32"/>
      <c r="W511" s="32"/>
      <c r="X511" s="32"/>
      <c r="Y511" s="32"/>
      <c r="Z511" s="32"/>
      <c r="AA511" s="32"/>
      <c r="AB511" s="32"/>
      <c r="AC511" s="32"/>
      <c r="AD511" s="32"/>
      <c r="AE511" s="32"/>
      <c r="AT511" s="17" t="s">
        <v>152</v>
      </c>
      <c r="AU511" s="17" t="s">
        <v>83</v>
      </c>
    </row>
    <row r="512" s="2" customFormat="1">
      <c r="A512" s="32"/>
      <c r="B512" s="33"/>
      <c r="C512" s="34"/>
      <c r="D512" s="208" t="s">
        <v>179</v>
      </c>
      <c r="E512" s="34"/>
      <c r="F512" s="209" t="s">
        <v>999</v>
      </c>
      <c r="G512" s="34"/>
      <c r="H512" s="34"/>
      <c r="I512" s="34"/>
      <c r="J512" s="34"/>
      <c r="K512" s="34"/>
      <c r="L512" s="38"/>
      <c r="M512" s="210"/>
      <c r="N512" s="211"/>
      <c r="O512" s="77"/>
      <c r="P512" s="77"/>
      <c r="Q512" s="77"/>
      <c r="R512" s="77"/>
      <c r="S512" s="77"/>
      <c r="T512" s="78"/>
      <c r="U512" s="32"/>
      <c r="V512" s="32"/>
      <c r="W512" s="32"/>
      <c r="X512" s="32"/>
      <c r="Y512" s="32"/>
      <c r="Z512" s="32"/>
      <c r="AA512" s="32"/>
      <c r="AB512" s="32"/>
      <c r="AC512" s="32"/>
      <c r="AD512" s="32"/>
      <c r="AE512" s="32"/>
      <c r="AT512" s="17" t="s">
        <v>179</v>
      </c>
      <c r="AU512" s="17" t="s">
        <v>83</v>
      </c>
    </row>
    <row r="513" s="2" customFormat="1" ht="24.15" customHeight="1">
      <c r="A513" s="32"/>
      <c r="B513" s="33"/>
      <c r="C513" s="196" t="s">
        <v>1000</v>
      </c>
      <c r="D513" s="196" t="s">
        <v>145</v>
      </c>
      <c r="E513" s="197" t="s">
        <v>1001</v>
      </c>
      <c r="F513" s="198" t="s">
        <v>1002</v>
      </c>
      <c r="G513" s="199" t="s">
        <v>176</v>
      </c>
      <c r="H513" s="200">
        <v>30</v>
      </c>
      <c r="I513" s="201">
        <v>3530</v>
      </c>
      <c r="J513" s="201">
        <f>ROUND(I513*H513,2)</f>
        <v>105900</v>
      </c>
      <c r="K513" s="198" t="s">
        <v>149</v>
      </c>
      <c r="L513" s="38"/>
      <c r="M513" s="202" t="s">
        <v>18</v>
      </c>
      <c r="N513" s="203" t="s">
        <v>45</v>
      </c>
      <c r="O513" s="204">
        <v>0.81000000000000005</v>
      </c>
      <c r="P513" s="204">
        <f>O513*H513</f>
        <v>24.300000000000001</v>
      </c>
      <c r="Q513" s="204">
        <v>0</v>
      </c>
      <c r="R513" s="204">
        <f>Q513*H513</f>
        <v>0</v>
      </c>
      <c r="S513" s="204">
        <v>0</v>
      </c>
      <c r="T513" s="205">
        <f>S513*H513</f>
        <v>0</v>
      </c>
      <c r="U513" s="32"/>
      <c r="V513" s="32"/>
      <c r="W513" s="32"/>
      <c r="X513" s="32"/>
      <c r="Y513" s="32"/>
      <c r="Z513" s="32"/>
      <c r="AA513" s="32"/>
      <c r="AB513" s="32"/>
      <c r="AC513" s="32"/>
      <c r="AD513" s="32"/>
      <c r="AE513" s="32"/>
      <c r="AR513" s="206" t="s">
        <v>150</v>
      </c>
      <c r="AT513" s="206" t="s">
        <v>145</v>
      </c>
      <c r="AU513" s="206" t="s">
        <v>83</v>
      </c>
      <c r="AY513" s="17" t="s">
        <v>143</v>
      </c>
      <c r="BE513" s="207">
        <f>IF(N513="základní",J513,0)</f>
        <v>105900</v>
      </c>
      <c r="BF513" s="207">
        <f>IF(N513="snížená",J513,0)</f>
        <v>0</v>
      </c>
      <c r="BG513" s="207">
        <f>IF(N513="zákl. přenesená",J513,0)</f>
        <v>0</v>
      </c>
      <c r="BH513" s="207">
        <f>IF(N513="sníž. přenesená",J513,0)</f>
        <v>0</v>
      </c>
      <c r="BI513" s="207">
        <f>IF(N513="nulová",J513,0)</f>
        <v>0</v>
      </c>
      <c r="BJ513" s="17" t="s">
        <v>20</v>
      </c>
      <c r="BK513" s="207">
        <f>ROUND(I513*H513,2)</f>
        <v>105900</v>
      </c>
      <c r="BL513" s="17" t="s">
        <v>150</v>
      </c>
      <c r="BM513" s="206" t="s">
        <v>1003</v>
      </c>
    </row>
    <row r="514" s="2" customFormat="1">
      <c r="A514" s="32"/>
      <c r="B514" s="33"/>
      <c r="C514" s="34"/>
      <c r="D514" s="208" t="s">
        <v>152</v>
      </c>
      <c r="E514" s="34"/>
      <c r="F514" s="209" t="s">
        <v>1004</v>
      </c>
      <c r="G514" s="34"/>
      <c r="H514" s="34"/>
      <c r="I514" s="34"/>
      <c r="J514" s="34"/>
      <c r="K514" s="34"/>
      <c r="L514" s="38"/>
      <c r="M514" s="210"/>
      <c r="N514" s="211"/>
      <c r="O514" s="77"/>
      <c r="P514" s="77"/>
      <c r="Q514" s="77"/>
      <c r="R514" s="77"/>
      <c r="S514" s="77"/>
      <c r="T514" s="78"/>
      <c r="U514" s="32"/>
      <c r="V514" s="32"/>
      <c r="W514" s="32"/>
      <c r="X514" s="32"/>
      <c r="Y514" s="32"/>
      <c r="Z514" s="32"/>
      <c r="AA514" s="32"/>
      <c r="AB514" s="32"/>
      <c r="AC514" s="32"/>
      <c r="AD514" s="32"/>
      <c r="AE514" s="32"/>
      <c r="AT514" s="17" t="s">
        <v>152</v>
      </c>
      <c r="AU514" s="17" t="s">
        <v>83</v>
      </c>
    </row>
    <row r="515" s="2" customFormat="1" ht="16.5" customHeight="1">
      <c r="A515" s="32"/>
      <c r="B515" s="33"/>
      <c r="C515" s="196" t="s">
        <v>1005</v>
      </c>
      <c r="D515" s="196" t="s">
        <v>145</v>
      </c>
      <c r="E515" s="197" t="s">
        <v>1006</v>
      </c>
      <c r="F515" s="198" t="s">
        <v>1007</v>
      </c>
      <c r="G515" s="199" t="s">
        <v>148</v>
      </c>
      <c r="H515" s="200">
        <v>120</v>
      </c>
      <c r="I515" s="201">
        <v>933</v>
      </c>
      <c r="J515" s="201">
        <f>ROUND(I515*H515,2)</f>
        <v>111960</v>
      </c>
      <c r="K515" s="198" t="s">
        <v>149</v>
      </c>
      <c r="L515" s="38"/>
      <c r="M515" s="202" t="s">
        <v>18</v>
      </c>
      <c r="N515" s="203" t="s">
        <v>45</v>
      </c>
      <c r="O515" s="204">
        <v>0.39700000000000002</v>
      </c>
      <c r="P515" s="204">
        <f>O515*H515</f>
        <v>47.640000000000001</v>
      </c>
      <c r="Q515" s="204">
        <v>0.0014357</v>
      </c>
      <c r="R515" s="204">
        <f>Q515*H515</f>
        <v>0.17228399999999999</v>
      </c>
      <c r="S515" s="204">
        <v>0</v>
      </c>
      <c r="T515" s="205">
        <f>S515*H515</f>
        <v>0</v>
      </c>
      <c r="U515" s="32"/>
      <c r="V515" s="32"/>
      <c r="W515" s="32"/>
      <c r="X515" s="32"/>
      <c r="Y515" s="32"/>
      <c r="Z515" s="32"/>
      <c r="AA515" s="32"/>
      <c r="AB515" s="32"/>
      <c r="AC515" s="32"/>
      <c r="AD515" s="32"/>
      <c r="AE515" s="32"/>
      <c r="AR515" s="206" t="s">
        <v>150</v>
      </c>
      <c r="AT515" s="206" t="s">
        <v>145</v>
      </c>
      <c r="AU515" s="206" t="s">
        <v>83</v>
      </c>
      <c r="AY515" s="17" t="s">
        <v>143</v>
      </c>
      <c r="BE515" s="207">
        <f>IF(N515="základní",J515,0)</f>
        <v>111960</v>
      </c>
      <c r="BF515" s="207">
        <f>IF(N515="snížená",J515,0)</f>
        <v>0</v>
      </c>
      <c r="BG515" s="207">
        <f>IF(N515="zákl. přenesená",J515,0)</f>
        <v>0</v>
      </c>
      <c r="BH515" s="207">
        <f>IF(N515="sníž. přenesená",J515,0)</f>
        <v>0</v>
      </c>
      <c r="BI515" s="207">
        <f>IF(N515="nulová",J515,0)</f>
        <v>0</v>
      </c>
      <c r="BJ515" s="17" t="s">
        <v>20</v>
      </c>
      <c r="BK515" s="207">
        <f>ROUND(I515*H515,2)</f>
        <v>111960</v>
      </c>
      <c r="BL515" s="17" t="s">
        <v>150</v>
      </c>
      <c r="BM515" s="206" t="s">
        <v>1008</v>
      </c>
    </row>
    <row r="516" s="2" customFormat="1">
      <c r="A516" s="32"/>
      <c r="B516" s="33"/>
      <c r="C516" s="34"/>
      <c r="D516" s="208" t="s">
        <v>152</v>
      </c>
      <c r="E516" s="34"/>
      <c r="F516" s="209" t="s">
        <v>1009</v>
      </c>
      <c r="G516" s="34"/>
      <c r="H516" s="34"/>
      <c r="I516" s="34"/>
      <c r="J516" s="34"/>
      <c r="K516" s="34"/>
      <c r="L516" s="38"/>
      <c r="M516" s="210"/>
      <c r="N516" s="211"/>
      <c r="O516" s="77"/>
      <c r="P516" s="77"/>
      <c r="Q516" s="77"/>
      <c r="R516" s="77"/>
      <c r="S516" s="77"/>
      <c r="T516" s="78"/>
      <c r="U516" s="32"/>
      <c r="V516" s="32"/>
      <c r="W516" s="32"/>
      <c r="X516" s="32"/>
      <c r="Y516" s="32"/>
      <c r="Z516" s="32"/>
      <c r="AA516" s="32"/>
      <c r="AB516" s="32"/>
      <c r="AC516" s="32"/>
      <c r="AD516" s="32"/>
      <c r="AE516" s="32"/>
      <c r="AT516" s="17" t="s">
        <v>152</v>
      </c>
      <c r="AU516" s="17" t="s">
        <v>83</v>
      </c>
    </row>
    <row r="517" s="2" customFormat="1">
      <c r="A517" s="32"/>
      <c r="B517" s="33"/>
      <c r="C517" s="34"/>
      <c r="D517" s="208" t="s">
        <v>179</v>
      </c>
      <c r="E517" s="34"/>
      <c r="F517" s="209" t="s">
        <v>1010</v>
      </c>
      <c r="G517" s="34"/>
      <c r="H517" s="34"/>
      <c r="I517" s="34"/>
      <c r="J517" s="34"/>
      <c r="K517" s="34"/>
      <c r="L517" s="38"/>
      <c r="M517" s="210"/>
      <c r="N517" s="211"/>
      <c r="O517" s="77"/>
      <c r="P517" s="77"/>
      <c r="Q517" s="77"/>
      <c r="R517" s="77"/>
      <c r="S517" s="77"/>
      <c r="T517" s="78"/>
      <c r="U517" s="32"/>
      <c r="V517" s="32"/>
      <c r="W517" s="32"/>
      <c r="X517" s="32"/>
      <c r="Y517" s="32"/>
      <c r="Z517" s="32"/>
      <c r="AA517" s="32"/>
      <c r="AB517" s="32"/>
      <c r="AC517" s="32"/>
      <c r="AD517" s="32"/>
      <c r="AE517" s="32"/>
      <c r="AT517" s="17" t="s">
        <v>179</v>
      </c>
      <c r="AU517" s="17" t="s">
        <v>83</v>
      </c>
    </row>
    <row r="518" s="2" customFormat="1" ht="24.15" customHeight="1">
      <c r="A518" s="32"/>
      <c r="B518" s="33"/>
      <c r="C518" s="196" t="s">
        <v>1011</v>
      </c>
      <c r="D518" s="196" t="s">
        <v>145</v>
      </c>
      <c r="E518" s="197" t="s">
        <v>1012</v>
      </c>
      <c r="F518" s="198" t="s">
        <v>1013</v>
      </c>
      <c r="G518" s="199" t="s">
        <v>148</v>
      </c>
      <c r="H518" s="200">
        <v>120</v>
      </c>
      <c r="I518" s="201">
        <v>53.600000000000001</v>
      </c>
      <c r="J518" s="201">
        <f>ROUND(I518*H518,2)</f>
        <v>6432</v>
      </c>
      <c r="K518" s="198" t="s">
        <v>149</v>
      </c>
      <c r="L518" s="38"/>
      <c r="M518" s="202" t="s">
        <v>18</v>
      </c>
      <c r="N518" s="203" t="s">
        <v>45</v>
      </c>
      <c r="O518" s="204">
        <v>0.14399999999999999</v>
      </c>
      <c r="P518" s="204">
        <f>O518*H518</f>
        <v>17.279999999999998</v>
      </c>
      <c r="Q518" s="204">
        <v>3.6000000000000001E-05</v>
      </c>
      <c r="R518" s="204">
        <f>Q518*H518</f>
        <v>0.0043200000000000001</v>
      </c>
      <c r="S518" s="204">
        <v>0</v>
      </c>
      <c r="T518" s="205">
        <f>S518*H518</f>
        <v>0</v>
      </c>
      <c r="U518" s="32"/>
      <c r="V518" s="32"/>
      <c r="W518" s="32"/>
      <c r="X518" s="32"/>
      <c r="Y518" s="32"/>
      <c r="Z518" s="32"/>
      <c r="AA518" s="32"/>
      <c r="AB518" s="32"/>
      <c r="AC518" s="32"/>
      <c r="AD518" s="32"/>
      <c r="AE518" s="32"/>
      <c r="AR518" s="206" t="s">
        <v>150</v>
      </c>
      <c r="AT518" s="206" t="s">
        <v>145</v>
      </c>
      <c r="AU518" s="206" t="s">
        <v>83</v>
      </c>
      <c r="AY518" s="17" t="s">
        <v>143</v>
      </c>
      <c r="BE518" s="207">
        <f>IF(N518="základní",J518,0)</f>
        <v>6432</v>
      </c>
      <c r="BF518" s="207">
        <f>IF(N518="snížená",J518,0)</f>
        <v>0</v>
      </c>
      <c r="BG518" s="207">
        <f>IF(N518="zákl. přenesená",J518,0)</f>
        <v>0</v>
      </c>
      <c r="BH518" s="207">
        <f>IF(N518="sníž. přenesená",J518,0)</f>
        <v>0</v>
      </c>
      <c r="BI518" s="207">
        <f>IF(N518="nulová",J518,0)</f>
        <v>0</v>
      </c>
      <c r="BJ518" s="17" t="s">
        <v>20</v>
      </c>
      <c r="BK518" s="207">
        <f>ROUND(I518*H518,2)</f>
        <v>6432</v>
      </c>
      <c r="BL518" s="17" t="s">
        <v>150</v>
      </c>
      <c r="BM518" s="206" t="s">
        <v>1014</v>
      </c>
    </row>
    <row r="519" s="2" customFormat="1">
      <c r="A519" s="32"/>
      <c r="B519" s="33"/>
      <c r="C519" s="34"/>
      <c r="D519" s="208" t="s">
        <v>152</v>
      </c>
      <c r="E519" s="34"/>
      <c r="F519" s="209" t="s">
        <v>1009</v>
      </c>
      <c r="G519" s="34"/>
      <c r="H519" s="34"/>
      <c r="I519" s="34"/>
      <c r="J519" s="34"/>
      <c r="K519" s="34"/>
      <c r="L519" s="38"/>
      <c r="M519" s="210"/>
      <c r="N519" s="211"/>
      <c r="O519" s="77"/>
      <c r="P519" s="77"/>
      <c r="Q519" s="77"/>
      <c r="R519" s="77"/>
      <c r="S519" s="77"/>
      <c r="T519" s="78"/>
      <c r="U519" s="32"/>
      <c r="V519" s="32"/>
      <c r="W519" s="32"/>
      <c r="X519" s="32"/>
      <c r="Y519" s="32"/>
      <c r="Z519" s="32"/>
      <c r="AA519" s="32"/>
      <c r="AB519" s="32"/>
      <c r="AC519" s="32"/>
      <c r="AD519" s="32"/>
      <c r="AE519" s="32"/>
      <c r="AT519" s="17" t="s">
        <v>152</v>
      </c>
      <c r="AU519" s="17" t="s">
        <v>83</v>
      </c>
    </row>
    <row r="520" s="2" customFormat="1">
      <c r="A520" s="32"/>
      <c r="B520" s="33"/>
      <c r="C520" s="34"/>
      <c r="D520" s="208" t="s">
        <v>179</v>
      </c>
      <c r="E520" s="34"/>
      <c r="F520" s="209" t="s">
        <v>1015</v>
      </c>
      <c r="G520" s="34"/>
      <c r="H520" s="34"/>
      <c r="I520" s="34"/>
      <c r="J520" s="34"/>
      <c r="K520" s="34"/>
      <c r="L520" s="38"/>
      <c r="M520" s="210"/>
      <c r="N520" s="211"/>
      <c r="O520" s="77"/>
      <c r="P520" s="77"/>
      <c r="Q520" s="77"/>
      <c r="R520" s="77"/>
      <c r="S520" s="77"/>
      <c r="T520" s="78"/>
      <c r="U520" s="32"/>
      <c r="V520" s="32"/>
      <c r="W520" s="32"/>
      <c r="X520" s="32"/>
      <c r="Y520" s="32"/>
      <c r="Z520" s="32"/>
      <c r="AA520" s="32"/>
      <c r="AB520" s="32"/>
      <c r="AC520" s="32"/>
      <c r="AD520" s="32"/>
      <c r="AE520" s="32"/>
      <c r="AT520" s="17" t="s">
        <v>179</v>
      </c>
      <c r="AU520" s="17" t="s">
        <v>83</v>
      </c>
    </row>
    <row r="521" s="2" customFormat="1" ht="24.15" customHeight="1">
      <c r="A521" s="32"/>
      <c r="B521" s="33"/>
      <c r="C521" s="196" t="s">
        <v>1016</v>
      </c>
      <c r="D521" s="196" t="s">
        <v>145</v>
      </c>
      <c r="E521" s="197" t="s">
        <v>1017</v>
      </c>
      <c r="F521" s="198" t="s">
        <v>1018</v>
      </c>
      <c r="G521" s="199" t="s">
        <v>506</v>
      </c>
      <c r="H521" s="200">
        <v>0.14999999999999999</v>
      </c>
      <c r="I521" s="201">
        <v>43500</v>
      </c>
      <c r="J521" s="201">
        <f>ROUND(I521*H521,2)</f>
        <v>6525</v>
      </c>
      <c r="K521" s="198" t="s">
        <v>149</v>
      </c>
      <c r="L521" s="38"/>
      <c r="M521" s="202" t="s">
        <v>18</v>
      </c>
      <c r="N521" s="203" t="s">
        <v>45</v>
      </c>
      <c r="O521" s="204">
        <v>40.591000000000001</v>
      </c>
      <c r="P521" s="204">
        <f>O521*H521</f>
        <v>6.0886500000000003</v>
      </c>
      <c r="Q521" s="204">
        <v>1.038217</v>
      </c>
      <c r="R521" s="204">
        <f>Q521*H521</f>
        <v>0.15573255</v>
      </c>
      <c r="S521" s="204">
        <v>0</v>
      </c>
      <c r="T521" s="205">
        <f>S521*H521</f>
        <v>0</v>
      </c>
      <c r="U521" s="32"/>
      <c r="V521" s="32"/>
      <c r="W521" s="32"/>
      <c r="X521" s="32"/>
      <c r="Y521" s="32"/>
      <c r="Z521" s="32"/>
      <c r="AA521" s="32"/>
      <c r="AB521" s="32"/>
      <c r="AC521" s="32"/>
      <c r="AD521" s="32"/>
      <c r="AE521" s="32"/>
      <c r="AR521" s="206" t="s">
        <v>150</v>
      </c>
      <c r="AT521" s="206" t="s">
        <v>145</v>
      </c>
      <c r="AU521" s="206" t="s">
        <v>83</v>
      </c>
      <c r="AY521" s="17" t="s">
        <v>143</v>
      </c>
      <c r="BE521" s="207">
        <f>IF(N521="základní",J521,0)</f>
        <v>6525</v>
      </c>
      <c r="BF521" s="207">
        <f>IF(N521="snížená",J521,0)</f>
        <v>0</v>
      </c>
      <c r="BG521" s="207">
        <f>IF(N521="zákl. přenesená",J521,0)</f>
        <v>0</v>
      </c>
      <c r="BH521" s="207">
        <f>IF(N521="sníž. přenesená",J521,0)</f>
        <v>0</v>
      </c>
      <c r="BI521" s="207">
        <f>IF(N521="nulová",J521,0)</f>
        <v>0</v>
      </c>
      <c r="BJ521" s="17" t="s">
        <v>20</v>
      </c>
      <c r="BK521" s="207">
        <f>ROUND(I521*H521,2)</f>
        <v>6525</v>
      </c>
      <c r="BL521" s="17" t="s">
        <v>150</v>
      </c>
      <c r="BM521" s="206" t="s">
        <v>1019</v>
      </c>
    </row>
    <row r="522" s="2" customFormat="1">
      <c r="A522" s="32"/>
      <c r="B522" s="33"/>
      <c r="C522" s="34"/>
      <c r="D522" s="208" t="s">
        <v>152</v>
      </c>
      <c r="E522" s="34"/>
      <c r="F522" s="209" t="s">
        <v>1020</v>
      </c>
      <c r="G522" s="34"/>
      <c r="H522" s="34"/>
      <c r="I522" s="34"/>
      <c r="J522" s="34"/>
      <c r="K522" s="34"/>
      <c r="L522" s="38"/>
      <c r="M522" s="210"/>
      <c r="N522" s="211"/>
      <c r="O522" s="77"/>
      <c r="P522" s="77"/>
      <c r="Q522" s="77"/>
      <c r="R522" s="77"/>
      <c r="S522" s="77"/>
      <c r="T522" s="78"/>
      <c r="U522" s="32"/>
      <c r="V522" s="32"/>
      <c r="W522" s="32"/>
      <c r="X522" s="32"/>
      <c r="Y522" s="32"/>
      <c r="Z522" s="32"/>
      <c r="AA522" s="32"/>
      <c r="AB522" s="32"/>
      <c r="AC522" s="32"/>
      <c r="AD522" s="32"/>
      <c r="AE522" s="32"/>
      <c r="AT522" s="17" t="s">
        <v>152</v>
      </c>
      <c r="AU522" s="17" t="s">
        <v>83</v>
      </c>
    </row>
    <row r="523" s="2" customFormat="1" ht="24.15" customHeight="1">
      <c r="A523" s="32"/>
      <c r="B523" s="33"/>
      <c r="C523" s="196" t="s">
        <v>1021</v>
      </c>
      <c r="D523" s="196" t="s">
        <v>145</v>
      </c>
      <c r="E523" s="197" t="s">
        <v>1022</v>
      </c>
      <c r="F523" s="198" t="s">
        <v>1023</v>
      </c>
      <c r="G523" s="199" t="s">
        <v>506</v>
      </c>
      <c r="H523" s="200">
        <v>0.14999999999999999</v>
      </c>
      <c r="I523" s="201">
        <v>29600</v>
      </c>
      <c r="J523" s="201">
        <f>ROUND(I523*H523,2)</f>
        <v>4440</v>
      </c>
      <c r="K523" s="198" t="s">
        <v>149</v>
      </c>
      <c r="L523" s="38"/>
      <c r="M523" s="202" t="s">
        <v>18</v>
      </c>
      <c r="N523" s="203" t="s">
        <v>45</v>
      </c>
      <c r="O523" s="204">
        <v>13.548</v>
      </c>
      <c r="P523" s="204">
        <f>O523*H523</f>
        <v>2.0322</v>
      </c>
      <c r="Q523" s="204">
        <v>1.0606640000000001</v>
      </c>
      <c r="R523" s="204">
        <f>Q523*H523</f>
        <v>0.15909960000000001</v>
      </c>
      <c r="S523" s="204">
        <v>0</v>
      </c>
      <c r="T523" s="205">
        <f>S523*H523</f>
        <v>0</v>
      </c>
      <c r="U523" s="32"/>
      <c r="V523" s="32"/>
      <c r="W523" s="32"/>
      <c r="X523" s="32"/>
      <c r="Y523" s="32"/>
      <c r="Z523" s="32"/>
      <c r="AA523" s="32"/>
      <c r="AB523" s="32"/>
      <c r="AC523" s="32"/>
      <c r="AD523" s="32"/>
      <c r="AE523" s="32"/>
      <c r="AR523" s="206" t="s">
        <v>150</v>
      </c>
      <c r="AT523" s="206" t="s">
        <v>145</v>
      </c>
      <c r="AU523" s="206" t="s">
        <v>83</v>
      </c>
      <c r="AY523" s="17" t="s">
        <v>143</v>
      </c>
      <c r="BE523" s="207">
        <f>IF(N523="základní",J523,0)</f>
        <v>4440</v>
      </c>
      <c r="BF523" s="207">
        <f>IF(N523="snížená",J523,0)</f>
        <v>0</v>
      </c>
      <c r="BG523" s="207">
        <f>IF(N523="zákl. přenesená",J523,0)</f>
        <v>0</v>
      </c>
      <c r="BH523" s="207">
        <f>IF(N523="sníž. přenesená",J523,0)</f>
        <v>0</v>
      </c>
      <c r="BI523" s="207">
        <f>IF(N523="nulová",J523,0)</f>
        <v>0</v>
      </c>
      <c r="BJ523" s="17" t="s">
        <v>20</v>
      </c>
      <c r="BK523" s="207">
        <f>ROUND(I523*H523,2)</f>
        <v>4440</v>
      </c>
      <c r="BL523" s="17" t="s">
        <v>150</v>
      </c>
      <c r="BM523" s="206" t="s">
        <v>1024</v>
      </c>
    </row>
    <row r="524" s="2" customFormat="1">
      <c r="A524" s="32"/>
      <c r="B524" s="33"/>
      <c r="C524" s="34"/>
      <c r="D524" s="208" t="s">
        <v>152</v>
      </c>
      <c r="E524" s="34"/>
      <c r="F524" s="209" t="s">
        <v>1020</v>
      </c>
      <c r="G524" s="34"/>
      <c r="H524" s="34"/>
      <c r="I524" s="34"/>
      <c r="J524" s="34"/>
      <c r="K524" s="34"/>
      <c r="L524" s="38"/>
      <c r="M524" s="210"/>
      <c r="N524" s="211"/>
      <c r="O524" s="77"/>
      <c r="P524" s="77"/>
      <c r="Q524" s="77"/>
      <c r="R524" s="77"/>
      <c r="S524" s="77"/>
      <c r="T524" s="78"/>
      <c r="U524" s="32"/>
      <c r="V524" s="32"/>
      <c r="W524" s="32"/>
      <c r="X524" s="32"/>
      <c r="Y524" s="32"/>
      <c r="Z524" s="32"/>
      <c r="AA524" s="32"/>
      <c r="AB524" s="32"/>
      <c r="AC524" s="32"/>
      <c r="AD524" s="32"/>
      <c r="AE524" s="32"/>
      <c r="AT524" s="17" t="s">
        <v>152</v>
      </c>
      <c r="AU524" s="17" t="s">
        <v>83</v>
      </c>
    </row>
    <row r="525" s="2" customFormat="1" ht="24.15" customHeight="1">
      <c r="A525" s="32"/>
      <c r="B525" s="33"/>
      <c r="C525" s="196" t="s">
        <v>1025</v>
      </c>
      <c r="D525" s="196" t="s">
        <v>145</v>
      </c>
      <c r="E525" s="197" t="s">
        <v>1026</v>
      </c>
      <c r="F525" s="198" t="s">
        <v>1027</v>
      </c>
      <c r="G525" s="199" t="s">
        <v>506</v>
      </c>
      <c r="H525" s="200">
        <v>30</v>
      </c>
      <c r="I525" s="201">
        <v>32200</v>
      </c>
      <c r="J525" s="201">
        <f>ROUND(I525*H525,2)</f>
        <v>966000</v>
      </c>
      <c r="K525" s="198" t="s">
        <v>149</v>
      </c>
      <c r="L525" s="38"/>
      <c r="M525" s="202" t="s">
        <v>18</v>
      </c>
      <c r="N525" s="203" t="s">
        <v>45</v>
      </c>
      <c r="O525" s="204">
        <v>13.507999999999999</v>
      </c>
      <c r="P525" s="204">
        <f>O525*H525</f>
        <v>405.23999999999995</v>
      </c>
      <c r="Q525" s="204">
        <v>1.0597380000000001</v>
      </c>
      <c r="R525" s="204">
        <f>Q525*H525</f>
        <v>31.792140000000003</v>
      </c>
      <c r="S525" s="204">
        <v>0</v>
      </c>
      <c r="T525" s="205">
        <f>S525*H525</f>
        <v>0</v>
      </c>
      <c r="U525" s="32"/>
      <c r="V525" s="32"/>
      <c r="W525" s="32"/>
      <c r="X525" s="32"/>
      <c r="Y525" s="32"/>
      <c r="Z525" s="32"/>
      <c r="AA525" s="32"/>
      <c r="AB525" s="32"/>
      <c r="AC525" s="32"/>
      <c r="AD525" s="32"/>
      <c r="AE525" s="32"/>
      <c r="AR525" s="206" t="s">
        <v>150</v>
      </c>
      <c r="AT525" s="206" t="s">
        <v>145</v>
      </c>
      <c r="AU525" s="206" t="s">
        <v>83</v>
      </c>
      <c r="AY525" s="17" t="s">
        <v>143</v>
      </c>
      <c r="BE525" s="207">
        <f>IF(N525="základní",J525,0)</f>
        <v>966000</v>
      </c>
      <c r="BF525" s="207">
        <f>IF(N525="snížená",J525,0)</f>
        <v>0</v>
      </c>
      <c r="BG525" s="207">
        <f>IF(N525="zákl. přenesená",J525,0)</f>
        <v>0</v>
      </c>
      <c r="BH525" s="207">
        <f>IF(N525="sníž. přenesená",J525,0)</f>
        <v>0</v>
      </c>
      <c r="BI525" s="207">
        <f>IF(N525="nulová",J525,0)</f>
        <v>0</v>
      </c>
      <c r="BJ525" s="17" t="s">
        <v>20</v>
      </c>
      <c r="BK525" s="207">
        <f>ROUND(I525*H525,2)</f>
        <v>966000</v>
      </c>
      <c r="BL525" s="17" t="s">
        <v>150</v>
      </c>
      <c r="BM525" s="206" t="s">
        <v>1028</v>
      </c>
    </row>
    <row r="526" s="2" customFormat="1">
      <c r="A526" s="32"/>
      <c r="B526" s="33"/>
      <c r="C526" s="34"/>
      <c r="D526" s="208" t="s">
        <v>152</v>
      </c>
      <c r="E526" s="34"/>
      <c r="F526" s="209" t="s">
        <v>1020</v>
      </c>
      <c r="G526" s="34"/>
      <c r="H526" s="34"/>
      <c r="I526" s="34"/>
      <c r="J526" s="34"/>
      <c r="K526" s="34"/>
      <c r="L526" s="38"/>
      <c r="M526" s="210"/>
      <c r="N526" s="211"/>
      <c r="O526" s="77"/>
      <c r="P526" s="77"/>
      <c r="Q526" s="77"/>
      <c r="R526" s="77"/>
      <c r="S526" s="77"/>
      <c r="T526" s="78"/>
      <c r="U526" s="32"/>
      <c r="V526" s="32"/>
      <c r="W526" s="32"/>
      <c r="X526" s="32"/>
      <c r="Y526" s="32"/>
      <c r="Z526" s="32"/>
      <c r="AA526" s="32"/>
      <c r="AB526" s="32"/>
      <c r="AC526" s="32"/>
      <c r="AD526" s="32"/>
      <c r="AE526" s="32"/>
      <c r="AT526" s="17" t="s">
        <v>152</v>
      </c>
      <c r="AU526" s="17" t="s">
        <v>83</v>
      </c>
    </row>
    <row r="527" s="2" customFormat="1">
      <c r="A527" s="32"/>
      <c r="B527" s="33"/>
      <c r="C527" s="34"/>
      <c r="D527" s="208" t="s">
        <v>179</v>
      </c>
      <c r="E527" s="34"/>
      <c r="F527" s="209" t="s">
        <v>1029</v>
      </c>
      <c r="G527" s="34"/>
      <c r="H527" s="34"/>
      <c r="I527" s="34"/>
      <c r="J527" s="34"/>
      <c r="K527" s="34"/>
      <c r="L527" s="38"/>
      <c r="M527" s="210"/>
      <c r="N527" s="211"/>
      <c r="O527" s="77"/>
      <c r="P527" s="77"/>
      <c r="Q527" s="77"/>
      <c r="R527" s="77"/>
      <c r="S527" s="77"/>
      <c r="T527" s="78"/>
      <c r="U527" s="32"/>
      <c r="V527" s="32"/>
      <c r="W527" s="32"/>
      <c r="X527" s="32"/>
      <c r="Y527" s="32"/>
      <c r="Z527" s="32"/>
      <c r="AA527" s="32"/>
      <c r="AB527" s="32"/>
      <c r="AC527" s="32"/>
      <c r="AD527" s="32"/>
      <c r="AE527" s="32"/>
      <c r="AT527" s="17" t="s">
        <v>179</v>
      </c>
      <c r="AU527" s="17" t="s">
        <v>83</v>
      </c>
    </row>
    <row r="528" s="2" customFormat="1" ht="37.8" customHeight="1">
      <c r="A528" s="32"/>
      <c r="B528" s="33"/>
      <c r="C528" s="196" t="s">
        <v>1030</v>
      </c>
      <c r="D528" s="196" t="s">
        <v>145</v>
      </c>
      <c r="E528" s="197" t="s">
        <v>1031</v>
      </c>
      <c r="F528" s="198" t="s">
        <v>1032</v>
      </c>
      <c r="G528" s="199" t="s">
        <v>176</v>
      </c>
      <c r="H528" s="200">
        <v>3.75</v>
      </c>
      <c r="I528" s="201">
        <v>2830</v>
      </c>
      <c r="J528" s="201">
        <f>ROUND(I528*H528,2)</f>
        <v>10612.5</v>
      </c>
      <c r="K528" s="198" t="s">
        <v>149</v>
      </c>
      <c r="L528" s="38"/>
      <c r="M528" s="202" t="s">
        <v>18</v>
      </c>
      <c r="N528" s="203" t="s">
        <v>45</v>
      </c>
      <c r="O528" s="204">
        <v>0.69599999999999995</v>
      </c>
      <c r="P528" s="204">
        <f>O528*H528</f>
        <v>2.6099999999999999</v>
      </c>
      <c r="Q528" s="204">
        <v>0</v>
      </c>
      <c r="R528" s="204">
        <f>Q528*H528</f>
        <v>0</v>
      </c>
      <c r="S528" s="204">
        <v>0</v>
      </c>
      <c r="T528" s="205">
        <f>S528*H528</f>
        <v>0</v>
      </c>
      <c r="U528" s="32"/>
      <c r="V528" s="32"/>
      <c r="W528" s="32"/>
      <c r="X528" s="32"/>
      <c r="Y528" s="32"/>
      <c r="Z528" s="32"/>
      <c r="AA528" s="32"/>
      <c r="AB528" s="32"/>
      <c r="AC528" s="32"/>
      <c r="AD528" s="32"/>
      <c r="AE528" s="32"/>
      <c r="AR528" s="206" t="s">
        <v>150</v>
      </c>
      <c r="AT528" s="206" t="s">
        <v>145</v>
      </c>
      <c r="AU528" s="206" t="s">
        <v>83</v>
      </c>
      <c r="AY528" s="17" t="s">
        <v>143</v>
      </c>
      <c r="BE528" s="207">
        <f>IF(N528="základní",J528,0)</f>
        <v>10612.5</v>
      </c>
      <c r="BF528" s="207">
        <f>IF(N528="snížená",J528,0)</f>
        <v>0</v>
      </c>
      <c r="BG528" s="207">
        <f>IF(N528="zákl. přenesená",J528,0)</f>
        <v>0</v>
      </c>
      <c r="BH528" s="207">
        <f>IF(N528="sníž. přenesená",J528,0)</f>
        <v>0</v>
      </c>
      <c r="BI528" s="207">
        <f>IF(N528="nulová",J528,0)</f>
        <v>0</v>
      </c>
      <c r="BJ528" s="17" t="s">
        <v>20</v>
      </c>
      <c r="BK528" s="207">
        <f>ROUND(I528*H528,2)</f>
        <v>10612.5</v>
      </c>
      <c r="BL528" s="17" t="s">
        <v>150</v>
      </c>
      <c r="BM528" s="206" t="s">
        <v>1033</v>
      </c>
    </row>
    <row r="529" s="2" customFormat="1">
      <c r="A529" s="32"/>
      <c r="B529" s="33"/>
      <c r="C529" s="34"/>
      <c r="D529" s="208" t="s">
        <v>152</v>
      </c>
      <c r="E529" s="34"/>
      <c r="F529" s="209" t="s">
        <v>994</v>
      </c>
      <c r="G529" s="34"/>
      <c r="H529" s="34"/>
      <c r="I529" s="34"/>
      <c r="J529" s="34"/>
      <c r="K529" s="34"/>
      <c r="L529" s="38"/>
      <c r="M529" s="210"/>
      <c r="N529" s="211"/>
      <c r="O529" s="77"/>
      <c r="P529" s="77"/>
      <c r="Q529" s="77"/>
      <c r="R529" s="77"/>
      <c r="S529" s="77"/>
      <c r="T529" s="78"/>
      <c r="U529" s="32"/>
      <c r="V529" s="32"/>
      <c r="W529" s="32"/>
      <c r="X529" s="32"/>
      <c r="Y529" s="32"/>
      <c r="Z529" s="32"/>
      <c r="AA529" s="32"/>
      <c r="AB529" s="32"/>
      <c r="AC529" s="32"/>
      <c r="AD529" s="32"/>
      <c r="AE529" s="32"/>
      <c r="AT529" s="17" t="s">
        <v>152</v>
      </c>
      <c r="AU529" s="17" t="s">
        <v>83</v>
      </c>
    </row>
    <row r="530" s="2" customFormat="1" ht="37.8" customHeight="1">
      <c r="A530" s="32"/>
      <c r="B530" s="33"/>
      <c r="C530" s="196" t="s">
        <v>1034</v>
      </c>
      <c r="D530" s="196" t="s">
        <v>145</v>
      </c>
      <c r="E530" s="197" t="s">
        <v>1035</v>
      </c>
      <c r="F530" s="198" t="s">
        <v>1036</v>
      </c>
      <c r="G530" s="199" t="s">
        <v>176</v>
      </c>
      <c r="H530" s="200">
        <v>82.5</v>
      </c>
      <c r="I530" s="201">
        <v>3480</v>
      </c>
      <c r="J530" s="201">
        <f>ROUND(I530*H530,2)</f>
        <v>287100</v>
      </c>
      <c r="K530" s="198" t="s">
        <v>149</v>
      </c>
      <c r="L530" s="38"/>
      <c r="M530" s="202" t="s">
        <v>18</v>
      </c>
      <c r="N530" s="203" t="s">
        <v>45</v>
      </c>
      <c r="O530" s="204">
        <v>0.69599999999999995</v>
      </c>
      <c r="P530" s="204">
        <f>O530*H530</f>
        <v>57.419999999999995</v>
      </c>
      <c r="Q530" s="204">
        <v>0</v>
      </c>
      <c r="R530" s="204">
        <f>Q530*H530</f>
        <v>0</v>
      </c>
      <c r="S530" s="204">
        <v>0</v>
      </c>
      <c r="T530" s="205">
        <f>S530*H530</f>
        <v>0</v>
      </c>
      <c r="U530" s="32"/>
      <c r="V530" s="32"/>
      <c r="W530" s="32"/>
      <c r="X530" s="32"/>
      <c r="Y530" s="32"/>
      <c r="Z530" s="32"/>
      <c r="AA530" s="32"/>
      <c r="AB530" s="32"/>
      <c r="AC530" s="32"/>
      <c r="AD530" s="32"/>
      <c r="AE530" s="32"/>
      <c r="AR530" s="206" t="s">
        <v>150</v>
      </c>
      <c r="AT530" s="206" t="s">
        <v>145</v>
      </c>
      <c r="AU530" s="206" t="s">
        <v>83</v>
      </c>
      <c r="AY530" s="17" t="s">
        <v>143</v>
      </c>
      <c r="BE530" s="207">
        <f>IF(N530="základní",J530,0)</f>
        <v>287100</v>
      </c>
      <c r="BF530" s="207">
        <f>IF(N530="snížená",J530,0)</f>
        <v>0</v>
      </c>
      <c r="BG530" s="207">
        <f>IF(N530="zákl. přenesená",J530,0)</f>
        <v>0</v>
      </c>
      <c r="BH530" s="207">
        <f>IF(N530="sníž. přenesená",J530,0)</f>
        <v>0</v>
      </c>
      <c r="BI530" s="207">
        <f>IF(N530="nulová",J530,0)</f>
        <v>0</v>
      </c>
      <c r="BJ530" s="17" t="s">
        <v>20</v>
      </c>
      <c r="BK530" s="207">
        <f>ROUND(I530*H530,2)</f>
        <v>287100</v>
      </c>
      <c r="BL530" s="17" t="s">
        <v>150</v>
      </c>
      <c r="BM530" s="206" t="s">
        <v>1037</v>
      </c>
    </row>
    <row r="531" s="2" customFormat="1">
      <c r="A531" s="32"/>
      <c r="B531" s="33"/>
      <c r="C531" s="34"/>
      <c r="D531" s="208" t="s">
        <v>152</v>
      </c>
      <c r="E531" s="34"/>
      <c r="F531" s="209" t="s">
        <v>994</v>
      </c>
      <c r="G531" s="34"/>
      <c r="H531" s="34"/>
      <c r="I531" s="34"/>
      <c r="J531" s="34"/>
      <c r="K531" s="34"/>
      <c r="L531" s="38"/>
      <c r="M531" s="210"/>
      <c r="N531" s="211"/>
      <c r="O531" s="77"/>
      <c r="P531" s="77"/>
      <c r="Q531" s="77"/>
      <c r="R531" s="77"/>
      <c r="S531" s="77"/>
      <c r="T531" s="78"/>
      <c r="U531" s="32"/>
      <c r="V531" s="32"/>
      <c r="W531" s="32"/>
      <c r="X531" s="32"/>
      <c r="Y531" s="32"/>
      <c r="Z531" s="32"/>
      <c r="AA531" s="32"/>
      <c r="AB531" s="32"/>
      <c r="AC531" s="32"/>
      <c r="AD531" s="32"/>
      <c r="AE531" s="32"/>
      <c r="AT531" s="17" t="s">
        <v>152</v>
      </c>
      <c r="AU531" s="17" t="s">
        <v>83</v>
      </c>
    </row>
    <row r="532" s="2" customFormat="1" ht="37.8" customHeight="1">
      <c r="A532" s="32"/>
      <c r="B532" s="33"/>
      <c r="C532" s="196" t="s">
        <v>1038</v>
      </c>
      <c r="D532" s="196" t="s">
        <v>145</v>
      </c>
      <c r="E532" s="197" t="s">
        <v>1039</v>
      </c>
      <c r="F532" s="198" t="s">
        <v>1040</v>
      </c>
      <c r="G532" s="199" t="s">
        <v>176</v>
      </c>
      <c r="H532" s="200">
        <v>3.75</v>
      </c>
      <c r="I532" s="201">
        <v>3530</v>
      </c>
      <c r="J532" s="201">
        <f>ROUND(I532*H532,2)</f>
        <v>13237.5</v>
      </c>
      <c r="K532" s="198" t="s">
        <v>149</v>
      </c>
      <c r="L532" s="38"/>
      <c r="M532" s="202" t="s">
        <v>18</v>
      </c>
      <c r="N532" s="203" t="s">
        <v>45</v>
      </c>
      <c r="O532" s="204">
        <v>0.81000000000000005</v>
      </c>
      <c r="P532" s="204">
        <f>O532*H532</f>
        <v>3.0375000000000001</v>
      </c>
      <c r="Q532" s="204">
        <v>0</v>
      </c>
      <c r="R532" s="204">
        <f>Q532*H532</f>
        <v>0</v>
      </c>
      <c r="S532" s="204">
        <v>0</v>
      </c>
      <c r="T532" s="205">
        <f>S532*H532</f>
        <v>0</v>
      </c>
      <c r="U532" s="32"/>
      <c r="V532" s="32"/>
      <c r="W532" s="32"/>
      <c r="X532" s="32"/>
      <c r="Y532" s="32"/>
      <c r="Z532" s="32"/>
      <c r="AA532" s="32"/>
      <c r="AB532" s="32"/>
      <c r="AC532" s="32"/>
      <c r="AD532" s="32"/>
      <c r="AE532" s="32"/>
      <c r="AR532" s="206" t="s">
        <v>150</v>
      </c>
      <c r="AT532" s="206" t="s">
        <v>145</v>
      </c>
      <c r="AU532" s="206" t="s">
        <v>83</v>
      </c>
      <c r="AY532" s="17" t="s">
        <v>143</v>
      </c>
      <c r="BE532" s="207">
        <f>IF(N532="základní",J532,0)</f>
        <v>13237.5</v>
      </c>
      <c r="BF532" s="207">
        <f>IF(N532="snížená",J532,0)</f>
        <v>0</v>
      </c>
      <c r="BG532" s="207">
        <f>IF(N532="zákl. přenesená",J532,0)</f>
        <v>0</v>
      </c>
      <c r="BH532" s="207">
        <f>IF(N532="sníž. přenesená",J532,0)</f>
        <v>0</v>
      </c>
      <c r="BI532" s="207">
        <f>IF(N532="nulová",J532,0)</f>
        <v>0</v>
      </c>
      <c r="BJ532" s="17" t="s">
        <v>20</v>
      </c>
      <c r="BK532" s="207">
        <f>ROUND(I532*H532,2)</f>
        <v>13237.5</v>
      </c>
      <c r="BL532" s="17" t="s">
        <v>150</v>
      </c>
      <c r="BM532" s="206" t="s">
        <v>1041</v>
      </c>
    </row>
    <row r="533" s="2" customFormat="1">
      <c r="A533" s="32"/>
      <c r="B533" s="33"/>
      <c r="C533" s="34"/>
      <c r="D533" s="208" t="s">
        <v>152</v>
      </c>
      <c r="E533" s="34"/>
      <c r="F533" s="209" t="s">
        <v>1004</v>
      </c>
      <c r="G533" s="34"/>
      <c r="H533" s="34"/>
      <c r="I533" s="34"/>
      <c r="J533" s="34"/>
      <c r="K533" s="34"/>
      <c r="L533" s="38"/>
      <c r="M533" s="210"/>
      <c r="N533" s="211"/>
      <c r="O533" s="77"/>
      <c r="P533" s="77"/>
      <c r="Q533" s="77"/>
      <c r="R533" s="77"/>
      <c r="S533" s="77"/>
      <c r="T533" s="78"/>
      <c r="U533" s="32"/>
      <c r="V533" s="32"/>
      <c r="W533" s="32"/>
      <c r="X533" s="32"/>
      <c r="Y533" s="32"/>
      <c r="Z533" s="32"/>
      <c r="AA533" s="32"/>
      <c r="AB533" s="32"/>
      <c r="AC533" s="32"/>
      <c r="AD533" s="32"/>
      <c r="AE533" s="32"/>
      <c r="AT533" s="17" t="s">
        <v>152</v>
      </c>
      <c r="AU533" s="17" t="s">
        <v>83</v>
      </c>
    </row>
    <row r="534" s="2" customFormat="1" ht="24.15" customHeight="1">
      <c r="A534" s="32"/>
      <c r="B534" s="33"/>
      <c r="C534" s="196" t="s">
        <v>1042</v>
      </c>
      <c r="D534" s="196" t="s">
        <v>145</v>
      </c>
      <c r="E534" s="197" t="s">
        <v>1043</v>
      </c>
      <c r="F534" s="198" t="s">
        <v>1044</v>
      </c>
      <c r="G534" s="199" t="s">
        <v>148</v>
      </c>
      <c r="H534" s="200">
        <v>300</v>
      </c>
      <c r="I534" s="201">
        <v>933</v>
      </c>
      <c r="J534" s="201">
        <f>ROUND(I534*H534,2)</f>
        <v>279900</v>
      </c>
      <c r="K534" s="198" t="s">
        <v>149</v>
      </c>
      <c r="L534" s="38"/>
      <c r="M534" s="202" t="s">
        <v>18</v>
      </c>
      <c r="N534" s="203" t="s">
        <v>45</v>
      </c>
      <c r="O534" s="204">
        <v>0.39700000000000002</v>
      </c>
      <c r="P534" s="204">
        <f>O534*H534</f>
        <v>119.10000000000001</v>
      </c>
      <c r="Q534" s="204">
        <v>0.0014357</v>
      </c>
      <c r="R534" s="204">
        <f>Q534*H534</f>
        <v>0.43071000000000004</v>
      </c>
      <c r="S534" s="204">
        <v>0</v>
      </c>
      <c r="T534" s="205">
        <f>S534*H534</f>
        <v>0</v>
      </c>
      <c r="U534" s="32"/>
      <c r="V534" s="32"/>
      <c r="W534" s="32"/>
      <c r="X534" s="32"/>
      <c r="Y534" s="32"/>
      <c r="Z534" s="32"/>
      <c r="AA534" s="32"/>
      <c r="AB534" s="32"/>
      <c r="AC534" s="32"/>
      <c r="AD534" s="32"/>
      <c r="AE534" s="32"/>
      <c r="AR534" s="206" t="s">
        <v>150</v>
      </c>
      <c r="AT534" s="206" t="s">
        <v>145</v>
      </c>
      <c r="AU534" s="206" t="s">
        <v>83</v>
      </c>
      <c r="AY534" s="17" t="s">
        <v>143</v>
      </c>
      <c r="BE534" s="207">
        <f>IF(N534="základní",J534,0)</f>
        <v>279900</v>
      </c>
      <c r="BF534" s="207">
        <f>IF(N534="snížená",J534,0)</f>
        <v>0</v>
      </c>
      <c r="BG534" s="207">
        <f>IF(N534="zákl. přenesená",J534,0)</f>
        <v>0</v>
      </c>
      <c r="BH534" s="207">
        <f>IF(N534="sníž. přenesená",J534,0)</f>
        <v>0</v>
      </c>
      <c r="BI534" s="207">
        <f>IF(N534="nulová",J534,0)</f>
        <v>0</v>
      </c>
      <c r="BJ534" s="17" t="s">
        <v>20</v>
      </c>
      <c r="BK534" s="207">
        <f>ROUND(I534*H534,2)</f>
        <v>279900</v>
      </c>
      <c r="BL534" s="17" t="s">
        <v>150</v>
      </c>
      <c r="BM534" s="206" t="s">
        <v>1045</v>
      </c>
    </row>
    <row r="535" s="2" customFormat="1">
      <c r="A535" s="32"/>
      <c r="B535" s="33"/>
      <c r="C535" s="34"/>
      <c r="D535" s="208" t="s">
        <v>152</v>
      </c>
      <c r="E535" s="34"/>
      <c r="F535" s="209" t="s">
        <v>1009</v>
      </c>
      <c r="G535" s="34"/>
      <c r="H535" s="34"/>
      <c r="I535" s="34"/>
      <c r="J535" s="34"/>
      <c r="K535" s="34"/>
      <c r="L535" s="38"/>
      <c r="M535" s="210"/>
      <c r="N535" s="211"/>
      <c r="O535" s="77"/>
      <c r="P535" s="77"/>
      <c r="Q535" s="77"/>
      <c r="R535" s="77"/>
      <c r="S535" s="77"/>
      <c r="T535" s="78"/>
      <c r="U535" s="32"/>
      <c r="V535" s="32"/>
      <c r="W535" s="32"/>
      <c r="X535" s="32"/>
      <c r="Y535" s="32"/>
      <c r="Z535" s="32"/>
      <c r="AA535" s="32"/>
      <c r="AB535" s="32"/>
      <c r="AC535" s="32"/>
      <c r="AD535" s="32"/>
      <c r="AE535" s="32"/>
      <c r="AT535" s="17" t="s">
        <v>152</v>
      </c>
      <c r="AU535" s="17" t="s">
        <v>83</v>
      </c>
    </row>
    <row r="536" s="2" customFormat="1" ht="24.15" customHeight="1">
      <c r="A536" s="32"/>
      <c r="B536" s="33"/>
      <c r="C536" s="196" t="s">
        <v>1046</v>
      </c>
      <c r="D536" s="196" t="s">
        <v>145</v>
      </c>
      <c r="E536" s="197" t="s">
        <v>1047</v>
      </c>
      <c r="F536" s="198" t="s">
        <v>1048</v>
      </c>
      <c r="G536" s="199" t="s">
        <v>148</v>
      </c>
      <c r="H536" s="200">
        <v>300</v>
      </c>
      <c r="I536" s="201">
        <v>53.600000000000001</v>
      </c>
      <c r="J536" s="201">
        <f>ROUND(I536*H536,2)</f>
        <v>16080</v>
      </c>
      <c r="K536" s="198" t="s">
        <v>149</v>
      </c>
      <c r="L536" s="38"/>
      <c r="M536" s="202" t="s">
        <v>18</v>
      </c>
      <c r="N536" s="203" t="s">
        <v>45</v>
      </c>
      <c r="O536" s="204">
        <v>0.14399999999999999</v>
      </c>
      <c r="P536" s="204">
        <f>O536*H536</f>
        <v>43.199999999999996</v>
      </c>
      <c r="Q536" s="204">
        <v>3.6000000000000001E-05</v>
      </c>
      <c r="R536" s="204">
        <f>Q536*H536</f>
        <v>0.010800000000000001</v>
      </c>
      <c r="S536" s="204">
        <v>0</v>
      </c>
      <c r="T536" s="205">
        <f>S536*H536</f>
        <v>0</v>
      </c>
      <c r="U536" s="32"/>
      <c r="V536" s="32"/>
      <c r="W536" s="32"/>
      <c r="X536" s="32"/>
      <c r="Y536" s="32"/>
      <c r="Z536" s="32"/>
      <c r="AA536" s="32"/>
      <c r="AB536" s="32"/>
      <c r="AC536" s="32"/>
      <c r="AD536" s="32"/>
      <c r="AE536" s="32"/>
      <c r="AR536" s="206" t="s">
        <v>150</v>
      </c>
      <c r="AT536" s="206" t="s">
        <v>145</v>
      </c>
      <c r="AU536" s="206" t="s">
        <v>83</v>
      </c>
      <c r="AY536" s="17" t="s">
        <v>143</v>
      </c>
      <c r="BE536" s="207">
        <f>IF(N536="základní",J536,0)</f>
        <v>16080</v>
      </c>
      <c r="BF536" s="207">
        <f>IF(N536="snížená",J536,0)</f>
        <v>0</v>
      </c>
      <c r="BG536" s="207">
        <f>IF(N536="zákl. přenesená",J536,0)</f>
        <v>0</v>
      </c>
      <c r="BH536" s="207">
        <f>IF(N536="sníž. přenesená",J536,0)</f>
        <v>0</v>
      </c>
      <c r="BI536" s="207">
        <f>IF(N536="nulová",J536,0)</f>
        <v>0</v>
      </c>
      <c r="BJ536" s="17" t="s">
        <v>20</v>
      </c>
      <c r="BK536" s="207">
        <f>ROUND(I536*H536,2)</f>
        <v>16080</v>
      </c>
      <c r="BL536" s="17" t="s">
        <v>150</v>
      </c>
      <c r="BM536" s="206" t="s">
        <v>1049</v>
      </c>
    </row>
    <row r="537" s="2" customFormat="1">
      <c r="A537" s="32"/>
      <c r="B537" s="33"/>
      <c r="C537" s="34"/>
      <c r="D537" s="208" t="s">
        <v>152</v>
      </c>
      <c r="E537" s="34"/>
      <c r="F537" s="209" t="s">
        <v>1009</v>
      </c>
      <c r="G537" s="34"/>
      <c r="H537" s="34"/>
      <c r="I537" s="34"/>
      <c r="J537" s="34"/>
      <c r="K537" s="34"/>
      <c r="L537" s="38"/>
      <c r="M537" s="210"/>
      <c r="N537" s="211"/>
      <c r="O537" s="77"/>
      <c r="P537" s="77"/>
      <c r="Q537" s="77"/>
      <c r="R537" s="77"/>
      <c r="S537" s="77"/>
      <c r="T537" s="78"/>
      <c r="U537" s="32"/>
      <c r="V537" s="32"/>
      <c r="W537" s="32"/>
      <c r="X537" s="32"/>
      <c r="Y537" s="32"/>
      <c r="Z537" s="32"/>
      <c r="AA537" s="32"/>
      <c r="AB537" s="32"/>
      <c r="AC537" s="32"/>
      <c r="AD537" s="32"/>
      <c r="AE537" s="32"/>
      <c r="AT537" s="17" t="s">
        <v>152</v>
      </c>
      <c r="AU537" s="17" t="s">
        <v>83</v>
      </c>
    </row>
    <row r="538" s="2" customFormat="1" ht="33" customHeight="1">
      <c r="A538" s="32"/>
      <c r="B538" s="33"/>
      <c r="C538" s="196" t="s">
        <v>1050</v>
      </c>
      <c r="D538" s="196" t="s">
        <v>145</v>
      </c>
      <c r="E538" s="197" t="s">
        <v>1051</v>
      </c>
      <c r="F538" s="198" t="s">
        <v>1052</v>
      </c>
      <c r="G538" s="199" t="s">
        <v>506</v>
      </c>
      <c r="H538" s="200">
        <v>0.75</v>
      </c>
      <c r="I538" s="201">
        <v>43500</v>
      </c>
      <c r="J538" s="201">
        <f>ROUND(I538*H538,2)</f>
        <v>32625</v>
      </c>
      <c r="K538" s="198" t="s">
        <v>149</v>
      </c>
      <c r="L538" s="38"/>
      <c r="M538" s="202" t="s">
        <v>18</v>
      </c>
      <c r="N538" s="203" t="s">
        <v>45</v>
      </c>
      <c r="O538" s="204">
        <v>40.591000000000001</v>
      </c>
      <c r="P538" s="204">
        <f>O538*H538</f>
        <v>30.443249999999999</v>
      </c>
      <c r="Q538" s="204">
        <v>1.038217</v>
      </c>
      <c r="R538" s="204">
        <f>Q538*H538</f>
        <v>0.77866274999999996</v>
      </c>
      <c r="S538" s="204">
        <v>0</v>
      </c>
      <c r="T538" s="205">
        <f>S538*H538</f>
        <v>0</v>
      </c>
      <c r="U538" s="32"/>
      <c r="V538" s="32"/>
      <c r="W538" s="32"/>
      <c r="X538" s="32"/>
      <c r="Y538" s="32"/>
      <c r="Z538" s="32"/>
      <c r="AA538" s="32"/>
      <c r="AB538" s="32"/>
      <c r="AC538" s="32"/>
      <c r="AD538" s="32"/>
      <c r="AE538" s="32"/>
      <c r="AR538" s="206" t="s">
        <v>150</v>
      </c>
      <c r="AT538" s="206" t="s">
        <v>145</v>
      </c>
      <c r="AU538" s="206" t="s">
        <v>83</v>
      </c>
      <c r="AY538" s="17" t="s">
        <v>143</v>
      </c>
      <c r="BE538" s="207">
        <f>IF(N538="základní",J538,0)</f>
        <v>32625</v>
      </c>
      <c r="BF538" s="207">
        <f>IF(N538="snížená",J538,0)</f>
        <v>0</v>
      </c>
      <c r="BG538" s="207">
        <f>IF(N538="zákl. přenesená",J538,0)</f>
        <v>0</v>
      </c>
      <c r="BH538" s="207">
        <f>IF(N538="sníž. přenesená",J538,0)</f>
        <v>0</v>
      </c>
      <c r="BI538" s="207">
        <f>IF(N538="nulová",J538,0)</f>
        <v>0</v>
      </c>
      <c r="BJ538" s="17" t="s">
        <v>20</v>
      </c>
      <c r="BK538" s="207">
        <f>ROUND(I538*H538,2)</f>
        <v>32625</v>
      </c>
      <c r="BL538" s="17" t="s">
        <v>150</v>
      </c>
      <c r="BM538" s="206" t="s">
        <v>1053</v>
      </c>
    </row>
    <row r="539" s="2" customFormat="1">
      <c r="A539" s="32"/>
      <c r="B539" s="33"/>
      <c r="C539" s="34"/>
      <c r="D539" s="208" t="s">
        <v>152</v>
      </c>
      <c r="E539" s="34"/>
      <c r="F539" s="209" t="s">
        <v>1020</v>
      </c>
      <c r="G539" s="34"/>
      <c r="H539" s="34"/>
      <c r="I539" s="34"/>
      <c r="J539" s="34"/>
      <c r="K539" s="34"/>
      <c r="L539" s="38"/>
      <c r="M539" s="210"/>
      <c r="N539" s="211"/>
      <c r="O539" s="77"/>
      <c r="P539" s="77"/>
      <c r="Q539" s="77"/>
      <c r="R539" s="77"/>
      <c r="S539" s="77"/>
      <c r="T539" s="78"/>
      <c r="U539" s="32"/>
      <c r="V539" s="32"/>
      <c r="W539" s="32"/>
      <c r="X539" s="32"/>
      <c r="Y539" s="32"/>
      <c r="Z539" s="32"/>
      <c r="AA539" s="32"/>
      <c r="AB539" s="32"/>
      <c r="AC539" s="32"/>
      <c r="AD539" s="32"/>
      <c r="AE539" s="32"/>
      <c r="AT539" s="17" t="s">
        <v>152</v>
      </c>
      <c r="AU539" s="17" t="s">
        <v>83</v>
      </c>
    </row>
    <row r="540" s="2" customFormat="1" ht="37.8" customHeight="1">
      <c r="A540" s="32"/>
      <c r="B540" s="33"/>
      <c r="C540" s="196" t="s">
        <v>1054</v>
      </c>
      <c r="D540" s="196" t="s">
        <v>145</v>
      </c>
      <c r="E540" s="197" t="s">
        <v>1055</v>
      </c>
      <c r="F540" s="198" t="s">
        <v>1056</v>
      </c>
      <c r="G540" s="199" t="s">
        <v>506</v>
      </c>
      <c r="H540" s="200">
        <v>0.38900000000000001</v>
      </c>
      <c r="I540" s="201">
        <v>32200</v>
      </c>
      <c r="J540" s="201">
        <f>ROUND(I540*H540,2)</f>
        <v>12525.799999999999</v>
      </c>
      <c r="K540" s="198" t="s">
        <v>149</v>
      </c>
      <c r="L540" s="38"/>
      <c r="M540" s="202" t="s">
        <v>18</v>
      </c>
      <c r="N540" s="203" t="s">
        <v>45</v>
      </c>
      <c r="O540" s="204">
        <v>13.507999999999999</v>
      </c>
      <c r="P540" s="204">
        <f>O540*H540</f>
        <v>5.2546119999999998</v>
      </c>
      <c r="Q540" s="204">
        <v>1.0597399999999999</v>
      </c>
      <c r="R540" s="204">
        <f>Q540*H540</f>
        <v>0.41223885999999998</v>
      </c>
      <c r="S540" s="204">
        <v>0</v>
      </c>
      <c r="T540" s="205">
        <f>S540*H540</f>
        <v>0</v>
      </c>
      <c r="U540" s="32"/>
      <c r="V540" s="32"/>
      <c r="W540" s="32"/>
      <c r="X540" s="32"/>
      <c r="Y540" s="32"/>
      <c r="Z540" s="32"/>
      <c r="AA540" s="32"/>
      <c r="AB540" s="32"/>
      <c r="AC540" s="32"/>
      <c r="AD540" s="32"/>
      <c r="AE540" s="32"/>
      <c r="AR540" s="206" t="s">
        <v>150</v>
      </c>
      <c r="AT540" s="206" t="s">
        <v>145</v>
      </c>
      <c r="AU540" s="206" t="s">
        <v>83</v>
      </c>
      <c r="AY540" s="17" t="s">
        <v>143</v>
      </c>
      <c r="BE540" s="207">
        <f>IF(N540="základní",J540,0)</f>
        <v>12525.799999999999</v>
      </c>
      <c r="BF540" s="207">
        <f>IF(N540="snížená",J540,0)</f>
        <v>0</v>
      </c>
      <c r="BG540" s="207">
        <f>IF(N540="zákl. přenesená",J540,0)</f>
        <v>0</v>
      </c>
      <c r="BH540" s="207">
        <f>IF(N540="sníž. přenesená",J540,0)</f>
        <v>0</v>
      </c>
      <c r="BI540" s="207">
        <f>IF(N540="nulová",J540,0)</f>
        <v>0</v>
      </c>
      <c r="BJ540" s="17" t="s">
        <v>20</v>
      </c>
      <c r="BK540" s="207">
        <f>ROUND(I540*H540,2)</f>
        <v>12525.799999999999</v>
      </c>
      <c r="BL540" s="17" t="s">
        <v>150</v>
      </c>
      <c r="BM540" s="206" t="s">
        <v>1057</v>
      </c>
    </row>
    <row r="541" s="2" customFormat="1">
      <c r="A541" s="32"/>
      <c r="B541" s="33"/>
      <c r="C541" s="34"/>
      <c r="D541" s="208" t="s">
        <v>152</v>
      </c>
      <c r="E541" s="34"/>
      <c r="F541" s="209" t="s">
        <v>1020</v>
      </c>
      <c r="G541" s="34"/>
      <c r="H541" s="34"/>
      <c r="I541" s="34"/>
      <c r="J541" s="34"/>
      <c r="K541" s="34"/>
      <c r="L541" s="38"/>
      <c r="M541" s="210"/>
      <c r="N541" s="211"/>
      <c r="O541" s="77"/>
      <c r="P541" s="77"/>
      <c r="Q541" s="77"/>
      <c r="R541" s="77"/>
      <c r="S541" s="77"/>
      <c r="T541" s="78"/>
      <c r="U541" s="32"/>
      <c r="V541" s="32"/>
      <c r="W541" s="32"/>
      <c r="X541" s="32"/>
      <c r="Y541" s="32"/>
      <c r="Z541" s="32"/>
      <c r="AA541" s="32"/>
      <c r="AB541" s="32"/>
      <c r="AC541" s="32"/>
      <c r="AD541" s="32"/>
      <c r="AE541" s="32"/>
      <c r="AT541" s="17" t="s">
        <v>152</v>
      </c>
      <c r="AU541" s="17" t="s">
        <v>83</v>
      </c>
    </row>
    <row r="542" s="2" customFormat="1">
      <c r="A542" s="32"/>
      <c r="B542" s="33"/>
      <c r="C542" s="34"/>
      <c r="D542" s="208" t="s">
        <v>179</v>
      </c>
      <c r="E542" s="34"/>
      <c r="F542" s="209" t="s">
        <v>1058</v>
      </c>
      <c r="G542" s="34"/>
      <c r="H542" s="34"/>
      <c r="I542" s="34"/>
      <c r="J542" s="34"/>
      <c r="K542" s="34"/>
      <c r="L542" s="38"/>
      <c r="M542" s="210"/>
      <c r="N542" s="211"/>
      <c r="O542" s="77"/>
      <c r="P542" s="77"/>
      <c r="Q542" s="77"/>
      <c r="R542" s="77"/>
      <c r="S542" s="77"/>
      <c r="T542" s="78"/>
      <c r="U542" s="32"/>
      <c r="V542" s="32"/>
      <c r="W542" s="32"/>
      <c r="X542" s="32"/>
      <c r="Y542" s="32"/>
      <c r="Z542" s="32"/>
      <c r="AA542" s="32"/>
      <c r="AB542" s="32"/>
      <c r="AC542" s="32"/>
      <c r="AD542" s="32"/>
      <c r="AE542" s="32"/>
      <c r="AT542" s="17" t="s">
        <v>179</v>
      </c>
      <c r="AU542" s="17" t="s">
        <v>83</v>
      </c>
    </row>
    <row r="543" s="2" customFormat="1" ht="37.8" customHeight="1">
      <c r="A543" s="32"/>
      <c r="B543" s="33"/>
      <c r="C543" s="196" t="s">
        <v>1059</v>
      </c>
      <c r="D543" s="196" t="s">
        <v>145</v>
      </c>
      <c r="E543" s="197" t="s">
        <v>1060</v>
      </c>
      <c r="F543" s="198" t="s">
        <v>1061</v>
      </c>
      <c r="G543" s="199" t="s">
        <v>195</v>
      </c>
      <c r="H543" s="200">
        <v>24</v>
      </c>
      <c r="I543" s="201">
        <v>2400</v>
      </c>
      <c r="J543" s="201">
        <f>ROUND(I543*H543,2)</f>
        <v>57600</v>
      </c>
      <c r="K543" s="198" t="s">
        <v>149</v>
      </c>
      <c r="L543" s="38"/>
      <c r="M543" s="202" t="s">
        <v>18</v>
      </c>
      <c r="N543" s="203" t="s">
        <v>45</v>
      </c>
      <c r="O543" s="204">
        <v>2.5259999999999998</v>
      </c>
      <c r="P543" s="204">
        <f>O543*H543</f>
        <v>60.623999999999995</v>
      </c>
      <c r="Q543" s="204">
        <v>0.089359999999999995</v>
      </c>
      <c r="R543" s="204">
        <f>Q543*H543</f>
        <v>2.1446399999999999</v>
      </c>
      <c r="S543" s="204">
        <v>0</v>
      </c>
      <c r="T543" s="205">
        <f>S543*H543</f>
        <v>0</v>
      </c>
      <c r="U543" s="32"/>
      <c r="V543" s="32"/>
      <c r="W543" s="32"/>
      <c r="X543" s="32"/>
      <c r="Y543" s="32"/>
      <c r="Z543" s="32"/>
      <c r="AA543" s="32"/>
      <c r="AB543" s="32"/>
      <c r="AC543" s="32"/>
      <c r="AD543" s="32"/>
      <c r="AE543" s="32"/>
      <c r="AR543" s="206" t="s">
        <v>150</v>
      </c>
      <c r="AT543" s="206" t="s">
        <v>145</v>
      </c>
      <c r="AU543" s="206" t="s">
        <v>83</v>
      </c>
      <c r="AY543" s="17" t="s">
        <v>143</v>
      </c>
      <c r="BE543" s="207">
        <f>IF(N543="základní",J543,0)</f>
        <v>57600</v>
      </c>
      <c r="BF543" s="207">
        <f>IF(N543="snížená",J543,0)</f>
        <v>0</v>
      </c>
      <c r="BG543" s="207">
        <f>IF(N543="zákl. přenesená",J543,0)</f>
        <v>0</v>
      </c>
      <c r="BH543" s="207">
        <f>IF(N543="sníž. přenesená",J543,0)</f>
        <v>0</v>
      </c>
      <c r="BI543" s="207">
        <f>IF(N543="nulová",J543,0)</f>
        <v>0</v>
      </c>
      <c r="BJ543" s="17" t="s">
        <v>20</v>
      </c>
      <c r="BK543" s="207">
        <f>ROUND(I543*H543,2)</f>
        <v>57600</v>
      </c>
      <c r="BL543" s="17" t="s">
        <v>150</v>
      </c>
      <c r="BM543" s="206" t="s">
        <v>1062</v>
      </c>
    </row>
    <row r="544" s="2" customFormat="1">
      <c r="A544" s="32"/>
      <c r="B544" s="33"/>
      <c r="C544" s="34"/>
      <c r="D544" s="208" t="s">
        <v>152</v>
      </c>
      <c r="E544" s="34"/>
      <c r="F544" s="209" t="s">
        <v>1063</v>
      </c>
      <c r="G544" s="34"/>
      <c r="H544" s="34"/>
      <c r="I544" s="34"/>
      <c r="J544" s="34"/>
      <c r="K544" s="34"/>
      <c r="L544" s="38"/>
      <c r="M544" s="210"/>
      <c r="N544" s="211"/>
      <c r="O544" s="77"/>
      <c r="P544" s="77"/>
      <c r="Q544" s="77"/>
      <c r="R544" s="77"/>
      <c r="S544" s="77"/>
      <c r="T544" s="78"/>
      <c r="U544" s="32"/>
      <c r="V544" s="32"/>
      <c r="W544" s="32"/>
      <c r="X544" s="32"/>
      <c r="Y544" s="32"/>
      <c r="Z544" s="32"/>
      <c r="AA544" s="32"/>
      <c r="AB544" s="32"/>
      <c r="AC544" s="32"/>
      <c r="AD544" s="32"/>
      <c r="AE544" s="32"/>
      <c r="AT544" s="17" t="s">
        <v>152</v>
      </c>
      <c r="AU544" s="17" t="s">
        <v>83</v>
      </c>
    </row>
    <row r="545" s="2" customFormat="1">
      <c r="A545" s="32"/>
      <c r="B545" s="33"/>
      <c r="C545" s="34"/>
      <c r="D545" s="208" t="s">
        <v>179</v>
      </c>
      <c r="E545" s="34"/>
      <c r="F545" s="209" t="s">
        <v>1064</v>
      </c>
      <c r="G545" s="34"/>
      <c r="H545" s="34"/>
      <c r="I545" s="34"/>
      <c r="J545" s="34"/>
      <c r="K545" s="34"/>
      <c r="L545" s="38"/>
      <c r="M545" s="210"/>
      <c r="N545" s="211"/>
      <c r="O545" s="77"/>
      <c r="P545" s="77"/>
      <c r="Q545" s="77"/>
      <c r="R545" s="77"/>
      <c r="S545" s="77"/>
      <c r="T545" s="78"/>
      <c r="U545" s="32"/>
      <c r="V545" s="32"/>
      <c r="W545" s="32"/>
      <c r="X545" s="32"/>
      <c r="Y545" s="32"/>
      <c r="Z545" s="32"/>
      <c r="AA545" s="32"/>
      <c r="AB545" s="32"/>
      <c r="AC545" s="32"/>
      <c r="AD545" s="32"/>
      <c r="AE545" s="32"/>
      <c r="AT545" s="17" t="s">
        <v>179</v>
      </c>
      <c r="AU545" s="17" t="s">
        <v>83</v>
      </c>
    </row>
    <row r="546" s="2" customFormat="1" ht="24.15" customHeight="1">
      <c r="A546" s="32"/>
      <c r="B546" s="33"/>
      <c r="C546" s="212" t="s">
        <v>1065</v>
      </c>
      <c r="D546" s="212" t="s">
        <v>260</v>
      </c>
      <c r="E546" s="213" t="s">
        <v>1066</v>
      </c>
      <c r="F546" s="214" t="s">
        <v>1067</v>
      </c>
      <c r="G546" s="215" t="s">
        <v>195</v>
      </c>
      <c r="H546" s="216">
        <v>12</v>
      </c>
      <c r="I546" s="217">
        <v>22300</v>
      </c>
      <c r="J546" s="217">
        <f>ROUND(I546*H546,2)</f>
        <v>267600</v>
      </c>
      <c r="K546" s="214" t="s">
        <v>18</v>
      </c>
      <c r="L546" s="218"/>
      <c r="M546" s="219" t="s">
        <v>18</v>
      </c>
      <c r="N546" s="220" t="s">
        <v>45</v>
      </c>
      <c r="O546" s="204">
        <v>0</v>
      </c>
      <c r="P546" s="204">
        <f>O546*H546</f>
        <v>0</v>
      </c>
      <c r="Q546" s="204">
        <v>3.1499999999999999</v>
      </c>
      <c r="R546" s="204">
        <f>Q546*H546</f>
        <v>37.799999999999997</v>
      </c>
      <c r="S546" s="204">
        <v>0</v>
      </c>
      <c r="T546" s="205">
        <f>S546*H546</f>
        <v>0</v>
      </c>
      <c r="U546" s="32"/>
      <c r="V546" s="32"/>
      <c r="W546" s="32"/>
      <c r="X546" s="32"/>
      <c r="Y546" s="32"/>
      <c r="Z546" s="32"/>
      <c r="AA546" s="32"/>
      <c r="AB546" s="32"/>
      <c r="AC546" s="32"/>
      <c r="AD546" s="32"/>
      <c r="AE546" s="32"/>
      <c r="AR546" s="206" t="s">
        <v>181</v>
      </c>
      <c r="AT546" s="206" t="s">
        <v>260</v>
      </c>
      <c r="AU546" s="206" t="s">
        <v>83</v>
      </c>
      <c r="AY546" s="17" t="s">
        <v>143</v>
      </c>
      <c r="BE546" s="207">
        <f>IF(N546="základní",J546,0)</f>
        <v>267600</v>
      </c>
      <c r="BF546" s="207">
        <f>IF(N546="snížená",J546,0)</f>
        <v>0</v>
      </c>
      <c r="BG546" s="207">
        <f>IF(N546="zákl. přenesená",J546,0)</f>
        <v>0</v>
      </c>
      <c r="BH546" s="207">
        <f>IF(N546="sníž. přenesená",J546,0)</f>
        <v>0</v>
      </c>
      <c r="BI546" s="207">
        <f>IF(N546="nulová",J546,0)</f>
        <v>0</v>
      </c>
      <c r="BJ546" s="17" t="s">
        <v>20</v>
      </c>
      <c r="BK546" s="207">
        <f>ROUND(I546*H546,2)</f>
        <v>267600</v>
      </c>
      <c r="BL546" s="17" t="s">
        <v>150</v>
      </c>
      <c r="BM546" s="206" t="s">
        <v>1068</v>
      </c>
    </row>
    <row r="547" s="2" customFormat="1">
      <c r="A547" s="32"/>
      <c r="B547" s="33"/>
      <c r="C547" s="34"/>
      <c r="D547" s="208" t="s">
        <v>179</v>
      </c>
      <c r="E547" s="34"/>
      <c r="F547" s="209" t="s">
        <v>1069</v>
      </c>
      <c r="G547" s="34"/>
      <c r="H547" s="34"/>
      <c r="I547" s="34"/>
      <c r="J547" s="34"/>
      <c r="K547" s="34"/>
      <c r="L547" s="38"/>
      <c r="M547" s="210"/>
      <c r="N547" s="211"/>
      <c r="O547" s="77"/>
      <c r="P547" s="77"/>
      <c r="Q547" s="77"/>
      <c r="R547" s="77"/>
      <c r="S547" s="77"/>
      <c r="T547" s="78"/>
      <c r="U547" s="32"/>
      <c r="V547" s="32"/>
      <c r="W547" s="32"/>
      <c r="X547" s="32"/>
      <c r="Y547" s="32"/>
      <c r="Z547" s="32"/>
      <c r="AA547" s="32"/>
      <c r="AB547" s="32"/>
      <c r="AC547" s="32"/>
      <c r="AD547" s="32"/>
      <c r="AE547" s="32"/>
      <c r="AT547" s="17" t="s">
        <v>179</v>
      </c>
      <c r="AU547" s="17" t="s">
        <v>83</v>
      </c>
    </row>
    <row r="548" s="2" customFormat="1" ht="24.15" customHeight="1">
      <c r="A548" s="32"/>
      <c r="B548" s="33"/>
      <c r="C548" s="212" t="s">
        <v>1070</v>
      </c>
      <c r="D548" s="212" t="s">
        <v>260</v>
      </c>
      <c r="E548" s="213" t="s">
        <v>1071</v>
      </c>
      <c r="F548" s="214" t="s">
        <v>1072</v>
      </c>
      <c r="G548" s="215" t="s">
        <v>195</v>
      </c>
      <c r="H548" s="216">
        <v>12</v>
      </c>
      <c r="I548" s="217">
        <v>17200</v>
      </c>
      <c r="J548" s="217">
        <f>ROUND(I548*H548,2)</f>
        <v>206400</v>
      </c>
      <c r="K548" s="214" t="s">
        <v>18</v>
      </c>
      <c r="L548" s="218"/>
      <c r="M548" s="219" t="s">
        <v>18</v>
      </c>
      <c r="N548" s="220" t="s">
        <v>45</v>
      </c>
      <c r="O548" s="204">
        <v>0</v>
      </c>
      <c r="P548" s="204">
        <f>O548*H548</f>
        <v>0</v>
      </c>
      <c r="Q548" s="204">
        <v>2.46</v>
      </c>
      <c r="R548" s="204">
        <f>Q548*H548</f>
        <v>29.52</v>
      </c>
      <c r="S548" s="204">
        <v>0</v>
      </c>
      <c r="T548" s="205">
        <f>S548*H548</f>
        <v>0</v>
      </c>
      <c r="U548" s="32"/>
      <c r="V548" s="32"/>
      <c r="W548" s="32"/>
      <c r="X548" s="32"/>
      <c r="Y548" s="32"/>
      <c r="Z548" s="32"/>
      <c r="AA548" s="32"/>
      <c r="AB548" s="32"/>
      <c r="AC548" s="32"/>
      <c r="AD548" s="32"/>
      <c r="AE548" s="32"/>
      <c r="AR548" s="206" t="s">
        <v>181</v>
      </c>
      <c r="AT548" s="206" t="s">
        <v>260</v>
      </c>
      <c r="AU548" s="206" t="s">
        <v>83</v>
      </c>
      <c r="AY548" s="17" t="s">
        <v>143</v>
      </c>
      <c r="BE548" s="207">
        <f>IF(N548="základní",J548,0)</f>
        <v>206400</v>
      </c>
      <c r="BF548" s="207">
        <f>IF(N548="snížená",J548,0)</f>
        <v>0</v>
      </c>
      <c r="BG548" s="207">
        <f>IF(N548="zákl. přenesená",J548,0)</f>
        <v>0</v>
      </c>
      <c r="BH548" s="207">
        <f>IF(N548="sníž. přenesená",J548,0)</f>
        <v>0</v>
      </c>
      <c r="BI548" s="207">
        <f>IF(N548="nulová",J548,0)</f>
        <v>0</v>
      </c>
      <c r="BJ548" s="17" t="s">
        <v>20</v>
      </c>
      <c r="BK548" s="207">
        <f>ROUND(I548*H548,2)</f>
        <v>206400</v>
      </c>
      <c r="BL548" s="17" t="s">
        <v>150</v>
      </c>
      <c r="BM548" s="206" t="s">
        <v>1073</v>
      </c>
    </row>
    <row r="549" s="2" customFormat="1">
      <c r="A549" s="32"/>
      <c r="B549" s="33"/>
      <c r="C549" s="34"/>
      <c r="D549" s="208" t="s">
        <v>179</v>
      </c>
      <c r="E549" s="34"/>
      <c r="F549" s="209" t="s">
        <v>1074</v>
      </c>
      <c r="G549" s="34"/>
      <c r="H549" s="34"/>
      <c r="I549" s="34"/>
      <c r="J549" s="34"/>
      <c r="K549" s="34"/>
      <c r="L549" s="38"/>
      <c r="M549" s="210"/>
      <c r="N549" s="211"/>
      <c r="O549" s="77"/>
      <c r="P549" s="77"/>
      <c r="Q549" s="77"/>
      <c r="R549" s="77"/>
      <c r="S549" s="77"/>
      <c r="T549" s="78"/>
      <c r="U549" s="32"/>
      <c r="V549" s="32"/>
      <c r="W549" s="32"/>
      <c r="X549" s="32"/>
      <c r="Y549" s="32"/>
      <c r="Z549" s="32"/>
      <c r="AA549" s="32"/>
      <c r="AB549" s="32"/>
      <c r="AC549" s="32"/>
      <c r="AD549" s="32"/>
      <c r="AE549" s="32"/>
      <c r="AT549" s="17" t="s">
        <v>179</v>
      </c>
      <c r="AU549" s="17" t="s">
        <v>83</v>
      </c>
    </row>
    <row r="550" s="2" customFormat="1" ht="24.15" customHeight="1">
      <c r="A550" s="32"/>
      <c r="B550" s="33"/>
      <c r="C550" s="196" t="s">
        <v>1075</v>
      </c>
      <c r="D550" s="196" t="s">
        <v>145</v>
      </c>
      <c r="E550" s="197" t="s">
        <v>1076</v>
      </c>
      <c r="F550" s="198" t="s">
        <v>1077</v>
      </c>
      <c r="G550" s="199" t="s">
        <v>176</v>
      </c>
      <c r="H550" s="200">
        <v>8.0999999999999996</v>
      </c>
      <c r="I550" s="201">
        <v>3480</v>
      </c>
      <c r="J550" s="201">
        <f>ROUND(I550*H550,2)</f>
        <v>28188</v>
      </c>
      <c r="K550" s="198" t="s">
        <v>149</v>
      </c>
      <c r="L550" s="38"/>
      <c r="M550" s="202" t="s">
        <v>18</v>
      </c>
      <c r="N550" s="203" t="s">
        <v>45</v>
      </c>
      <c r="O550" s="204">
        <v>0.69599999999999995</v>
      </c>
      <c r="P550" s="204">
        <f>O550*H550</f>
        <v>5.6375999999999991</v>
      </c>
      <c r="Q550" s="204">
        <v>0</v>
      </c>
      <c r="R550" s="204">
        <f>Q550*H550</f>
        <v>0</v>
      </c>
      <c r="S550" s="204">
        <v>0</v>
      </c>
      <c r="T550" s="205">
        <f>S550*H550</f>
        <v>0</v>
      </c>
      <c r="U550" s="32"/>
      <c r="V550" s="32"/>
      <c r="W550" s="32"/>
      <c r="X550" s="32"/>
      <c r="Y550" s="32"/>
      <c r="Z550" s="32"/>
      <c r="AA550" s="32"/>
      <c r="AB550" s="32"/>
      <c r="AC550" s="32"/>
      <c r="AD550" s="32"/>
      <c r="AE550" s="32"/>
      <c r="AR550" s="206" t="s">
        <v>150</v>
      </c>
      <c r="AT550" s="206" t="s">
        <v>145</v>
      </c>
      <c r="AU550" s="206" t="s">
        <v>83</v>
      </c>
      <c r="AY550" s="17" t="s">
        <v>143</v>
      </c>
      <c r="BE550" s="207">
        <f>IF(N550="základní",J550,0)</f>
        <v>28188</v>
      </c>
      <c r="BF550" s="207">
        <f>IF(N550="snížená",J550,0)</f>
        <v>0</v>
      </c>
      <c r="BG550" s="207">
        <f>IF(N550="zákl. přenesená",J550,0)</f>
        <v>0</v>
      </c>
      <c r="BH550" s="207">
        <f>IF(N550="sníž. přenesená",J550,0)</f>
        <v>0</v>
      </c>
      <c r="BI550" s="207">
        <f>IF(N550="nulová",J550,0)</f>
        <v>0</v>
      </c>
      <c r="BJ550" s="17" t="s">
        <v>20</v>
      </c>
      <c r="BK550" s="207">
        <f>ROUND(I550*H550,2)</f>
        <v>28188</v>
      </c>
      <c r="BL550" s="17" t="s">
        <v>150</v>
      </c>
      <c r="BM550" s="206" t="s">
        <v>1078</v>
      </c>
    </row>
    <row r="551" s="2" customFormat="1">
      <c r="A551" s="32"/>
      <c r="B551" s="33"/>
      <c r="C551" s="34"/>
      <c r="D551" s="208" t="s">
        <v>152</v>
      </c>
      <c r="E551" s="34"/>
      <c r="F551" s="209" t="s">
        <v>994</v>
      </c>
      <c r="G551" s="34"/>
      <c r="H551" s="34"/>
      <c r="I551" s="34"/>
      <c r="J551" s="34"/>
      <c r="K551" s="34"/>
      <c r="L551" s="38"/>
      <c r="M551" s="210"/>
      <c r="N551" s="211"/>
      <c r="O551" s="77"/>
      <c r="P551" s="77"/>
      <c r="Q551" s="77"/>
      <c r="R551" s="77"/>
      <c r="S551" s="77"/>
      <c r="T551" s="78"/>
      <c r="U551" s="32"/>
      <c r="V551" s="32"/>
      <c r="W551" s="32"/>
      <c r="X551" s="32"/>
      <c r="Y551" s="32"/>
      <c r="Z551" s="32"/>
      <c r="AA551" s="32"/>
      <c r="AB551" s="32"/>
      <c r="AC551" s="32"/>
      <c r="AD551" s="32"/>
      <c r="AE551" s="32"/>
      <c r="AT551" s="17" t="s">
        <v>152</v>
      </c>
      <c r="AU551" s="17" t="s">
        <v>83</v>
      </c>
    </row>
    <row r="552" s="2" customFormat="1" ht="24.15" customHeight="1">
      <c r="A552" s="32"/>
      <c r="B552" s="33"/>
      <c r="C552" s="196" t="s">
        <v>1079</v>
      </c>
      <c r="D552" s="196" t="s">
        <v>145</v>
      </c>
      <c r="E552" s="197" t="s">
        <v>1080</v>
      </c>
      <c r="F552" s="198" t="s">
        <v>1081</v>
      </c>
      <c r="G552" s="199" t="s">
        <v>176</v>
      </c>
      <c r="H552" s="200">
        <v>3.5640000000000001</v>
      </c>
      <c r="I552" s="201">
        <v>2790</v>
      </c>
      <c r="J552" s="201">
        <f>ROUND(I552*H552,2)</f>
        <v>9943.5599999999995</v>
      </c>
      <c r="K552" s="198" t="s">
        <v>149</v>
      </c>
      <c r="L552" s="38"/>
      <c r="M552" s="202" t="s">
        <v>18</v>
      </c>
      <c r="N552" s="203" t="s">
        <v>45</v>
      </c>
      <c r="O552" s="204">
        <v>0.58399999999999996</v>
      </c>
      <c r="P552" s="204">
        <f>O552*H552</f>
        <v>2.0813760000000001</v>
      </c>
      <c r="Q552" s="204">
        <v>2.4532922039999998</v>
      </c>
      <c r="R552" s="204">
        <f>Q552*H552</f>
        <v>8.7435334150559996</v>
      </c>
      <c r="S552" s="204">
        <v>0</v>
      </c>
      <c r="T552" s="205">
        <f>S552*H552</f>
        <v>0</v>
      </c>
      <c r="U552" s="32"/>
      <c r="V552" s="32"/>
      <c r="W552" s="32"/>
      <c r="X552" s="32"/>
      <c r="Y552" s="32"/>
      <c r="Z552" s="32"/>
      <c r="AA552" s="32"/>
      <c r="AB552" s="32"/>
      <c r="AC552" s="32"/>
      <c r="AD552" s="32"/>
      <c r="AE552" s="32"/>
      <c r="AR552" s="206" t="s">
        <v>150</v>
      </c>
      <c r="AT552" s="206" t="s">
        <v>145</v>
      </c>
      <c r="AU552" s="206" t="s">
        <v>83</v>
      </c>
      <c r="AY552" s="17" t="s">
        <v>143</v>
      </c>
      <c r="BE552" s="207">
        <f>IF(N552="základní",J552,0)</f>
        <v>9943.5599999999995</v>
      </c>
      <c r="BF552" s="207">
        <f>IF(N552="snížená",J552,0)</f>
        <v>0</v>
      </c>
      <c r="BG552" s="207">
        <f>IF(N552="zákl. přenesená",J552,0)</f>
        <v>0</v>
      </c>
      <c r="BH552" s="207">
        <f>IF(N552="sníž. přenesená",J552,0)</f>
        <v>0</v>
      </c>
      <c r="BI552" s="207">
        <f>IF(N552="nulová",J552,0)</f>
        <v>0</v>
      </c>
      <c r="BJ552" s="17" t="s">
        <v>20</v>
      </c>
      <c r="BK552" s="207">
        <f>ROUND(I552*H552,2)</f>
        <v>9943.5599999999995</v>
      </c>
      <c r="BL552" s="17" t="s">
        <v>150</v>
      </c>
      <c r="BM552" s="206" t="s">
        <v>1082</v>
      </c>
    </row>
    <row r="553" s="2" customFormat="1">
      <c r="A553" s="32"/>
      <c r="B553" s="33"/>
      <c r="C553" s="34"/>
      <c r="D553" s="208" t="s">
        <v>152</v>
      </c>
      <c r="E553" s="34"/>
      <c r="F553" s="209" t="s">
        <v>1083</v>
      </c>
      <c r="G553" s="34"/>
      <c r="H553" s="34"/>
      <c r="I553" s="34"/>
      <c r="J553" s="34"/>
      <c r="K553" s="34"/>
      <c r="L553" s="38"/>
      <c r="M553" s="210"/>
      <c r="N553" s="211"/>
      <c r="O553" s="77"/>
      <c r="P553" s="77"/>
      <c r="Q553" s="77"/>
      <c r="R553" s="77"/>
      <c r="S553" s="77"/>
      <c r="T553" s="78"/>
      <c r="U553" s="32"/>
      <c r="V553" s="32"/>
      <c r="W553" s="32"/>
      <c r="X553" s="32"/>
      <c r="Y553" s="32"/>
      <c r="Z553" s="32"/>
      <c r="AA553" s="32"/>
      <c r="AB553" s="32"/>
      <c r="AC553" s="32"/>
      <c r="AD553" s="32"/>
      <c r="AE553" s="32"/>
      <c r="AT553" s="17" t="s">
        <v>152</v>
      </c>
      <c r="AU553" s="17" t="s">
        <v>83</v>
      </c>
    </row>
    <row r="554" s="2" customFormat="1">
      <c r="A554" s="32"/>
      <c r="B554" s="33"/>
      <c r="C554" s="34"/>
      <c r="D554" s="208" t="s">
        <v>179</v>
      </c>
      <c r="E554" s="34"/>
      <c r="F554" s="209" t="s">
        <v>1084</v>
      </c>
      <c r="G554" s="34"/>
      <c r="H554" s="34"/>
      <c r="I554" s="34"/>
      <c r="J554" s="34"/>
      <c r="K554" s="34"/>
      <c r="L554" s="38"/>
      <c r="M554" s="210"/>
      <c r="N554" s="211"/>
      <c r="O554" s="77"/>
      <c r="P554" s="77"/>
      <c r="Q554" s="77"/>
      <c r="R554" s="77"/>
      <c r="S554" s="77"/>
      <c r="T554" s="78"/>
      <c r="U554" s="32"/>
      <c r="V554" s="32"/>
      <c r="W554" s="32"/>
      <c r="X554" s="32"/>
      <c r="Y554" s="32"/>
      <c r="Z554" s="32"/>
      <c r="AA554" s="32"/>
      <c r="AB554" s="32"/>
      <c r="AC554" s="32"/>
      <c r="AD554" s="32"/>
      <c r="AE554" s="32"/>
      <c r="AT554" s="17" t="s">
        <v>179</v>
      </c>
      <c r="AU554" s="17" t="s">
        <v>83</v>
      </c>
    </row>
    <row r="555" s="2" customFormat="1" ht="21.75" customHeight="1">
      <c r="A555" s="32"/>
      <c r="B555" s="33"/>
      <c r="C555" s="196" t="s">
        <v>1085</v>
      </c>
      <c r="D555" s="196" t="s">
        <v>145</v>
      </c>
      <c r="E555" s="197" t="s">
        <v>1086</v>
      </c>
      <c r="F555" s="198" t="s">
        <v>1087</v>
      </c>
      <c r="G555" s="199" t="s">
        <v>148</v>
      </c>
      <c r="H555" s="200">
        <v>108</v>
      </c>
      <c r="I555" s="201">
        <v>1320</v>
      </c>
      <c r="J555" s="201">
        <f>ROUND(I555*H555,2)</f>
        <v>142560</v>
      </c>
      <c r="K555" s="198" t="s">
        <v>149</v>
      </c>
      <c r="L555" s="38"/>
      <c r="M555" s="202" t="s">
        <v>18</v>
      </c>
      <c r="N555" s="203" t="s">
        <v>45</v>
      </c>
      <c r="O555" s="204">
        <v>0.39700000000000002</v>
      </c>
      <c r="P555" s="204">
        <f>O555*H555</f>
        <v>42.876000000000005</v>
      </c>
      <c r="Q555" s="204">
        <v>0.0014400000000000001</v>
      </c>
      <c r="R555" s="204">
        <f>Q555*H555</f>
        <v>0.15552000000000002</v>
      </c>
      <c r="S555" s="204">
        <v>0</v>
      </c>
      <c r="T555" s="205">
        <f>S555*H555</f>
        <v>0</v>
      </c>
      <c r="U555" s="32"/>
      <c r="V555" s="32"/>
      <c r="W555" s="32"/>
      <c r="X555" s="32"/>
      <c r="Y555" s="32"/>
      <c r="Z555" s="32"/>
      <c r="AA555" s="32"/>
      <c r="AB555" s="32"/>
      <c r="AC555" s="32"/>
      <c r="AD555" s="32"/>
      <c r="AE555" s="32"/>
      <c r="AR555" s="206" t="s">
        <v>150</v>
      </c>
      <c r="AT555" s="206" t="s">
        <v>145</v>
      </c>
      <c r="AU555" s="206" t="s">
        <v>83</v>
      </c>
      <c r="AY555" s="17" t="s">
        <v>143</v>
      </c>
      <c r="BE555" s="207">
        <f>IF(N555="základní",J555,0)</f>
        <v>142560</v>
      </c>
      <c r="BF555" s="207">
        <f>IF(N555="snížená",J555,0)</f>
        <v>0</v>
      </c>
      <c r="BG555" s="207">
        <f>IF(N555="zákl. přenesená",J555,0)</f>
        <v>0</v>
      </c>
      <c r="BH555" s="207">
        <f>IF(N555="sníž. přenesená",J555,0)</f>
        <v>0</v>
      </c>
      <c r="BI555" s="207">
        <f>IF(N555="nulová",J555,0)</f>
        <v>0</v>
      </c>
      <c r="BJ555" s="17" t="s">
        <v>20</v>
      </c>
      <c r="BK555" s="207">
        <f>ROUND(I555*H555,2)</f>
        <v>142560</v>
      </c>
      <c r="BL555" s="17" t="s">
        <v>150</v>
      </c>
      <c r="BM555" s="206" t="s">
        <v>1088</v>
      </c>
    </row>
    <row r="556" s="2" customFormat="1">
      <c r="A556" s="32"/>
      <c r="B556" s="33"/>
      <c r="C556" s="34"/>
      <c r="D556" s="208" t="s">
        <v>152</v>
      </c>
      <c r="E556" s="34"/>
      <c r="F556" s="209" t="s">
        <v>1009</v>
      </c>
      <c r="G556" s="34"/>
      <c r="H556" s="34"/>
      <c r="I556" s="34"/>
      <c r="J556" s="34"/>
      <c r="K556" s="34"/>
      <c r="L556" s="38"/>
      <c r="M556" s="210"/>
      <c r="N556" s="211"/>
      <c r="O556" s="77"/>
      <c r="P556" s="77"/>
      <c r="Q556" s="77"/>
      <c r="R556" s="77"/>
      <c r="S556" s="77"/>
      <c r="T556" s="78"/>
      <c r="U556" s="32"/>
      <c r="V556" s="32"/>
      <c r="W556" s="32"/>
      <c r="X556" s="32"/>
      <c r="Y556" s="32"/>
      <c r="Z556" s="32"/>
      <c r="AA556" s="32"/>
      <c r="AB556" s="32"/>
      <c r="AC556" s="32"/>
      <c r="AD556" s="32"/>
      <c r="AE556" s="32"/>
      <c r="AT556" s="17" t="s">
        <v>152</v>
      </c>
      <c r="AU556" s="17" t="s">
        <v>83</v>
      </c>
    </row>
    <row r="557" s="2" customFormat="1">
      <c r="A557" s="32"/>
      <c r="B557" s="33"/>
      <c r="C557" s="34"/>
      <c r="D557" s="208" t="s">
        <v>179</v>
      </c>
      <c r="E557" s="34"/>
      <c r="F557" s="209" t="s">
        <v>1089</v>
      </c>
      <c r="G557" s="34"/>
      <c r="H557" s="34"/>
      <c r="I557" s="34"/>
      <c r="J557" s="34"/>
      <c r="K557" s="34"/>
      <c r="L557" s="38"/>
      <c r="M557" s="210"/>
      <c r="N557" s="211"/>
      <c r="O557" s="77"/>
      <c r="P557" s="77"/>
      <c r="Q557" s="77"/>
      <c r="R557" s="77"/>
      <c r="S557" s="77"/>
      <c r="T557" s="78"/>
      <c r="U557" s="32"/>
      <c r="V557" s="32"/>
      <c r="W557" s="32"/>
      <c r="X557" s="32"/>
      <c r="Y557" s="32"/>
      <c r="Z557" s="32"/>
      <c r="AA557" s="32"/>
      <c r="AB557" s="32"/>
      <c r="AC557" s="32"/>
      <c r="AD557" s="32"/>
      <c r="AE557" s="32"/>
      <c r="AT557" s="17" t="s">
        <v>179</v>
      </c>
      <c r="AU557" s="17" t="s">
        <v>83</v>
      </c>
    </row>
    <row r="558" s="2" customFormat="1" ht="24.15" customHeight="1">
      <c r="A558" s="32"/>
      <c r="B558" s="33"/>
      <c r="C558" s="196" t="s">
        <v>1090</v>
      </c>
      <c r="D558" s="196" t="s">
        <v>145</v>
      </c>
      <c r="E558" s="197" t="s">
        <v>1091</v>
      </c>
      <c r="F558" s="198" t="s">
        <v>1092</v>
      </c>
      <c r="G558" s="199" t="s">
        <v>148</v>
      </c>
      <c r="H558" s="200">
        <v>108</v>
      </c>
      <c r="I558" s="201">
        <v>63.799999999999997</v>
      </c>
      <c r="J558" s="201">
        <f>ROUND(I558*H558,2)</f>
        <v>6890.3999999999996</v>
      </c>
      <c r="K558" s="198" t="s">
        <v>149</v>
      </c>
      <c r="L558" s="38"/>
      <c r="M558" s="202" t="s">
        <v>18</v>
      </c>
      <c r="N558" s="203" t="s">
        <v>45</v>
      </c>
      <c r="O558" s="204">
        <v>0.14399999999999999</v>
      </c>
      <c r="P558" s="204">
        <f>O558*H558</f>
        <v>15.552</v>
      </c>
      <c r="Q558" s="204">
        <v>4.0000000000000003E-05</v>
      </c>
      <c r="R558" s="204">
        <f>Q558*H558</f>
        <v>0.0043200000000000001</v>
      </c>
      <c r="S558" s="204">
        <v>0</v>
      </c>
      <c r="T558" s="205">
        <f>S558*H558</f>
        <v>0</v>
      </c>
      <c r="U558" s="32"/>
      <c r="V558" s="32"/>
      <c r="W558" s="32"/>
      <c r="X558" s="32"/>
      <c r="Y558" s="32"/>
      <c r="Z558" s="32"/>
      <c r="AA558" s="32"/>
      <c r="AB558" s="32"/>
      <c r="AC558" s="32"/>
      <c r="AD558" s="32"/>
      <c r="AE558" s="32"/>
      <c r="AR558" s="206" t="s">
        <v>150</v>
      </c>
      <c r="AT558" s="206" t="s">
        <v>145</v>
      </c>
      <c r="AU558" s="206" t="s">
        <v>83</v>
      </c>
      <c r="AY558" s="17" t="s">
        <v>143</v>
      </c>
      <c r="BE558" s="207">
        <f>IF(N558="základní",J558,0)</f>
        <v>6890.3999999999996</v>
      </c>
      <c r="BF558" s="207">
        <f>IF(N558="snížená",J558,0)</f>
        <v>0</v>
      </c>
      <c r="BG558" s="207">
        <f>IF(N558="zákl. přenesená",J558,0)</f>
        <v>0</v>
      </c>
      <c r="BH558" s="207">
        <f>IF(N558="sníž. přenesená",J558,0)</f>
        <v>0</v>
      </c>
      <c r="BI558" s="207">
        <f>IF(N558="nulová",J558,0)</f>
        <v>0</v>
      </c>
      <c r="BJ558" s="17" t="s">
        <v>20</v>
      </c>
      <c r="BK558" s="207">
        <f>ROUND(I558*H558,2)</f>
        <v>6890.3999999999996</v>
      </c>
      <c r="BL558" s="17" t="s">
        <v>150</v>
      </c>
      <c r="BM558" s="206" t="s">
        <v>1093</v>
      </c>
    </row>
    <row r="559" s="2" customFormat="1">
      <c r="A559" s="32"/>
      <c r="B559" s="33"/>
      <c r="C559" s="34"/>
      <c r="D559" s="208" t="s">
        <v>152</v>
      </c>
      <c r="E559" s="34"/>
      <c r="F559" s="209" t="s">
        <v>1009</v>
      </c>
      <c r="G559" s="34"/>
      <c r="H559" s="34"/>
      <c r="I559" s="34"/>
      <c r="J559" s="34"/>
      <c r="K559" s="34"/>
      <c r="L559" s="38"/>
      <c r="M559" s="210"/>
      <c r="N559" s="211"/>
      <c r="O559" s="77"/>
      <c r="P559" s="77"/>
      <c r="Q559" s="77"/>
      <c r="R559" s="77"/>
      <c r="S559" s="77"/>
      <c r="T559" s="78"/>
      <c r="U559" s="32"/>
      <c r="V559" s="32"/>
      <c r="W559" s="32"/>
      <c r="X559" s="32"/>
      <c r="Y559" s="32"/>
      <c r="Z559" s="32"/>
      <c r="AA559" s="32"/>
      <c r="AB559" s="32"/>
      <c r="AC559" s="32"/>
      <c r="AD559" s="32"/>
      <c r="AE559" s="32"/>
      <c r="AT559" s="17" t="s">
        <v>152</v>
      </c>
      <c r="AU559" s="17" t="s">
        <v>83</v>
      </c>
    </row>
    <row r="560" s="2" customFormat="1" ht="24.15" customHeight="1">
      <c r="A560" s="32"/>
      <c r="B560" s="33"/>
      <c r="C560" s="196" t="s">
        <v>1094</v>
      </c>
      <c r="D560" s="196" t="s">
        <v>145</v>
      </c>
      <c r="E560" s="197" t="s">
        <v>1095</v>
      </c>
      <c r="F560" s="198" t="s">
        <v>1096</v>
      </c>
      <c r="G560" s="199" t="s">
        <v>148</v>
      </c>
      <c r="H560" s="200">
        <v>3</v>
      </c>
      <c r="I560" s="201">
        <v>670</v>
      </c>
      <c r="J560" s="201">
        <f>ROUND(I560*H560,2)</f>
        <v>2010</v>
      </c>
      <c r="K560" s="198" t="s">
        <v>149</v>
      </c>
      <c r="L560" s="38"/>
      <c r="M560" s="202" t="s">
        <v>18</v>
      </c>
      <c r="N560" s="203" t="s">
        <v>45</v>
      </c>
      <c r="O560" s="204">
        <v>1.1379999999999999</v>
      </c>
      <c r="P560" s="204">
        <f>O560*H560</f>
        <v>3.4139999999999997</v>
      </c>
      <c r="Q560" s="204">
        <v>0.0100695</v>
      </c>
      <c r="R560" s="204">
        <f>Q560*H560</f>
        <v>0.030208499999999999</v>
      </c>
      <c r="S560" s="204">
        <v>0</v>
      </c>
      <c r="T560" s="205">
        <f>S560*H560</f>
        <v>0</v>
      </c>
      <c r="U560" s="32"/>
      <c r="V560" s="32"/>
      <c r="W560" s="32"/>
      <c r="X560" s="32"/>
      <c r="Y560" s="32"/>
      <c r="Z560" s="32"/>
      <c r="AA560" s="32"/>
      <c r="AB560" s="32"/>
      <c r="AC560" s="32"/>
      <c r="AD560" s="32"/>
      <c r="AE560" s="32"/>
      <c r="AR560" s="206" t="s">
        <v>150</v>
      </c>
      <c r="AT560" s="206" t="s">
        <v>145</v>
      </c>
      <c r="AU560" s="206" t="s">
        <v>83</v>
      </c>
      <c r="AY560" s="17" t="s">
        <v>143</v>
      </c>
      <c r="BE560" s="207">
        <f>IF(N560="základní",J560,0)</f>
        <v>2010</v>
      </c>
      <c r="BF560" s="207">
        <f>IF(N560="snížená",J560,0)</f>
        <v>0</v>
      </c>
      <c r="BG560" s="207">
        <f>IF(N560="zákl. přenesená",J560,0)</f>
        <v>0</v>
      </c>
      <c r="BH560" s="207">
        <f>IF(N560="sníž. přenesená",J560,0)</f>
        <v>0</v>
      </c>
      <c r="BI560" s="207">
        <f>IF(N560="nulová",J560,0)</f>
        <v>0</v>
      </c>
      <c r="BJ560" s="17" t="s">
        <v>20</v>
      </c>
      <c r="BK560" s="207">
        <f>ROUND(I560*H560,2)</f>
        <v>2010</v>
      </c>
      <c r="BL560" s="17" t="s">
        <v>150</v>
      </c>
      <c r="BM560" s="206" t="s">
        <v>1097</v>
      </c>
    </row>
    <row r="561" s="2" customFormat="1" ht="24.15" customHeight="1">
      <c r="A561" s="32"/>
      <c r="B561" s="33"/>
      <c r="C561" s="196" t="s">
        <v>1098</v>
      </c>
      <c r="D561" s="196" t="s">
        <v>145</v>
      </c>
      <c r="E561" s="197" t="s">
        <v>1099</v>
      </c>
      <c r="F561" s="198" t="s">
        <v>1100</v>
      </c>
      <c r="G561" s="199" t="s">
        <v>148</v>
      </c>
      <c r="H561" s="200">
        <v>3</v>
      </c>
      <c r="I561" s="201">
        <v>102</v>
      </c>
      <c r="J561" s="201">
        <f>ROUND(I561*H561,2)</f>
        <v>306</v>
      </c>
      <c r="K561" s="198" t="s">
        <v>149</v>
      </c>
      <c r="L561" s="38"/>
      <c r="M561" s="202" t="s">
        <v>18</v>
      </c>
      <c r="N561" s="203" t="s">
        <v>45</v>
      </c>
      <c r="O561" s="204">
        <v>0.29799999999999999</v>
      </c>
      <c r="P561" s="204">
        <f>O561*H561</f>
        <v>0.89399999999999991</v>
      </c>
      <c r="Q561" s="204">
        <v>0</v>
      </c>
      <c r="R561" s="204">
        <f>Q561*H561</f>
        <v>0</v>
      </c>
      <c r="S561" s="204">
        <v>0</v>
      </c>
      <c r="T561" s="205">
        <f>S561*H561</f>
        <v>0</v>
      </c>
      <c r="U561" s="32"/>
      <c r="V561" s="32"/>
      <c r="W561" s="32"/>
      <c r="X561" s="32"/>
      <c r="Y561" s="32"/>
      <c r="Z561" s="32"/>
      <c r="AA561" s="32"/>
      <c r="AB561" s="32"/>
      <c r="AC561" s="32"/>
      <c r="AD561" s="32"/>
      <c r="AE561" s="32"/>
      <c r="AR561" s="206" t="s">
        <v>150</v>
      </c>
      <c r="AT561" s="206" t="s">
        <v>145</v>
      </c>
      <c r="AU561" s="206" t="s">
        <v>83</v>
      </c>
      <c r="AY561" s="17" t="s">
        <v>143</v>
      </c>
      <c r="BE561" s="207">
        <f>IF(N561="základní",J561,0)</f>
        <v>306</v>
      </c>
      <c r="BF561" s="207">
        <f>IF(N561="snížená",J561,0)</f>
        <v>0</v>
      </c>
      <c r="BG561" s="207">
        <f>IF(N561="zákl. přenesená",J561,0)</f>
        <v>0</v>
      </c>
      <c r="BH561" s="207">
        <f>IF(N561="sníž. přenesená",J561,0)</f>
        <v>0</v>
      </c>
      <c r="BI561" s="207">
        <f>IF(N561="nulová",J561,0)</f>
        <v>0</v>
      </c>
      <c r="BJ561" s="17" t="s">
        <v>20</v>
      </c>
      <c r="BK561" s="207">
        <f>ROUND(I561*H561,2)</f>
        <v>306</v>
      </c>
      <c r="BL561" s="17" t="s">
        <v>150</v>
      </c>
      <c r="BM561" s="206" t="s">
        <v>1101</v>
      </c>
    </row>
    <row r="562" s="2" customFormat="1" ht="24.15" customHeight="1">
      <c r="A562" s="32"/>
      <c r="B562" s="33"/>
      <c r="C562" s="196" t="s">
        <v>1102</v>
      </c>
      <c r="D562" s="196" t="s">
        <v>145</v>
      </c>
      <c r="E562" s="197" t="s">
        <v>1103</v>
      </c>
      <c r="F562" s="198" t="s">
        <v>1104</v>
      </c>
      <c r="G562" s="199" t="s">
        <v>506</v>
      </c>
      <c r="H562" s="200">
        <v>0.085999999999999993</v>
      </c>
      <c r="I562" s="201">
        <v>43500</v>
      </c>
      <c r="J562" s="201">
        <f>ROUND(I562*H562,2)</f>
        <v>3741</v>
      </c>
      <c r="K562" s="198" t="s">
        <v>149</v>
      </c>
      <c r="L562" s="38"/>
      <c r="M562" s="202" t="s">
        <v>18</v>
      </c>
      <c r="N562" s="203" t="s">
        <v>45</v>
      </c>
      <c r="O562" s="204">
        <v>40.591000000000001</v>
      </c>
      <c r="P562" s="204">
        <f>O562*H562</f>
        <v>3.4908259999999998</v>
      </c>
      <c r="Q562" s="204">
        <v>1.038217</v>
      </c>
      <c r="R562" s="204">
        <f>Q562*H562</f>
        <v>0.089286661999999989</v>
      </c>
      <c r="S562" s="204">
        <v>0</v>
      </c>
      <c r="T562" s="205">
        <f>S562*H562</f>
        <v>0</v>
      </c>
      <c r="U562" s="32"/>
      <c r="V562" s="32"/>
      <c r="W562" s="32"/>
      <c r="X562" s="32"/>
      <c r="Y562" s="32"/>
      <c r="Z562" s="32"/>
      <c r="AA562" s="32"/>
      <c r="AB562" s="32"/>
      <c r="AC562" s="32"/>
      <c r="AD562" s="32"/>
      <c r="AE562" s="32"/>
      <c r="AR562" s="206" t="s">
        <v>150</v>
      </c>
      <c r="AT562" s="206" t="s">
        <v>145</v>
      </c>
      <c r="AU562" s="206" t="s">
        <v>83</v>
      </c>
      <c r="AY562" s="17" t="s">
        <v>143</v>
      </c>
      <c r="BE562" s="207">
        <f>IF(N562="základní",J562,0)</f>
        <v>3741</v>
      </c>
      <c r="BF562" s="207">
        <f>IF(N562="snížená",J562,0)</f>
        <v>0</v>
      </c>
      <c r="BG562" s="207">
        <f>IF(N562="zákl. přenesená",J562,0)</f>
        <v>0</v>
      </c>
      <c r="BH562" s="207">
        <f>IF(N562="sníž. přenesená",J562,0)</f>
        <v>0</v>
      </c>
      <c r="BI562" s="207">
        <f>IF(N562="nulová",J562,0)</f>
        <v>0</v>
      </c>
      <c r="BJ562" s="17" t="s">
        <v>20</v>
      </c>
      <c r="BK562" s="207">
        <f>ROUND(I562*H562,2)</f>
        <v>3741</v>
      </c>
      <c r="BL562" s="17" t="s">
        <v>150</v>
      </c>
      <c r="BM562" s="206" t="s">
        <v>1105</v>
      </c>
    </row>
    <row r="563" s="2" customFormat="1">
      <c r="A563" s="32"/>
      <c r="B563" s="33"/>
      <c r="C563" s="34"/>
      <c r="D563" s="208" t="s">
        <v>152</v>
      </c>
      <c r="E563" s="34"/>
      <c r="F563" s="209" t="s">
        <v>1020</v>
      </c>
      <c r="G563" s="34"/>
      <c r="H563" s="34"/>
      <c r="I563" s="34"/>
      <c r="J563" s="34"/>
      <c r="K563" s="34"/>
      <c r="L563" s="38"/>
      <c r="M563" s="210"/>
      <c r="N563" s="211"/>
      <c r="O563" s="77"/>
      <c r="P563" s="77"/>
      <c r="Q563" s="77"/>
      <c r="R563" s="77"/>
      <c r="S563" s="77"/>
      <c r="T563" s="78"/>
      <c r="U563" s="32"/>
      <c r="V563" s="32"/>
      <c r="W563" s="32"/>
      <c r="X563" s="32"/>
      <c r="Y563" s="32"/>
      <c r="Z563" s="32"/>
      <c r="AA563" s="32"/>
      <c r="AB563" s="32"/>
      <c r="AC563" s="32"/>
      <c r="AD563" s="32"/>
      <c r="AE563" s="32"/>
      <c r="AT563" s="17" t="s">
        <v>152</v>
      </c>
      <c r="AU563" s="17" t="s">
        <v>83</v>
      </c>
    </row>
    <row r="564" s="2" customFormat="1" ht="37.8" customHeight="1">
      <c r="A564" s="32"/>
      <c r="B564" s="33"/>
      <c r="C564" s="196" t="s">
        <v>1106</v>
      </c>
      <c r="D564" s="196" t="s">
        <v>145</v>
      </c>
      <c r="E564" s="197" t="s">
        <v>1107</v>
      </c>
      <c r="F564" s="198" t="s">
        <v>1108</v>
      </c>
      <c r="G564" s="199" t="s">
        <v>148</v>
      </c>
      <c r="H564" s="200">
        <v>2.1000000000000001</v>
      </c>
      <c r="I564" s="201">
        <v>1030</v>
      </c>
      <c r="J564" s="201">
        <f>ROUND(I564*H564,2)</f>
        <v>2163</v>
      </c>
      <c r="K564" s="198" t="s">
        <v>149</v>
      </c>
      <c r="L564" s="38"/>
      <c r="M564" s="202" t="s">
        <v>18</v>
      </c>
      <c r="N564" s="203" t="s">
        <v>45</v>
      </c>
      <c r="O564" s="204">
        <v>0.53100000000000003</v>
      </c>
      <c r="P564" s="204">
        <f>O564*H564</f>
        <v>1.1151000000000002</v>
      </c>
      <c r="Q564" s="204">
        <v>0.34661999999999998</v>
      </c>
      <c r="R564" s="204">
        <f>Q564*H564</f>
        <v>0.72790200000000005</v>
      </c>
      <c r="S564" s="204">
        <v>0</v>
      </c>
      <c r="T564" s="205">
        <f>S564*H564</f>
        <v>0</v>
      </c>
      <c r="U564" s="32"/>
      <c r="V564" s="32"/>
      <c r="W564" s="32"/>
      <c r="X564" s="32"/>
      <c r="Y564" s="32"/>
      <c r="Z564" s="32"/>
      <c r="AA564" s="32"/>
      <c r="AB564" s="32"/>
      <c r="AC564" s="32"/>
      <c r="AD564" s="32"/>
      <c r="AE564" s="32"/>
      <c r="AR564" s="206" t="s">
        <v>150</v>
      </c>
      <c r="AT564" s="206" t="s">
        <v>145</v>
      </c>
      <c r="AU564" s="206" t="s">
        <v>83</v>
      </c>
      <c r="AY564" s="17" t="s">
        <v>143</v>
      </c>
      <c r="BE564" s="207">
        <f>IF(N564="základní",J564,0)</f>
        <v>2163</v>
      </c>
      <c r="BF564" s="207">
        <f>IF(N564="snížená",J564,0)</f>
        <v>0</v>
      </c>
      <c r="BG564" s="207">
        <f>IF(N564="zákl. přenesená",J564,0)</f>
        <v>0</v>
      </c>
      <c r="BH564" s="207">
        <f>IF(N564="sníž. přenesená",J564,0)</f>
        <v>0</v>
      </c>
      <c r="BI564" s="207">
        <f>IF(N564="nulová",J564,0)</f>
        <v>0</v>
      </c>
      <c r="BJ564" s="17" t="s">
        <v>20</v>
      </c>
      <c r="BK564" s="207">
        <f>ROUND(I564*H564,2)</f>
        <v>2163</v>
      </c>
      <c r="BL564" s="17" t="s">
        <v>150</v>
      </c>
      <c r="BM564" s="206" t="s">
        <v>1109</v>
      </c>
    </row>
    <row r="565" s="2" customFormat="1">
      <c r="A565" s="32"/>
      <c r="B565" s="33"/>
      <c r="C565" s="34"/>
      <c r="D565" s="208" t="s">
        <v>152</v>
      </c>
      <c r="E565" s="34"/>
      <c r="F565" s="209" t="s">
        <v>1110</v>
      </c>
      <c r="G565" s="34"/>
      <c r="H565" s="34"/>
      <c r="I565" s="34"/>
      <c r="J565" s="34"/>
      <c r="K565" s="34"/>
      <c r="L565" s="38"/>
      <c r="M565" s="210"/>
      <c r="N565" s="211"/>
      <c r="O565" s="77"/>
      <c r="P565" s="77"/>
      <c r="Q565" s="77"/>
      <c r="R565" s="77"/>
      <c r="S565" s="77"/>
      <c r="T565" s="78"/>
      <c r="U565" s="32"/>
      <c r="V565" s="32"/>
      <c r="W565" s="32"/>
      <c r="X565" s="32"/>
      <c r="Y565" s="32"/>
      <c r="Z565" s="32"/>
      <c r="AA565" s="32"/>
      <c r="AB565" s="32"/>
      <c r="AC565" s="32"/>
      <c r="AD565" s="32"/>
      <c r="AE565" s="32"/>
      <c r="AT565" s="17" t="s">
        <v>152</v>
      </c>
      <c r="AU565" s="17" t="s">
        <v>83</v>
      </c>
    </row>
    <row r="566" s="2" customFormat="1" ht="44.25" customHeight="1">
      <c r="A566" s="32"/>
      <c r="B566" s="33"/>
      <c r="C566" s="196" t="s">
        <v>1111</v>
      </c>
      <c r="D566" s="196" t="s">
        <v>145</v>
      </c>
      <c r="E566" s="197" t="s">
        <v>1112</v>
      </c>
      <c r="F566" s="198" t="s">
        <v>1113</v>
      </c>
      <c r="G566" s="199" t="s">
        <v>148</v>
      </c>
      <c r="H566" s="200">
        <v>58.5</v>
      </c>
      <c r="I566" s="201">
        <v>946</v>
      </c>
      <c r="J566" s="201">
        <f>ROUND(I566*H566,2)</f>
        <v>55341</v>
      </c>
      <c r="K566" s="198" t="s">
        <v>149</v>
      </c>
      <c r="L566" s="38"/>
      <c r="M566" s="202" t="s">
        <v>18</v>
      </c>
      <c r="N566" s="203" t="s">
        <v>45</v>
      </c>
      <c r="O566" s="204">
        <v>0.67000000000000004</v>
      </c>
      <c r="P566" s="204">
        <f>O566*H566</f>
        <v>39.195</v>
      </c>
      <c r="Q566" s="204">
        <v>0.4283208</v>
      </c>
      <c r="R566" s="204">
        <f>Q566*H566</f>
        <v>25.056766799999998</v>
      </c>
      <c r="S566" s="204">
        <v>0</v>
      </c>
      <c r="T566" s="205">
        <f>S566*H566</f>
        <v>0</v>
      </c>
      <c r="U566" s="32"/>
      <c r="V566" s="32"/>
      <c r="W566" s="32"/>
      <c r="X566" s="32"/>
      <c r="Y566" s="32"/>
      <c r="Z566" s="32"/>
      <c r="AA566" s="32"/>
      <c r="AB566" s="32"/>
      <c r="AC566" s="32"/>
      <c r="AD566" s="32"/>
      <c r="AE566" s="32"/>
      <c r="AR566" s="206" t="s">
        <v>150</v>
      </c>
      <c r="AT566" s="206" t="s">
        <v>145</v>
      </c>
      <c r="AU566" s="206" t="s">
        <v>83</v>
      </c>
      <c r="AY566" s="17" t="s">
        <v>143</v>
      </c>
      <c r="BE566" s="207">
        <f>IF(N566="základní",J566,0)</f>
        <v>55341</v>
      </c>
      <c r="BF566" s="207">
        <f>IF(N566="snížená",J566,0)</f>
        <v>0</v>
      </c>
      <c r="BG566" s="207">
        <f>IF(N566="zákl. přenesená",J566,0)</f>
        <v>0</v>
      </c>
      <c r="BH566" s="207">
        <f>IF(N566="sníž. přenesená",J566,0)</f>
        <v>0</v>
      </c>
      <c r="BI566" s="207">
        <f>IF(N566="nulová",J566,0)</f>
        <v>0</v>
      </c>
      <c r="BJ566" s="17" t="s">
        <v>20</v>
      </c>
      <c r="BK566" s="207">
        <f>ROUND(I566*H566,2)</f>
        <v>55341</v>
      </c>
      <c r="BL566" s="17" t="s">
        <v>150</v>
      </c>
      <c r="BM566" s="206" t="s">
        <v>1114</v>
      </c>
    </row>
    <row r="567" s="2" customFormat="1">
      <c r="A567" s="32"/>
      <c r="B567" s="33"/>
      <c r="C567" s="34"/>
      <c r="D567" s="208" t="s">
        <v>152</v>
      </c>
      <c r="E567" s="34"/>
      <c r="F567" s="209" t="s">
        <v>1110</v>
      </c>
      <c r="G567" s="34"/>
      <c r="H567" s="34"/>
      <c r="I567" s="34"/>
      <c r="J567" s="34"/>
      <c r="K567" s="34"/>
      <c r="L567" s="38"/>
      <c r="M567" s="210"/>
      <c r="N567" s="211"/>
      <c r="O567" s="77"/>
      <c r="P567" s="77"/>
      <c r="Q567" s="77"/>
      <c r="R567" s="77"/>
      <c r="S567" s="77"/>
      <c r="T567" s="78"/>
      <c r="U567" s="32"/>
      <c r="V567" s="32"/>
      <c r="W567" s="32"/>
      <c r="X567" s="32"/>
      <c r="Y567" s="32"/>
      <c r="Z567" s="32"/>
      <c r="AA567" s="32"/>
      <c r="AB567" s="32"/>
      <c r="AC567" s="32"/>
      <c r="AD567" s="32"/>
      <c r="AE567" s="32"/>
      <c r="AT567" s="17" t="s">
        <v>152</v>
      </c>
      <c r="AU567" s="17" t="s">
        <v>83</v>
      </c>
    </row>
    <row r="568" s="2" customFormat="1">
      <c r="A568" s="32"/>
      <c r="B568" s="33"/>
      <c r="C568" s="34"/>
      <c r="D568" s="208" t="s">
        <v>179</v>
      </c>
      <c r="E568" s="34"/>
      <c r="F568" s="209" t="s">
        <v>763</v>
      </c>
      <c r="G568" s="34"/>
      <c r="H568" s="34"/>
      <c r="I568" s="34"/>
      <c r="J568" s="34"/>
      <c r="K568" s="34"/>
      <c r="L568" s="38"/>
      <c r="M568" s="210"/>
      <c r="N568" s="211"/>
      <c r="O568" s="77"/>
      <c r="P568" s="77"/>
      <c r="Q568" s="77"/>
      <c r="R568" s="77"/>
      <c r="S568" s="77"/>
      <c r="T568" s="78"/>
      <c r="U568" s="32"/>
      <c r="V568" s="32"/>
      <c r="W568" s="32"/>
      <c r="X568" s="32"/>
      <c r="Y568" s="32"/>
      <c r="Z568" s="32"/>
      <c r="AA568" s="32"/>
      <c r="AB568" s="32"/>
      <c r="AC568" s="32"/>
      <c r="AD568" s="32"/>
      <c r="AE568" s="32"/>
      <c r="AT568" s="17" t="s">
        <v>179</v>
      </c>
      <c r="AU568" s="17" t="s">
        <v>83</v>
      </c>
    </row>
    <row r="569" s="2" customFormat="1" ht="44.25" customHeight="1">
      <c r="A569" s="32"/>
      <c r="B569" s="33"/>
      <c r="C569" s="196" t="s">
        <v>1115</v>
      </c>
      <c r="D569" s="196" t="s">
        <v>145</v>
      </c>
      <c r="E569" s="197" t="s">
        <v>1116</v>
      </c>
      <c r="F569" s="198" t="s">
        <v>1117</v>
      </c>
      <c r="G569" s="199" t="s">
        <v>148</v>
      </c>
      <c r="H569" s="200">
        <v>90</v>
      </c>
      <c r="I569" s="201">
        <v>2300</v>
      </c>
      <c r="J569" s="201">
        <f>ROUND(I569*H569,2)</f>
        <v>207000</v>
      </c>
      <c r="K569" s="198" t="s">
        <v>149</v>
      </c>
      <c r="L569" s="38"/>
      <c r="M569" s="202" t="s">
        <v>18</v>
      </c>
      <c r="N569" s="203" t="s">
        <v>45</v>
      </c>
      <c r="O569" s="204">
        <v>1.4530000000000001</v>
      </c>
      <c r="P569" s="204">
        <f>O569*H569</f>
        <v>130.77000000000001</v>
      </c>
      <c r="Q569" s="204">
        <v>1.20855</v>
      </c>
      <c r="R569" s="204">
        <f>Q569*H569</f>
        <v>108.76950000000001</v>
      </c>
      <c r="S569" s="204">
        <v>0</v>
      </c>
      <c r="T569" s="205">
        <f>S569*H569</f>
        <v>0</v>
      </c>
      <c r="U569" s="32"/>
      <c r="V569" s="32"/>
      <c r="W569" s="32"/>
      <c r="X569" s="32"/>
      <c r="Y569" s="32"/>
      <c r="Z569" s="32"/>
      <c r="AA569" s="32"/>
      <c r="AB569" s="32"/>
      <c r="AC569" s="32"/>
      <c r="AD569" s="32"/>
      <c r="AE569" s="32"/>
      <c r="AR569" s="206" t="s">
        <v>150</v>
      </c>
      <c r="AT569" s="206" t="s">
        <v>145</v>
      </c>
      <c r="AU569" s="206" t="s">
        <v>83</v>
      </c>
      <c r="AY569" s="17" t="s">
        <v>143</v>
      </c>
      <c r="BE569" s="207">
        <f>IF(N569="základní",J569,0)</f>
        <v>207000</v>
      </c>
      <c r="BF569" s="207">
        <f>IF(N569="snížená",J569,0)</f>
        <v>0</v>
      </c>
      <c r="BG569" s="207">
        <f>IF(N569="zákl. přenesená",J569,0)</f>
        <v>0</v>
      </c>
      <c r="BH569" s="207">
        <f>IF(N569="sníž. přenesená",J569,0)</f>
        <v>0</v>
      </c>
      <c r="BI569" s="207">
        <f>IF(N569="nulová",J569,0)</f>
        <v>0</v>
      </c>
      <c r="BJ569" s="17" t="s">
        <v>20</v>
      </c>
      <c r="BK569" s="207">
        <f>ROUND(I569*H569,2)</f>
        <v>207000</v>
      </c>
      <c r="BL569" s="17" t="s">
        <v>150</v>
      </c>
      <c r="BM569" s="206" t="s">
        <v>1118</v>
      </c>
    </row>
    <row r="570" s="2" customFormat="1">
      <c r="A570" s="32"/>
      <c r="B570" s="33"/>
      <c r="C570" s="34"/>
      <c r="D570" s="208" t="s">
        <v>152</v>
      </c>
      <c r="E570" s="34"/>
      <c r="F570" s="209" t="s">
        <v>1110</v>
      </c>
      <c r="G570" s="34"/>
      <c r="H570" s="34"/>
      <c r="I570" s="34"/>
      <c r="J570" s="34"/>
      <c r="K570" s="34"/>
      <c r="L570" s="38"/>
      <c r="M570" s="210"/>
      <c r="N570" s="211"/>
      <c r="O570" s="77"/>
      <c r="P570" s="77"/>
      <c r="Q570" s="77"/>
      <c r="R570" s="77"/>
      <c r="S570" s="77"/>
      <c r="T570" s="78"/>
      <c r="U570" s="32"/>
      <c r="V570" s="32"/>
      <c r="W570" s="32"/>
      <c r="X570" s="32"/>
      <c r="Y570" s="32"/>
      <c r="Z570" s="32"/>
      <c r="AA570" s="32"/>
      <c r="AB570" s="32"/>
      <c r="AC570" s="32"/>
      <c r="AD570" s="32"/>
      <c r="AE570" s="32"/>
      <c r="AT570" s="17" t="s">
        <v>152</v>
      </c>
      <c r="AU570" s="17" t="s">
        <v>83</v>
      </c>
    </row>
    <row r="571" s="2" customFormat="1">
      <c r="A571" s="32"/>
      <c r="B571" s="33"/>
      <c r="C571" s="34"/>
      <c r="D571" s="208" t="s">
        <v>179</v>
      </c>
      <c r="E571" s="34"/>
      <c r="F571" s="209" t="s">
        <v>1119</v>
      </c>
      <c r="G571" s="34"/>
      <c r="H571" s="34"/>
      <c r="I571" s="34"/>
      <c r="J571" s="34"/>
      <c r="K571" s="34"/>
      <c r="L571" s="38"/>
      <c r="M571" s="210"/>
      <c r="N571" s="211"/>
      <c r="O571" s="77"/>
      <c r="P571" s="77"/>
      <c r="Q571" s="77"/>
      <c r="R571" s="77"/>
      <c r="S571" s="77"/>
      <c r="T571" s="78"/>
      <c r="U571" s="32"/>
      <c r="V571" s="32"/>
      <c r="W571" s="32"/>
      <c r="X571" s="32"/>
      <c r="Y571" s="32"/>
      <c r="Z571" s="32"/>
      <c r="AA571" s="32"/>
      <c r="AB571" s="32"/>
      <c r="AC571" s="32"/>
      <c r="AD571" s="32"/>
      <c r="AE571" s="32"/>
      <c r="AT571" s="17" t="s">
        <v>179</v>
      </c>
      <c r="AU571" s="17" t="s">
        <v>83</v>
      </c>
    </row>
    <row r="572" s="2" customFormat="1" ht="37.8" customHeight="1">
      <c r="A572" s="32"/>
      <c r="B572" s="33"/>
      <c r="C572" s="196" t="s">
        <v>1120</v>
      </c>
      <c r="D572" s="196" t="s">
        <v>145</v>
      </c>
      <c r="E572" s="197" t="s">
        <v>1121</v>
      </c>
      <c r="F572" s="198" t="s">
        <v>1122</v>
      </c>
      <c r="G572" s="199" t="s">
        <v>176</v>
      </c>
      <c r="H572" s="200">
        <v>3.75</v>
      </c>
      <c r="I572" s="201">
        <v>5190</v>
      </c>
      <c r="J572" s="201">
        <f>ROUND(I572*H572,2)</f>
        <v>19462.5</v>
      </c>
      <c r="K572" s="198" t="s">
        <v>149</v>
      </c>
      <c r="L572" s="38"/>
      <c r="M572" s="202" t="s">
        <v>18</v>
      </c>
      <c r="N572" s="203" t="s">
        <v>45</v>
      </c>
      <c r="O572" s="204">
        <v>7.8220000000000001</v>
      </c>
      <c r="P572" s="204">
        <f>O572*H572</f>
        <v>29.3325</v>
      </c>
      <c r="Q572" s="204">
        <v>2.2563399999999998</v>
      </c>
      <c r="R572" s="204">
        <f>Q572*H572</f>
        <v>8.4612749999999988</v>
      </c>
      <c r="S572" s="204">
        <v>0</v>
      </c>
      <c r="T572" s="205">
        <f>S572*H572</f>
        <v>0</v>
      </c>
      <c r="U572" s="32"/>
      <c r="V572" s="32"/>
      <c r="W572" s="32"/>
      <c r="X572" s="32"/>
      <c r="Y572" s="32"/>
      <c r="Z572" s="32"/>
      <c r="AA572" s="32"/>
      <c r="AB572" s="32"/>
      <c r="AC572" s="32"/>
      <c r="AD572" s="32"/>
      <c r="AE572" s="32"/>
      <c r="AR572" s="206" t="s">
        <v>150</v>
      </c>
      <c r="AT572" s="206" t="s">
        <v>145</v>
      </c>
      <c r="AU572" s="206" t="s">
        <v>83</v>
      </c>
      <c r="AY572" s="17" t="s">
        <v>143</v>
      </c>
      <c r="BE572" s="207">
        <f>IF(N572="základní",J572,0)</f>
        <v>19462.5</v>
      </c>
      <c r="BF572" s="207">
        <f>IF(N572="snížená",J572,0)</f>
        <v>0</v>
      </c>
      <c r="BG572" s="207">
        <f>IF(N572="zákl. přenesená",J572,0)</f>
        <v>0</v>
      </c>
      <c r="BH572" s="207">
        <f>IF(N572="sníž. přenesená",J572,0)</f>
        <v>0</v>
      </c>
      <c r="BI572" s="207">
        <f>IF(N572="nulová",J572,0)</f>
        <v>0</v>
      </c>
      <c r="BJ572" s="17" t="s">
        <v>20</v>
      </c>
      <c r="BK572" s="207">
        <f>ROUND(I572*H572,2)</f>
        <v>19462.5</v>
      </c>
      <c r="BL572" s="17" t="s">
        <v>150</v>
      </c>
      <c r="BM572" s="206" t="s">
        <v>1123</v>
      </c>
    </row>
    <row r="573" s="2" customFormat="1" ht="24.15" customHeight="1">
      <c r="A573" s="32"/>
      <c r="B573" s="33"/>
      <c r="C573" s="196" t="s">
        <v>1124</v>
      </c>
      <c r="D573" s="196" t="s">
        <v>145</v>
      </c>
      <c r="E573" s="197" t="s">
        <v>1125</v>
      </c>
      <c r="F573" s="198" t="s">
        <v>1126</v>
      </c>
      <c r="G573" s="199" t="s">
        <v>276</v>
      </c>
      <c r="H573" s="200">
        <v>150</v>
      </c>
      <c r="I573" s="201">
        <v>848</v>
      </c>
      <c r="J573" s="201">
        <f>ROUND(I573*H573,2)</f>
        <v>127200</v>
      </c>
      <c r="K573" s="198" t="s">
        <v>149</v>
      </c>
      <c r="L573" s="38"/>
      <c r="M573" s="202" t="s">
        <v>18</v>
      </c>
      <c r="N573" s="203" t="s">
        <v>45</v>
      </c>
      <c r="O573" s="204">
        <v>1.998</v>
      </c>
      <c r="P573" s="204">
        <f>O573*H573</f>
        <v>299.69999999999999</v>
      </c>
      <c r="Q573" s="204">
        <v>3.5765200000000001E-05</v>
      </c>
      <c r="R573" s="204">
        <f>Q573*H573</f>
        <v>0.0053647800000000004</v>
      </c>
      <c r="S573" s="204">
        <v>0</v>
      </c>
      <c r="T573" s="205">
        <f>S573*H573</f>
        <v>0</v>
      </c>
      <c r="U573" s="32"/>
      <c r="V573" s="32"/>
      <c r="W573" s="32"/>
      <c r="X573" s="32"/>
      <c r="Y573" s="32"/>
      <c r="Z573" s="32"/>
      <c r="AA573" s="32"/>
      <c r="AB573" s="32"/>
      <c r="AC573" s="32"/>
      <c r="AD573" s="32"/>
      <c r="AE573" s="32"/>
      <c r="AR573" s="206" t="s">
        <v>150</v>
      </c>
      <c r="AT573" s="206" t="s">
        <v>145</v>
      </c>
      <c r="AU573" s="206" t="s">
        <v>83</v>
      </c>
      <c r="AY573" s="17" t="s">
        <v>143</v>
      </c>
      <c r="BE573" s="207">
        <f>IF(N573="základní",J573,0)</f>
        <v>127200</v>
      </c>
      <c r="BF573" s="207">
        <f>IF(N573="snížená",J573,0)</f>
        <v>0</v>
      </c>
      <c r="BG573" s="207">
        <f>IF(N573="zákl. přenesená",J573,0)</f>
        <v>0</v>
      </c>
      <c r="BH573" s="207">
        <f>IF(N573="sníž. přenesená",J573,0)</f>
        <v>0</v>
      </c>
      <c r="BI573" s="207">
        <f>IF(N573="nulová",J573,0)</f>
        <v>0</v>
      </c>
      <c r="BJ573" s="17" t="s">
        <v>20</v>
      </c>
      <c r="BK573" s="207">
        <f>ROUND(I573*H573,2)</f>
        <v>127200</v>
      </c>
      <c r="BL573" s="17" t="s">
        <v>150</v>
      </c>
      <c r="BM573" s="206" t="s">
        <v>1127</v>
      </c>
    </row>
    <row r="574" s="2" customFormat="1">
      <c r="A574" s="32"/>
      <c r="B574" s="33"/>
      <c r="C574" s="34"/>
      <c r="D574" s="208" t="s">
        <v>152</v>
      </c>
      <c r="E574" s="34"/>
      <c r="F574" s="209" t="s">
        <v>1128</v>
      </c>
      <c r="G574" s="34"/>
      <c r="H574" s="34"/>
      <c r="I574" s="34"/>
      <c r="J574" s="34"/>
      <c r="K574" s="34"/>
      <c r="L574" s="38"/>
      <c r="M574" s="210"/>
      <c r="N574" s="211"/>
      <c r="O574" s="77"/>
      <c r="P574" s="77"/>
      <c r="Q574" s="77"/>
      <c r="R574" s="77"/>
      <c r="S574" s="77"/>
      <c r="T574" s="78"/>
      <c r="U574" s="32"/>
      <c r="V574" s="32"/>
      <c r="W574" s="32"/>
      <c r="X574" s="32"/>
      <c r="Y574" s="32"/>
      <c r="Z574" s="32"/>
      <c r="AA574" s="32"/>
      <c r="AB574" s="32"/>
      <c r="AC574" s="32"/>
      <c r="AD574" s="32"/>
      <c r="AE574" s="32"/>
      <c r="AT574" s="17" t="s">
        <v>152</v>
      </c>
      <c r="AU574" s="17" t="s">
        <v>83</v>
      </c>
    </row>
    <row r="575" s="2" customFormat="1">
      <c r="A575" s="32"/>
      <c r="B575" s="33"/>
      <c r="C575" s="34"/>
      <c r="D575" s="208" t="s">
        <v>179</v>
      </c>
      <c r="E575" s="34"/>
      <c r="F575" s="209" t="s">
        <v>1129</v>
      </c>
      <c r="G575" s="34"/>
      <c r="H575" s="34"/>
      <c r="I575" s="34"/>
      <c r="J575" s="34"/>
      <c r="K575" s="34"/>
      <c r="L575" s="38"/>
      <c r="M575" s="210"/>
      <c r="N575" s="211"/>
      <c r="O575" s="77"/>
      <c r="P575" s="77"/>
      <c r="Q575" s="77"/>
      <c r="R575" s="77"/>
      <c r="S575" s="77"/>
      <c r="T575" s="78"/>
      <c r="U575" s="32"/>
      <c r="V575" s="32"/>
      <c r="W575" s="32"/>
      <c r="X575" s="32"/>
      <c r="Y575" s="32"/>
      <c r="Z575" s="32"/>
      <c r="AA575" s="32"/>
      <c r="AB575" s="32"/>
      <c r="AC575" s="32"/>
      <c r="AD575" s="32"/>
      <c r="AE575" s="32"/>
      <c r="AT575" s="17" t="s">
        <v>179</v>
      </c>
      <c r="AU575" s="17" t="s">
        <v>83</v>
      </c>
    </row>
    <row r="576" s="2" customFormat="1" ht="16.5" customHeight="1">
      <c r="A576" s="32"/>
      <c r="B576" s="33"/>
      <c r="C576" s="212" t="s">
        <v>1130</v>
      </c>
      <c r="D576" s="212" t="s">
        <v>260</v>
      </c>
      <c r="E576" s="213" t="s">
        <v>1131</v>
      </c>
      <c r="F576" s="214" t="s">
        <v>1132</v>
      </c>
      <c r="G576" s="215" t="s">
        <v>176</v>
      </c>
      <c r="H576" s="216">
        <v>30</v>
      </c>
      <c r="I576" s="217">
        <v>6500</v>
      </c>
      <c r="J576" s="217">
        <f>ROUND(I576*H576,2)</f>
        <v>195000</v>
      </c>
      <c r="K576" s="214" t="s">
        <v>18</v>
      </c>
      <c r="L576" s="218"/>
      <c r="M576" s="219" t="s">
        <v>18</v>
      </c>
      <c r="N576" s="220" t="s">
        <v>45</v>
      </c>
      <c r="O576" s="204">
        <v>0</v>
      </c>
      <c r="P576" s="204">
        <f>O576*H576</f>
        <v>0</v>
      </c>
      <c r="Q576" s="204">
        <v>2</v>
      </c>
      <c r="R576" s="204">
        <f>Q576*H576</f>
        <v>60</v>
      </c>
      <c r="S576" s="204">
        <v>0</v>
      </c>
      <c r="T576" s="205">
        <f>S576*H576</f>
        <v>0</v>
      </c>
      <c r="U576" s="32"/>
      <c r="V576" s="32"/>
      <c r="W576" s="32"/>
      <c r="X576" s="32"/>
      <c r="Y576" s="32"/>
      <c r="Z576" s="32"/>
      <c r="AA576" s="32"/>
      <c r="AB576" s="32"/>
      <c r="AC576" s="32"/>
      <c r="AD576" s="32"/>
      <c r="AE576" s="32"/>
      <c r="AR576" s="206" t="s">
        <v>181</v>
      </c>
      <c r="AT576" s="206" t="s">
        <v>260</v>
      </c>
      <c r="AU576" s="206" t="s">
        <v>83</v>
      </c>
      <c r="AY576" s="17" t="s">
        <v>143</v>
      </c>
      <c r="BE576" s="207">
        <f>IF(N576="základní",J576,0)</f>
        <v>195000</v>
      </c>
      <c r="BF576" s="207">
        <f>IF(N576="snížená",J576,0)</f>
        <v>0</v>
      </c>
      <c r="BG576" s="207">
        <f>IF(N576="zákl. přenesená",J576,0)</f>
        <v>0</v>
      </c>
      <c r="BH576" s="207">
        <f>IF(N576="sníž. přenesená",J576,0)</f>
        <v>0</v>
      </c>
      <c r="BI576" s="207">
        <f>IF(N576="nulová",J576,0)</f>
        <v>0</v>
      </c>
      <c r="BJ576" s="17" t="s">
        <v>20</v>
      </c>
      <c r="BK576" s="207">
        <f>ROUND(I576*H576,2)</f>
        <v>195000</v>
      </c>
      <c r="BL576" s="17" t="s">
        <v>150</v>
      </c>
      <c r="BM576" s="206" t="s">
        <v>1133</v>
      </c>
    </row>
    <row r="577" s="2" customFormat="1">
      <c r="A577" s="32"/>
      <c r="B577" s="33"/>
      <c r="C577" s="34"/>
      <c r="D577" s="208" t="s">
        <v>179</v>
      </c>
      <c r="E577" s="34"/>
      <c r="F577" s="209" t="s">
        <v>1134</v>
      </c>
      <c r="G577" s="34"/>
      <c r="H577" s="34"/>
      <c r="I577" s="34"/>
      <c r="J577" s="34"/>
      <c r="K577" s="34"/>
      <c r="L577" s="38"/>
      <c r="M577" s="210"/>
      <c r="N577" s="211"/>
      <c r="O577" s="77"/>
      <c r="P577" s="77"/>
      <c r="Q577" s="77"/>
      <c r="R577" s="77"/>
      <c r="S577" s="77"/>
      <c r="T577" s="78"/>
      <c r="U577" s="32"/>
      <c r="V577" s="32"/>
      <c r="W577" s="32"/>
      <c r="X577" s="32"/>
      <c r="Y577" s="32"/>
      <c r="Z577" s="32"/>
      <c r="AA577" s="32"/>
      <c r="AB577" s="32"/>
      <c r="AC577" s="32"/>
      <c r="AD577" s="32"/>
      <c r="AE577" s="32"/>
      <c r="AT577" s="17" t="s">
        <v>179</v>
      </c>
      <c r="AU577" s="17" t="s">
        <v>83</v>
      </c>
    </row>
    <row r="578" s="2" customFormat="1" ht="16.5" customHeight="1">
      <c r="A578" s="32"/>
      <c r="B578" s="33"/>
      <c r="C578" s="212" t="s">
        <v>1135</v>
      </c>
      <c r="D578" s="212" t="s">
        <v>260</v>
      </c>
      <c r="E578" s="213" t="s">
        <v>1136</v>
      </c>
      <c r="F578" s="214" t="s">
        <v>1137</v>
      </c>
      <c r="G578" s="215" t="s">
        <v>1138</v>
      </c>
      <c r="H578" s="216">
        <v>150</v>
      </c>
      <c r="I578" s="217">
        <v>413</v>
      </c>
      <c r="J578" s="217">
        <f>ROUND(I578*H578,2)</f>
        <v>61950</v>
      </c>
      <c r="K578" s="214" t="s">
        <v>149</v>
      </c>
      <c r="L578" s="218"/>
      <c r="M578" s="219" t="s">
        <v>18</v>
      </c>
      <c r="N578" s="220" t="s">
        <v>45</v>
      </c>
      <c r="O578" s="204">
        <v>0</v>
      </c>
      <c r="P578" s="204">
        <f>O578*H578</f>
        <v>0</v>
      </c>
      <c r="Q578" s="204">
        <v>0.00115</v>
      </c>
      <c r="R578" s="204">
        <f>Q578*H578</f>
        <v>0.17249999999999999</v>
      </c>
      <c r="S578" s="204">
        <v>0</v>
      </c>
      <c r="T578" s="205">
        <f>S578*H578</f>
        <v>0</v>
      </c>
      <c r="U578" s="32"/>
      <c r="V578" s="32"/>
      <c r="W578" s="32"/>
      <c r="X578" s="32"/>
      <c r="Y578" s="32"/>
      <c r="Z578" s="32"/>
      <c r="AA578" s="32"/>
      <c r="AB578" s="32"/>
      <c r="AC578" s="32"/>
      <c r="AD578" s="32"/>
      <c r="AE578" s="32"/>
      <c r="AR578" s="206" t="s">
        <v>181</v>
      </c>
      <c r="AT578" s="206" t="s">
        <v>260</v>
      </c>
      <c r="AU578" s="206" t="s">
        <v>83</v>
      </c>
      <c r="AY578" s="17" t="s">
        <v>143</v>
      </c>
      <c r="BE578" s="207">
        <f>IF(N578="základní",J578,0)</f>
        <v>61950</v>
      </c>
      <c r="BF578" s="207">
        <f>IF(N578="snížená",J578,0)</f>
        <v>0</v>
      </c>
      <c r="BG578" s="207">
        <f>IF(N578="zákl. přenesená",J578,0)</f>
        <v>0</v>
      </c>
      <c r="BH578" s="207">
        <f>IF(N578="sníž. přenesená",J578,0)</f>
        <v>0</v>
      </c>
      <c r="BI578" s="207">
        <f>IF(N578="nulová",J578,0)</f>
        <v>0</v>
      </c>
      <c r="BJ578" s="17" t="s">
        <v>20</v>
      </c>
      <c r="BK578" s="207">
        <f>ROUND(I578*H578,2)</f>
        <v>61950</v>
      </c>
      <c r="BL578" s="17" t="s">
        <v>150</v>
      </c>
      <c r="BM578" s="206" t="s">
        <v>1139</v>
      </c>
    </row>
    <row r="579" s="2" customFormat="1">
      <c r="A579" s="32"/>
      <c r="B579" s="33"/>
      <c r="C579" s="34"/>
      <c r="D579" s="208" t="s">
        <v>179</v>
      </c>
      <c r="E579" s="34"/>
      <c r="F579" s="209" t="s">
        <v>1140</v>
      </c>
      <c r="G579" s="34"/>
      <c r="H579" s="34"/>
      <c r="I579" s="34"/>
      <c r="J579" s="34"/>
      <c r="K579" s="34"/>
      <c r="L579" s="38"/>
      <c r="M579" s="210"/>
      <c r="N579" s="211"/>
      <c r="O579" s="77"/>
      <c r="P579" s="77"/>
      <c r="Q579" s="77"/>
      <c r="R579" s="77"/>
      <c r="S579" s="77"/>
      <c r="T579" s="78"/>
      <c r="U579" s="32"/>
      <c r="V579" s="32"/>
      <c r="W579" s="32"/>
      <c r="X579" s="32"/>
      <c r="Y579" s="32"/>
      <c r="Z579" s="32"/>
      <c r="AA579" s="32"/>
      <c r="AB579" s="32"/>
      <c r="AC579" s="32"/>
      <c r="AD579" s="32"/>
      <c r="AE579" s="32"/>
      <c r="AT579" s="17" t="s">
        <v>179</v>
      </c>
      <c r="AU579" s="17" t="s">
        <v>83</v>
      </c>
    </row>
    <row r="580" s="2" customFormat="1" ht="24.15" customHeight="1">
      <c r="A580" s="32"/>
      <c r="B580" s="33"/>
      <c r="C580" s="196" t="s">
        <v>1141</v>
      </c>
      <c r="D580" s="196" t="s">
        <v>145</v>
      </c>
      <c r="E580" s="197" t="s">
        <v>1142</v>
      </c>
      <c r="F580" s="198" t="s">
        <v>1143</v>
      </c>
      <c r="G580" s="199" t="s">
        <v>276</v>
      </c>
      <c r="H580" s="200">
        <v>16.5</v>
      </c>
      <c r="I580" s="201">
        <v>1890</v>
      </c>
      <c r="J580" s="201">
        <f>ROUND(I580*H580,2)</f>
        <v>31185</v>
      </c>
      <c r="K580" s="198" t="s">
        <v>149</v>
      </c>
      <c r="L580" s="38"/>
      <c r="M580" s="202" t="s">
        <v>18</v>
      </c>
      <c r="N580" s="203" t="s">
        <v>45</v>
      </c>
      <c r="O580" s="204">
        <v>2.875</v>
      </c>
      <c r="P580" s="204">
        <f>O580*H580</f>
        <v>47.4375</v>
      </c>
      <c r="Q580" s="204">
        <v>0.00013668</v>
      </c>
      <c r="R580" s="204">
        <f>Q580*H580</f>
        <v>0.0022552200000000001</v>
      </c>
      <c r="S580" s="204">
        <v>0</v>
      </c>
      <c r="T580" s="205">
        <f>S580*H580</f>
        <v>0</v>
      </c>
      <c r="U580" s="32"/>
      <c r="V580" s="32"/>
      <c r="W580" s="32"/>
      <c r="X580" s="32"/>
      <c r="Y580" s="32"/>
      <c r="Z580" s="32"/>
      <c r="AA580" s="32"/>
      <c r="AB580" s="32"/>
      <c r="AC580" s="32"/>
      <c r="AD580" s="32"/>
      <c r="AE580" s="32"/>
      <c r="AR580" s="206" t="s">
        <v>150</v>
      </c>
      <c r="AT580" s="206" t="s">
        <v>145</v>
      </c>
      <c r="AU580" s="206" t="s">
        <v>83</v>
      </c>
      <c r="AY580" s="17" t="s">
        <v>143</v>
      </c>
      <c r="BE580" s="207">
        <f>IF(N580="základní",J580,0)</f>
        <v>31185</v>
      </c>
      <c r="BF580" s="207">
        <f>IF(N580="snížená",J580,0)</f>
        <v>0</v>
      </c>
      <c r="BG580" s="207">
        <f>IF(N580="zákl. přenesená",J580,0)</f>
        <v>0</v>
      </c>
      <c r="BH580" s="207">
        <f>IF(N580="sníž. přenesená",J580,0)</f>
        <v>0</v>
      </c>
      <c r="BI580" s="207">
        <f>IF(N580="nulová",J580,0)</f>
        <v>0</v>
      </c>
      <c r="BJ580" s="17" t="s">
        <v>20</v>
      </c>
      <c r="BK580" s="207">
        <f>ROUND(I580*H580,2)</f>
        <v>31185</v>
      </c>
      <c r="BL580" s="17" t="s">
        <v>150</v>
      </c>
      <c r="BM580" s="206" t="s">
        <v>1144</v>
      </c>
    </row>
    <row r="581" s="2" customFormat="1">
      <c r="A581" s="32"/>
      <c r="B581" s="33"/>
      <c r="C581" s="34"/>
      <c r="D581" s="208" t="s">
        <v>152</v>
      </c>
      <c r="E581" s="34"/>
      <c r="F581" s="209" t="s">
        <v>1145</v>
      </c>
      <c r="G581" s="34"/>
      <c r="H581" s="34"/>
      <c r="I581" s="34"/>
      <c r="J581" s="34"/>
      <c r="K581" s="34"/>
      <c r="L581" s="38"/>
      <c r="M581" s="210"/>
      <c r="N581" s="211"/>
      <c r="O581" s="77"/>
      <c r="P581" s="77"/>
      <c r="Q581" s="77"/>
      <c r="R581" s="77"/>
      <c r="S581" s="77"/>
      <c r="T581" s="78"/>
      <c r="U581" s="32"/>
      <c r="V581" s="32"/>
      <c r="W581" s="32"/>
      <c r="X581" s="32"/>
      <c r="Y581" s="32"/>
      <c r="Z581" s="32"/>
      <c r="AA581" s="32"/>
      <c r="AB581" s="32"/>
      <c r="AC581" s="32"/>
      <c r="AD581" s="32"/>
      <c r="AE581" s="32"/>
      <c r="AT581" s="17" t="s">
        <v>152</v>
      </c>
      <c r="AU581" s="17" t="s">
        <v>83</v>
      </c>
    </row>
    <row r="582" s="2" customFormat="1">
      <c r="A582" s="32"/>
      <c r="B582" s="33"/>
      <c r="C582" s="34"/>
      <c r="D582" s="208" t="s">
        <v>179</v>
      </c>
      <c r="E582" s="34"/>
      <c r="F582" s="209" t="s">
        <v>1146</v>
      </c>
      <c r="G582" s="34"/>
      <c r="H582" s="34"/>
      <c r="I582" s="34"/>
      <c r="J582" s="34"/>
      <c r="K582" s="34"/>
      <c r="L582" s="38"/>
      <c r="M582" s="210"/>
      <c r="N582" s="211"/>
      <c r="O582" s="77"/>
      <c r="P582" s="77"/>
      <c r="Q582" s="77"/>
      <c r="R582" s="77"/>
      <c r="S582" s="77"/>
      <c r="T582" s="78"/>
      <c r="U582" s="32"/>
      <c r="V582" s="32"/>
      <c r="W582" s="32"/>
      <c r="X582" s="32"/>
      <c r="Y582" s="32"/>
      <c r="Z582" s="32"/>
      <c r="AA582" s="32"/>
      <c r="AB582" s="32"/>
      <c r="AC582" s="32"/>
      <c r="AD582" s="32"/>
      <c r="AE582" s="32"/>
      <c r="AT582" s="17" t="s">
        <v>179</v>
      </c>
      <c r="AU582" s="17" t="s">
        <v>83</v>
      </c>
    </row>
    <row r="583" s="2" customFormat="1" ht="16.5" customHeight="1">
      <c r="A583" s="32"/>
      <c r="B583" s="33"/>
      <c r="C583" s="212" t="s">
        <v>1147</v>
      </c>
      <c r="D583" s="212" t="s">
        <v>260</v>
      </c>
      <c r="E583" s="213" t="s">
        <v>1148</v>
      </c>
      <c r="F583" s="214" t="s">
        <v>1149</v>
      </c>
      <c r="G583" s="215" t="s">
        <v>506</v>
      </c>
      <c r="H583" s="216">
        <v>2.25</v>
      </c>
      <c r="I583" s="217">
        <v>3970</v>
      </c>
      <c r="J583" s="217">
        <f>ROUND(I583*H583,2)</f>
        <v>8932.5</v>
      </c>
      <c r="K583" s="214" t="s">
        <v>149</v>
      </c>
      <c r="L583" s="218"/>
      <c r="M583" s="219" t="s">
        <v>18</v>
      </c>
      <c r="N583" s="220" t="s">
        <v>45</v>
      </c>
      <c r="O583" s="204">
        <v>0</v>
      </c>
      <c r="P583" s="204">
        <f>O583*H583</f>
        <v>0</v>
      </c>
      <c r="Q583" s="204">
        <v>1</v>
      </c>
      <c r="R583" s="204">
        <f>Q583*H583</f>
        <v>2.25</v>
      </c>
      <c r="S583" s="204">
        <v>0</v>
      </c>
      <c r="T583" s="205">
        <f>S583*H583</f>
        <v>0</v>
      </c>
      <c r="U583" s="32"/>
      <c r="V583" s="32"/>
      <c r="W583" s="32"/>
      <c r="X583" s="32"/>
      <c r="Y583" s="32"/>
      <c r="Z583" s="32"/>
      <c r="AA583" s="32"/>
      <c r="AB583" s="32"/>
      <c r="AC583" s="32"/>
      <c r="AD583" s="32"/>
      <c r="AE583" s="32"/>
      <c r="AR583" s="206" t="s">
        <v>181</v>
      </c>
      <c r="AT583" s="206" t="s">
        <v>260</v>
      </c>
      <c r="AU583" s="206" t="s">
        <v>83</v>
      </c>
      <c r="AY583" s="17" t="s">
        <v>143</v>
      </c>
      <c r="BE583" s="207">
        <f>IF(N583="základní",J583,0)</f>
        <v>8932.5</v>
      </c>
      <c r="BF583" s="207">
        <f>IF(N583="snížená",J583,0)</f>
        <v>0</v>
      </c>
      <c r="BG583" s="207">
        <f>IF(N583="zákl. přenesená",J583,0)</f>
        <v>0</v>
      </c>
      <c r="BH583" s="207">
        <f>IF(N583="sníž. přenesená",J583,0)</f>
        <v>0</v>
      </c>
      <c r="BI583" s="207">
        <f>IF(N583="nulová",J583,0)</f>
        <v>0</v>
      </c>
      <c r="BJ583" s="17" t="s">
        <v>20</v>
      </c>
      <c r="BK583" s="207">
        <f>ROUND(I583*H583,2)</f>
        <v>8932.5</v>
      </c>
      <c r="BL583" s="17" t="s">
        <v>150</v>
      </c>
      <c r="BM583" s="206" t="s">
        <v>1150</v>
      </c>
    </row>
    <row r="584" s="2" customFormat="1">
      <c r="A584" s="32"/>
      <c r="B584" s="33"/>
      <c r="C584" s="34"/>
      <c r="D584" s="208" t="s">
        <v>179</v>
      </c>
      <c r="E584" s="34"/>
      <c r="F584" s="209" t="s">
        <v>1151</v>
      </c>
      <c r="G584" s="34"/>
      <c r="H584" s="34"/>
      <c r="I584" s="34"/>
      <c r="J584" s="34"/>
      <c r="K584" s="34"/>
      <c r="L584" s="38"/>
      <c r="M584" s="210"/>
      <c r="N584" s="211"/>
      <c r="O584" s="77"/>
      <c r="P584" s="77"/>
      <c r="Q584" s="77"/>
      <c r="R584" s="77"/>
      <c r="S584" s="77"/>
      <c r="T584" s="78"/>
      <c r="U584" s="32"/>
      <c r="V584" s="32"/>
      <c r="W584" s="32"/>
      <c r="X584" s="32"/>
      <c r="Y584" s="32"/>
      <c r="Z584" s="32"/>
      <c r="AA584" s="32"/>
      <c r="AB584" s="32"/>
      <c r="AC584" s="32"/>
      <c r="AD584" s="32"/>
      <c r="AE584" s="32"/>
      <c r="AT584" s="17" t="s">
        <v>179</v>
      </c>
      <c r="AU584" s="17" t="s">
        <v>83</v>
      </c>
    </row>
    <row r="585" s="12" customFormat="1" ht="22.8" customHeight="1">
      <c r="A585" s="12"/>
      <c r="B585" s="181"/>
      <c r="C585" s="182"/>
      <c r="D585" s="183" t="s">
        <v>73</v>
      </c>
      <c r="E585" s="194" t="s">
        <v>158</v>
      </c>
      <c r="F585" s="194" t="s">
        <v>1152</v>
      </c>
      <c r="G585" s="182"/>
      <c r="H585" s="182"/>
      <c r="I585" s="182"/>
      <c r="J585" s="195">
        <f>BK585</f>
        <v>6170780.6799999997</v>
      </c>
      <c r="K585" s="182"/>
      <c r="L585" s="186"/>
      <c r="M585" s="187"/>
      <c r="N585" s="188"/>
      <c r="O585" s="188"/>
      <c r="P585" s="189">
        <f>SUM(P586:P699)</f>
        <v>4143.8966220000002</v>
      </c>
      <c r="Q585" s="188"/>
      <c r="R585" s="189">
        <f>SUM(R586:R699)</f>
        <v>861.515973712</v>
      </c>
      <c r="S585" s="188"/>
      <c r="T585" s="190">
        <f>SUM(T586:T699)</f>
        <v>0</v>
      </c>
      <c r="U585" s="12"/>
      <c r="V585" s="12"/>
      <c r="W585" s="12"/>
      <c r="X585" s="12"/>
      <c r="Y585" s="12"/>
      <c r="Z585" s="12"/>
      <c r="AA585" s="12"/>
      <c r="AB585" s="12"/>
      <c r="AC585" s="12"/>
      <c r="AD585" s="12"/>
      <c r="AE585" s="12"/>
      <c r="AR585" s="191" t="s">
        <v>20</v>
      </c>
      <c r="AT585" s="192" t="s">
        <v>73</v>
      </c>
      <c r="AU585" s="192" t="s">
        <v>20</v>
      </c>
      <c r="AY585" s="191" t="s">
        <v>143</v>
      </c>
      <c r="BK585" s="193">
        <f>SUM(BK586:BK699)</f>
        <v>6170780.6799999997</v>
      </c>
    </row>
    <row r="586" s="2" customFormat="1" ht="37.8" customHeight="1">
      <c r="A586" s="32"/>
      <c r="B586" s="33"/>
      <c r="C586" s="196" t="s">
        <v>1153</v>
      </c>
      <c r="D586" s="196" t="s">
        <v>145</v>
      </c>
      <c r="E586" s="197" t="s">
        <v>1154</v>
      </c>
      <c r="F586" s="198" t="s">
        <v>1155</v>
      </c>
      <c r="G586" s="199" t="s">
        <v>148</v>
      </c>
      <c r="H586" s="200">
        <v>27</v>
      </c>
      <c r="I586" s="201">
        <v>1380</v>
      </c>
      <c r="J586" s="201">
        <f>ROUND(I586*H586,2)</f>
        <v>37260</v>
      </c>
      <c r="K586" s="198" t="s">
        <v>149</v>
      </c>
      <c r="L586" s="38"/>
      <c r="M586" s="202" t="s">
        <v>18</v>
      </c>
      <c r="N586" s="203" t="s">
        <v>45</v>
      </c>
      <c r="O586" s="204">
        <v>1.0860000000000001</v>
      </c>
      <c r="P586" s="204">
        <f>O586*H586</f>
        <v>29.322000000000003</v>
      </c>
      <c r="Q586" s="204">
        <v>0.67488603999999996</v>
      </c>
      <c r="R586" s="204">
        <f>Q586*H586</f>
        <v>18.22192308</v>
      </c>
      <c r="S586" s="204">
        <v>0</v>
      </c>
      <c r="T586" s="205">
        <f>S586*H586</f>
        <v>0</v>
      </c>
      <c r="U586" s="32"/>
      <c r="V586" s="32"/>
      <c r="W586" s="32"/>
      <c r="X586" s="32"/>
      <c r="Y586" s="32"/>
      <c r="Z586" s="32"/>
      <c r="AA586" s="32"/>
      <c r="AB586" s="32"/>
      <c r="AC586" s="32"/>
      <c r="AD586" s="32"/>
      <c r="AE586" s="32"/>
      <c r="AR586" s="206" t="s">
        <v>150</v>
      </c>
      <c r="AT586" s="206" t="s">
        <v>145</v>
      </c>
      <c r="AU586" s="206" t="s">
        <v>83</v>
      </c>
      <c r="AY586" s="17" t="s">
        <v>143</v>
      </c>
      <c r="BE586" s="207">
        <f>IF(N586="základní",J586,0)</f>
        <v>37260</v>
      </c>
      <c r="BF586" s="207">
        <f>IF(N586="snížená",J586,0)</f>
        <v>0</v>
      </c>
      <c r="BG586" s="207">
        <f>IF(N586="zákl. přenesená",J586,0)</f>
        <v>0</v>
      </c>
      <c r="BH586" s="207">
        <f>IF(N586="sníž. přenesená",J586,0)</f>
        <v>0</v>
      </c>
      <c r="BI586" s="207">
        <f>IF(N586="nulová",J586,0)</f>
        <v>0</v>
      </c>
      <c r="BJ586" s="17" t="s">
        <v>20</v>
      </c>
      <c r="BK586" s="207">
        <f>ROUND(I586*H586,2)</f>
        <v>37260</v>
      </c>
      <c r="BL586" s="17" t="s">
        <v>150</v>
      </c>
      <c r="BM586" s="206" t="s">
        <v>1156</v>
      </c>
    </row>
    <row r="587" s="2" customFormat="1">
      <c r="A587" s="32"/>
      <c r="B587" s="33"/>
      <c r="C587" s="34"/>
      <c r="D587" s="208" t="s">
        <v>152</v>
      </c>
      <c r="E587" s="34"/>
      <c r="F587" s="209" t="s">
        <v>1157</v>
      </c>
      <c r="G587" s="34"/>
      <c r="H587" s="34"/>
      <c r="I587" s="34"/>
      <c r="J587" s="34"/>
      <c r="K587" s="34"/>
      <c r="L587" s="38"/>
      <c r="M587" s="210"/>
      <c r="N587" s="211"/>
      <c r="O587" s="77"/>
      <c r="P587" s="77"/>
      <c r="Q587" s="77"/>
      <c r="R587" s="77"/>
      <c r="S587" s="77"/>
      <c r="T587" s="78"/>
      <c r="U587" s="32"/>
      <c r="V587" s="32"/>
      <c r="W587" s="32"/>
      <c r="X587" s="32"/>
      <c r="Y587" s="32"/>
      <c r="Z587" s="32"/>
      <c r="AA587" s="32"/>
      <c r="AB587" s="32"/>
      <c r="AC587" s="32"/>
      <c r="AD587" s="32"/>
      <c r="AE587" s="32"/>
      <c r="AT587" s="17" t="s">
        <v>152</v>
      </c>
      <c r="AU587" s="17" t="s">
        <v>83</v>
      </c>
    </row>
    <row r="588" s="2" customFormat="1" ht="37.8" customHeight="1">
      <c r="A588" s="32"/>
      <c r="B588" s="33"/>
      <c r="C588" s="196" t="s">
        <v>1158</v>
      </c>
      <c r="D588" s="196" t="s">
        <v>145</v>
      </c>
      <c r="E588" s="197" t="s">
        <v>1159</v>
      </c>
      <c r="F588" s="198" t="s">
        <v>1160</v>
      </c>
      <c r="G588" s="199" t="s">
        <v>148</v>
      </c>
      <c r="H588" s="200">
        <v>48</v>
      </c>
      <c r="I588" s="201">
        <v>1780</v>
      </c>
      <c r="J588" s="201">
        <f>ROUND(I588*H588,2)</f>
        <v>85440</v>
      </c>
      <c r="K588" s="198" t="s">
        <v>149</v>
      </c>
      <c r="L588" s="38"/>
      <c r="M588" s="202" t="s">
        <v>18</v>
      </c>
      <c r="N588" s="203" t="s">
        <v>45</v>
      </c>
      <c r="O588" s="204">
        <v>1.3959999999999999</v>
      </c>
      <c r="P588" s="204">
        <f>O588*H588</f>
        <v>67.007999999999996</v>
      </c>
      <c r="Q588" s="204">
        <v>0.95650029999999997</v>
      </c>
      <c r="R588" s="204">
        <f>Q588*H588</f>
        <v>45.912014399999997</v>
      </c>
      <c r="S588" s="204">
        <v>0</v>
      </c>
      <c r="T588" s="205">
        <f>S588*H588</f>
        <v>0</v>
      </c>
      <c r="U588" s="32"/>
      <c r="V588" s="32"/>
      <c r="W588" s="32"/>
      <c r="X588" s="32"/>
      <c r="Y588" s="32"/>
      <c r="Z588" s="32"/>
      <c r="AA588" s="32"/>
      <c r="AB588" s="32"/>
      <c r="AC588" s="32"/>
      <c r="AD588" s="32"/>
      <c r="AE588" s="32"/>
      <c r="AR588" s="206" t="s">
        <v>150</v>
      </c>
      <c r="AT588" s="206" t="s">
        <v>145</v>
      </c>
      <c r="AU588" s="206" t="s">
        <v>83</v>
      </c>
      <c r="AY588" s="17" t="s">
        <v>143</v>
      </c>
      <c r="BE588" s="207">
        <f>IF(N588="základní",J588,0)</f>
        <v>85440</v>
      </c>
      <c r="BF588" s="207">
        <f>IF(N588="snížená",J588,0)</f>
        <v>0</v>
      </c>
      <c r="BG588" s="207">
        <f>IF(N588="zákl. přenesená",J588,0)</f>
        <v>0</v>
      </c>
      <c r="BH588" s="207">
        <f>IF(N588="sníž. přenesená",J588,0)</f>
        <v>0</v>
      </c>
      <c r="BI588" s="207">
        <f>IF(N588="nulová",J588,0)</f>
        <v>0</v>
      </c>
      <c r="BJ588" s="17" t="s">
        <v>20</v>
      </c>
      <c r="BK588" s="207">
        <f>ROUND(I588*H588,2)</f>
        <v>85440</v>
      </c>
      <c r="BL588" s="17" t="s">
        <v>150</v>
      </c>
      <c r="BM588" s="206" t="s">
        <v>1161</v>
      </c>
    </row>
    <row r="589" s="2" customFormat="1">
      <c r="A589" s="32"/>
      <c r="B589" s="33"/>
      <c r="C589" s="34"/>
      <c r="D589" s="208" t="s">
        <v>152</v>
      </c>
      <c r="E589" s="34"/>
      <c r="F589" s="209" t="s">
        <v>1157</v>
      </c>
      <c r="G589" s="34"/>
      <c r="H589" s="34"/>
      <c r="I589" s="34"/>
      <c r="J589" s="34"/>
      <c r="K589" s="34"/>
      <c r="L589" s="38"/>
      <c r="M589" s="210"/>
      <c r="N589" s="211"/>
      <c r="O589" s="77"/>
      <c r="P589" s="77"/>
      <c r="Q589" s="77"/>
      <c r="R589" s="77"/>
      <c r="S589" s="77"/>
      <c r="T589" s="78"/>
      <c r="U589" s="32"/>
      <c r="V589" s="32"/>
      <c r="W589" s="32"/>
      <c r="X589" s="32"/>
      <c r="Y589" s="32"/>
      <c r="Z589" s="32"/>
      <c r="AA589" s="32"/>
      <c r="AB589" s="32"/>
      <c r="AC589" s="32"/>
      <c r="AD589" s="32"/>
      <c r="AE589" s="32"/>
      <c r="AT589" s="17" t="s">
        <v>152</v>
      </c>
      <c r="AU589" s="17" t="s">
        <v>83</v>
      </c>
    </row>
    <row r="590" s="2" customFormat="1" ht="37.8" customHeight="1">
      <c r="A590" s="32"/>
      <c r="B590" s="33"/>
      <c r="C590" s="196" t="s">
        <v>1162</v>
      </c>
      <c r="D590" s="196" t="s">
        <v>145</v>
      </c>
      <c r="E590" s="197" t="s">
        <v>1163</v>
      </c>
      <c r="F590" s="198" t="s">
        <v>1164</v>
      </c>
      <c r="G590" s="199" t="s">
        <v>148</v>
      </c>
      <c r="H590" s="200">
        <v>30</v>
      </c>
      <c r="I590" s="201">
        <v>2230</v>
      </c>
      <c r="J590" s="201">
        <f>ROUND(I590*H590,2)</f>
        <v>66900</v>
      </c>
      <c r="K590" s="198" t="s">
        <v>149</v>
      </c>
      <c r="L590" s="38"/>
      <c r="M590" s="202" t="s">
        <v>18</v>
      </c>
      <c r="N590" s="203" t="s">
        <v>45</v>
      </c>
      <c r="O590" s="204">
        <v>1.28</v>
      </c>
      <c r="P590" s="204">
        <f>O590*H590</f>
        <v>38.399999999999999</v>
      </c>
      <c r="Q590" s="204">
        <v>0.68271574000000002</v>
      </c>
      <c r="R590" s="204">
        <f>Q590*H590</f>
        <v>20.481472199999999</v>
      </c>
      <c r="S590" s="204">
        <v>0</v>
      </c>
      <c r="T590" s="205">
        <f>S590*H590</f>
        <v>0</v>
      </c>
      <c r="U590" s="32"/>
      <c r="V590" s="32"/>
      <c r="W590" s="32"/>
      <c r="X590" s="32"/>
      <c r="Y590" s="32"/>
      <c r="Z590" s="32"/>
      <c r="AA590" s="32"/>
      <c r="AB590" s="32"/>
      <c r="AC590" s="32"/>
      <c r="AD590" s="32"/>
      <c r="AE590" s="32"/>
      <c r="AR590" s="206" t="s">
        <v>150</v>
      </c>
      <c r="AT590" s="206" t="s">
        <v>145</v>
      </c>
      <c r="AU590" s="206" t="s">
        <v>83</v>
      </c>
      <c r="AY590" s="17" t="s">
        <v>143</v>
      </c>
      <c r="BE590" s="207">
        <f>IF(N590="základní",J590,0)</f>
        <v>66900</v>
      </c>
      <c r="BF590" s="207">
        <f>IF(N590="snížená",J590,0)</f>
        <v>0</v>
      </c>
      <c r="BG590" s="207">
        <f>IF(N590="zákl. přenesená",J590,0)</f>
        <v>0</v>
      </c>
      <c r="BH590" s="207">
        <f>IF(N590="sníž. přenesená",J590,0)</f>
        <v>0</v>
      </c>
      <c r="BI590" s="207">
        <f>IF(N590="nulová",J590,0)</f>
        <v>0</v>
      </c>
      <c r="BJ590" s="17" t="s">
        <v>20</v>
      </c>
      <c r="BK590" s="207">
        <f>ROUND(I590*H590,2)</f>
        <v>66900</v>
      </c>
      <c r="BL590" s="17" t="s">
        <v>150</v>
      </c>
      <c r="BM590" s="206" t="s">
        <v>1165</v>
      </c>
    </row>
    <row r="591" s="2" customFormat="1">
      <c r="A591" s="32"/>
      <c r="B591" s="33"/>
      <c r="C591" s="34"/>
      <c r="D591" s="208" t="s">
        <v>152</v>
      </c>
      <c r="E591" s="34"/>
      <c r="F591" s="209" t="s">
        <v>1157</v>
      </c>
      <c r="G591" s="34"/>
      <c r="H591" s="34"/>
      <c r="I591" s="34"/>
      <c r="J591" s="34"/>
      <c r="K591" s="34"/>
      <c r="L591" s="38"/>
      <c r="M591" s="210"/>
      <c r="N591" s="211"/>
      <c r="O591" s="77"/>
      <c r="P591" s="77"/>
      <c r="Q591" s="77"/>
      <c r="R591" s="77"/>
      <c r="S591" s="77"/>
      <c r="T591" s="78"/>
      <c r="U591" s="32"/>
      <c r="V591" s="32"/>
      <c r="W591" s="32"/>
      <c r="X591" s="32"/>
      <c r="Y591" s="32"/>
      <c r="Z591" s="32"/>
      <c r="AA591" s="32"/>
      <c r="AB591" s="32"/>
      <c r="AC591" s="32"/>
      <c r="AD591" s="32"/>
      <c r="AE591" s="32"/>
      <c r="AT591" s="17" t="s">
        <v>152</v>
      </c>
      <c r="AU591" s="17" t="s">
        <v>83</v>
      </c>
    </row>
    <row r="592" s="2" customFormat="1">
      <c r="A592" s="32"/>
      <c r="B592" s="33"/>
      <c r="C592" s="34"/>
      <c r="D592" s="208" t="s">
        <v>179</v>
      </c>
      <c r="E592" s="34"/>
      <c r="F592" s="209" t="s">
        <v>1166</v>
      </c>
      <c r="G592" s="34"/>
      <c r="H592" s="34"/>
      <c r="I592" s="34"/>
      <c r="J592" s="34"/>
      <c r="K592" s="34"/>
      <c r="L592" s="38"/>
      <c r="M592" s="210"/>
      <c r="N592" s="211"/>
      <c r="O592" s="77"/>
      <c r="P592" s="77"/>
      <c r="Q592" s="77"/>
      <c r="R592" s="77"/>
      <c r="S592" s="77"/>
      <c r="T592" s="78"/>
      <c r="U592" s="32"/>
      <c r="V592" s="32"/>
      <c r="W592" s="32"/>
      <c r="X592" s="32"/>
      <c r="Y592" s="32"/>
      <c r="Z592" s="32"/>
      <c r="AA592" s="32"/>
      <c r="AB592" s="32"/>
      <c r="AC592" s="32"/>
      <c r="AD592" s="32"/>
      <c r="AE592" s="32"/>
      <c r="AT592" s="17" t="s">
        <v>179</v>
      </c>
      <c r="AU592" s="17" t="s">
        <v>83</v>
      </c>
    </row>
    <row r="593" s="2" customFormat="1" ht="37.8" customHeight="1">
      <c r="A593" s="32"/>
      <c r="B593" s="33"/>
      <c r="C593" s="196" t="s">
        <v>1167</v>
      </c>
      <c r="D593" s="196" t="s">
        <v>145</v>
      </c>
      <c r="E593" s="197" t="s">
        <v>1168</v>
      </c>
      <c r="F593" s="198" t="s">
        <v>1169</v>
      </c>
      <c r="G593" s="199" t="s">
        <v>506</v>
      </c>
      <c r="H593" s="200">
        <v>0.75</v>
      </c>
      <c r="I593" s="201">
        <v>44800</v>
      </c>
      <c r="J593" s="201">
        <f>ROUND(I593*H593,2)</f>
        <v>33600</v>
      </c>
      <c r="K593" s="198" t="s">
        <v>149</v>
      </c>
      <c r="L593" s="38"/>
      <c r="M593" s="202" t="s">
        <v>18</v>
      </c>
      <c r="N593" s="203" t="s">
        <v>45</v>
      </c>
      <c r="O593" s="204">
        <v>36.738</v>
      </c>
      <c r="P593" s="204">
        <f>O593*H593</f>
        <v>27.5535</v>
      </c>
      <c r="Q593" s="204">
        <v>1.0488137099999999</v>
      </c>
      <c r="R593" s="204">
        <f>Q593*H593</f>
        <v>0.78661028249999987</v>
      </c>
      <c r="S593" s="204">
        <v>0</v>
      </c>
      <c r="T593" s="205">
        <f>S593*H593</f>
        <v>0</v>
      </c>
      <c r="U593" s="32"/>
      <c r="V593" s="32"/>
      <c r="W593" s="32"/>
      <c r="X593" s="32"/>
      <c r="Y593" s="32"/>
      <c r="Z593" s="32"/>
      <c r="AA593" s="32"/>
      <c r="AB593" s="32"/>
      <c r="AC593" s="32"/>
      <c r="AD593" s="32"/>
      <c r="AE593" s="32"/>
      <c r="AR593" s="206" t="s">
        <v>150</v>
      </c>
      <c r="AT593" s="206" t="s">
        <v>145</v>
      </c>
      <c r="AU593" s="206" t="s">
        <v>83</v>
      </c>
      <c r="AY593" s="17" t="s">
        <v>143</v>
      </c>
      <c r="BE593" s="207">
        <f>IF(N593="základní",J593,0)</f>
        <v>33600</v>
      </c>
      <c r="BF593" s="207">
        <f>IF(N593="snížená",J593,0)</f>
        <v>0</v>
      </c>
      <c r="BG593" s="207">
        <f>IF(N593="zákl. přenesená",J593,0)</f>
        <v>0</v>
      </c>
      <c r="BH593" s="207">
        <f>IF(N593="sníž. přenesená",J593,0)</f>
        <v>0</v>
      </c>
      <c r="BI593" s="207">
        <f>IF(N593="nulová",J593,0)</f>
        <v>0</v>
      </c>
      <c r="BJ593" s="17" t="s">
        <v>20</v>
      </c>
      <c r="BK593" s="207">
        <f>ROUND(I593*H593,2)</f>
        <v>33600</v>
      </c>
      <c r="BL593" s="17" t="s">
        <v>150</v>
      </c>
      <c r="BM593" s="206" t="s">
        <v>1170</v>
      </c>
    </row>
    <row r="594" s="2" customFormat="1" ht="24.15" customHeight="1">
      <c r="A594" s="32"/>
      <c r="B594" s="33"/>
      <c r="C594" s="196" t="s">
        <v>1171</v>
      </c>
      <c r="D594" s="196" t="s">
        <v>145</v>
      </c>
      <c r="E594" s="197" t="s">
        <v>1172</v>
      </c>
      <c r="F594" s="198" t="s">
        <v>1173</v>
      </c>
      <c r="G594" s="199" t="s">
        <v>176</v>
      </c>
      <c r="H594" s="200">
        <v>13.5</v>
      </c>
      <c r="I594" s="201">
        <v>3320</v>
      </c>
      <c r="J594" s="201">
        <f>ROUND(I594*H594,2)</f>
        <v>44820</v>
      </c>
      <c r="K594" s="198" t="s">
        <v>149</v>
      </c>
      <c r="L594" s="38"/>
      <c r="M594" s="202" t="s">
        <v>18</v>
      </c>
      <c r="N594" s="203" t="s">
        <v>45</v>
      </c>
      <c r="O594" s="204">
        <v>8.8000000000000007</v>
      </c>
      <c r="P594" s="204">
        <f>O594*H594</f>
        <v>118.80000000000001</v>
      </c>
      <c r="Q594" s="204">
        <v>0.036885000000000001</v>
      </c>
      <c r="R594" s="204">
        <f>Q594*H594</f>
        <v>0.49794749999999999</v>
      </c>
      <c r="S594" s="204">
        <v>0</v>
      </c>
      <c r="T594" s="205">
        <f>S594*H594</f>
        <v>0</v>
      </c>
      <c r="U594" s="32"/>
      <c r="V594" s="32"/>
      <c r="W594" s="32"/>
      <c r="X594" s="32"/>
      <c r="Y594" s="32"/>
      <c r="Z594" s="32"/>
      <c r="AA594" s="32"/>
      <c r="AB594" s="32"/>
      <c r="AC594" s="32"/>
      <c r="AD594" s="32"/>
      <c r="AE594" s="32"/>
      <c r="AR594" s="206" t="s">
        <v>150</v>
      </c>
      <c r="AT594" s="206" t="s">
        <v>145</v>
      </c>
      <c r="AU594" s="206" t="s">
        <v>83</v>
      </c>
      <c r="AY594" s="17" t="s">
        <v>143</v>
      </c>
      <c r="BE594" s="207">
        <f>IF(N594="základní",J594,0)</f>
        <v>44820</v>
      </c>
      <c r="BF594" s="207">
        <f>IF(N594="snížená",J594,0)</f>
        <v>0</v>
      </c>
      <c r="BG594" s="207">
        <f>IF(N594="zákl. přenesená",J594,0)</f>
        <v>0</v>
      </c>
      <c r="BH594" s="207">
        <f>IF(N594="sníž. přenesená",J594,0)</f>
        <v>0</v>
      </c>
      <c r="BI594" s="207">
        <f>IF(N594="nulová",J594,0)</f>
        <v>0</v>
      </c>
      <c r="BJ594" s="17" t="s">
        <v>20</v>
      </c>
      <c r="BK594" s="207">
        <f>ROUND(I594*H594,2)</f>
        <v>44820</v>
      </c>
      <c r="BL594" s="17" t="s">
        <v>150</v>
      </c>
      <c r="BM594" s="206" t="s">
        <v>1174</v>
      </c>
    </row>
    <row r="595" s="2" customFormat="1" ht="16.5" customHeight="1">
      <c r="A595" s="32"/>
      <c r="B595" s="33"/>
      <c r="C595" s="212" t="s">
        <v>1175</v>
      </c>
      <c r="D595" s="212" t="s">
        <v>260</v>
      </c>
      <c r="E595" s="213" t="s">
        <v>1176</v>
      </c>
      <c r="F595" s="214" t="s">
        <v>1177</v>
      </c>
      <c r="G595" s="215" t="s">
        <v>195</v>
      </c>
      <c r="H595" s="216">
        <v>30</v>
      </c>
      <c r="I595" s="217">
        <v>850</v>
      </c>
      <c r="J595" s="217">
        <f>ROUND(I595*H595,2)</f>
        <v>25500</v>
      </c>
      <c r="K595" s="214" t="s">
        <v>18</v>
      </c>
      <c r="L595" s="218"/>
      <c r="M595" s="219" t="s">
        <v>18</v>
      </c>
      <c r="N595" s="220" t="s">
        <v>45</v>
      </c>
      <c r="O595" s="204">
        <v>0</v>
      </c>
      <c r="P595" s="204">
        <f>O595*H595</f>
        <v>0</v>
      </c>
      <c r="Q595" s="204">
        <v>0</v>
      </c>
      <c r="R595" s="204">
        <f>Q595*H595</f>
        <v>0</v>
      </c>
      <c r="S595" s="204">
        <v>0</v>
      </c>
      <c r="T595" s="205">
        <f>S595*H595</f>
        <v>0</v>
      </c>
      <c r="U595" s="32"/>
      <c r="V595" s="32"/>
      <c r="W595" s="32"/>
      <c r="X595" s="32"/>
      <c r="Y595" s="32"/>
      <c r="Z595" s="32"/>
      <c r="AA595" s="32"/>
      <c r="AB595" s="32"/>
      <c r="AC595" s="32"/>
      <c r="AD595" s="32"/>
      <c r="AE595" s="32"/>
      <c r="AR595" s="206" t="s">
        <v>181</v>
      </c>
      <c r="AT595" s="206" t="s">
        <v>260</v>
      </c>
      <c r="AU595" s="206" t="s">
        <v>83</v>
      </c>
      <c r="AY595" s="17" t="s">
        <v>143</v>
      </c>
      <c r="BE595" s="207">
        <f>IF(N595="základní",J595,0)</f>
        <v>25500</v>
      </c>
      <c r="BF595" s="207">
        <f>IF(N595="snížená",J595,0)</f>
        <v>0</v>
      </c>
      <c r="BG595" s="207">
        <f>IF(N595="zákl. přenesená",J595,0)</f>
        <v>0</v>
      </c>
      <c r="BH595" s="207">
        <f>IF(N595="sníž. přenesená",J595,0)</f>
        <v>0</v>
      </c>
      <c r="BI595" s="207">
        <f>IF(N595="nulová",J595,0)</f>
        <v>0</v>
      </c>
      <c r="BJ595" s="17" t="s">
        <v>20</v>
      </c>
      <c r="BK595" s="207">
        <f>ROUND(I595*H595,2)</f>
        <v>25500</v>
      </c>
      <c r="BL595" s="17" t="s">
        <v>150</v>
      </c>
      <c r="BM595" s="206" t="s">
        <v>1178</v>
      </c>
    </row>
    <row r="596" s="2" customFormat="1">
      <c r="A596" s="32"/>
      <c r="B596" s="33"/>
      <c r="C596" s="34"/>
      <c r="D596" s="208" t="s">
        <v>179</v>
      </c>
      <c r="E596" s="34"/>
      <c r="F596" s="209" t="s">
        <v>1179</v>
      </c>
      <c r="G596" s="34"/>
      <c r="H596" s="34"/>
      <c r="I596" s="34"/>
      <c r="J596" s="34"/>
      <c r="K596" s="34"/>
      <c r="L596" s="38"/>
      <c r="M596" s="210"/>
      <c r="N596" s="211"/>
      <c r="O596" s="77"/>
      <c r="P596" s="77"/>
      <c r="Q596" s="77"/>
      <c r="R596" s="77"/>
      <c r="S596" s="77"/>
      <c r="T596" s="78"/>
      <c r="U596" s="32"/>
      <c r="V596" s="32"/>
      <c r="W596" s="32"/>
      <c r="X596" s="32"/>
      <c r="Y596" s="32"/>
      <c r="Z596" s="32"/>
      <c r="AA596" s="32"/>
      <c r="AB596" s="32"/>
      <c r="AC596" s="32"/>
      <c r="AD596" s="32"/>
      <c r="AE596" s="32"/>
      <c r="AT596" s="17" t="s">
        <v>179</v>
      </c>
      <c r="AU596" s="17" t="s">
        <v>83</v>
      </c>
    </row>
    <row r="597" s="2" customFormat="1" ht="16.5" customHeight="1">
      <c r="A597" s="32"/>
      <c r="B597" s="33"/>
      <c r="C597" s="196" t="s">
        <v>1180</v>
      </c>
      <c r="D597" s="196" t="s">
        <v>145</v>
      </c>
      <c r="E597" s="197" t="s">
        <v>1181</v>
      </c>
      <c r="F597" s="198" t="s">
        <v>1182</v>
      </c>
      <c r="G597" s="199" t="s">
        <v>176</v>
      </c>
      <c r="H597" s="200">
        <v>45</v>
      </c>
      <c r="I597" s="201">
        <v>4760</v>
      </c>
      <c r="J597" s="201">
        <f>ROUND(I597*H597,2)</f>
        <v>214200</v>
      </c>
      <c r="K597" s="198" t="s">
        <v>149</v>
      </c>
      <c r="L597" s="38"/>
      <c r="M597" s="202" t="s">
        <v>18</v>
      </c>
      <c r="N597" s="203" t="s">
        <v>45</v>
      </c>
      <c r="O597" s="204">
        <v>2.9790000000000001</v>
      </c>
      <c r="P597" s="204">
        <f>O597*H597</f>
        <v>134.05500000000001</v>
      </c>
      <c r="Q597" s="204">
        <v>0</v>
      </c>
      <c r="R597" s="204">
        <f>Q597*H597</f>
        <v>0</v>
      </c>
      <c r="S597" s="204">
        <v>0</v>
      </c>
      <c r="T597" s="205">
        <f>S597*H597</f>
        <v>0</v>
      </c>
      <c r="U597" s="32"/>
      <c r="V597" s="32"/>
      <c r="W597" s="32"/>
      <c r="X597" s="32"/>
      <c r="Y597" s="32"/>
      <c r="Z597" s="32"/>
      <c r="AA597" s="32"/>
      <c r="AB597" s="32"/>
      <c r="AC597" s="32"/>
      <c r="AD597" s="32"/>
      <c r="AE597" s="32"/>
      <c r="AR597" s="206" t="s">
        <v>150</v>
      </c>
      <c r="AT597" s="206" t="s">
        <v>145</v>
      </c>
      <c r="AU597" s="206" t="s">
        <v>83</v>
      </c>
      <c r="AY597" s="17" t="s">
        <v>143</v>
      </c>
      <c r="BE597" s="207">
        <f>IF(N597="základní",J597,0)</f>
        <v>214200</v>
      </c>
      <c r="BF597" s="207">
        <f>IF(N597="snížená",J597,0)</f>
        <v>0</v>
      </c>
      <c r="BG597" s="207">
        <f>IF(N597="zákl. přenesená",J597,0)</f>
        <v>0</v>
      </c>
      <c r="BH597" s="207">
        <f>IF(N597="sníž. přenesená",J597,0)</f>
        <v>0</v>
      </c>
      <c r="BI597" s="207">
        <f>IF(N597="nulová",J597,0)</f>
        <v>0</v>
      </c>
      <c r="BJ597" s="17" t="s">
        <v>20</v>
      </c>
      <c r="BK597" s="207">
        <f>ROUND(I597*H597,2)</f>
        <v>214200</v>
      </c>
      <c r="BL597" s="17" t="s">
        <v>150</v>
      </c>
      <c r="BM597" s="206" t="s">
        <v>1183</v>
      </c>
    </row>
    <row r="598" s="2" customFormat="1">
      <c r="A598" s="32"/>
      <c r="B598" s="33"/>
      <c r="C598" s="34"/>
      <c r="D598" s="208" t="s">
        <v>152</v>
      </c>
      <c r="E598" s="34"/>
      <c r="F598" s="209" t="s">
        <v>1184</v>
      </c>
      <c r="G598" s="34"/>
      <c r="H598" s="34"/>
      <c r="I598" s="34"/>
      <c r="J598" s="34"/>
      <c r="K598" s="34"/>
      <c r="L598" s="38"/>
      <c r="M598" s="210"/>
      <c r="N598" s="211"/>
      <c r="O598" s="77"/>
      <c r="P598" s="77"/>
      <c r="Q598" s="77"/>
      <c r="R598" s="77"/>
      <c r="S598" s="77"/>
      <c r="T598" s="78"/>
      <c r="U598" s="32"/>
      <c r="V598" s="32"/>
      <c r="W598" s="32"/>
      <c r="X598" s="32"/>
      <c r="Y598" s="32"/>
      <c r="Z598" s="32"/>
      <c r="AA598" s="32"/>
      <c r="AB598" s="32"/>
      <c r="AC598" s="32"/>
      <c r="AD598" s="32"/>
      <c r="AE598" s="32"/>
      <c r="AT598" s="17" t="s">
        <v>152</v>
      </c>
      <c r="AU598" s="17" t="s">
        <v>83</v>
      </c>
    </row>
    <row r="599" s="2" customFormat="1" ht="16.5" customHeight="1">
      <c r="A599" s="32"/>
      <c r="B599" s="33"/>
      <c r="C599" s="196" t="s">
        <v>1185</v>
      </c>
      <c r="D599" s="196" t="s">
        <v>145</v>
      </c>
      <c r="E599" s="197" t="s">
        <v>1186</v>
      </c>
      <c r="F599" s="198" t="s">
        <v>1187</v>
      </c>
      <c r="G599" s="199" t="s">
        <v>148</v>
      </c>
      <c r="H599" s="200">
        <v>300</v>
      </c>
      <c r="I599" s="201">
        <v>1860</v>
      </c>
      <c r="J599" s="201">
        <f>ROUND(I599*H599,2)</f>
        <v>558000</v>
      </c>
      <c r="K599" s="198" t="s">
        <v>149</v>
      </c>
      <c r="L599" s="38"/>
      <c r="M599" s="202" t="s">
        <v>18</v>
      </c>
      <c r="N599" s="203" t="s">
        <v>45</v>
      </c>
      <c r="O599" s="204">
        <v>3.1400000000000001</v>
      </c>
      <c r="P599" s="204">
        <f>O599*H599</f>
        <v>942</v>
      </c>
      <c r="Q599" s="204">
        <v>0.041744200000000002</v>
      </c>
      <c r="R599" s="204">
        <f>Q599*H599</f>
        <v>12.523260000000001</v>
      </c>
      <c r="S599" s="204">
        <v>0</v>
      </c>
      <c r="T599" s="205">
        <f>S599*H599</f>
        <v>0</v>
      </c>
      <c r="U599" s="32"/>
      <c r="V599" s="32"/>
      <c r="W599" s="32"/>
      <c r="X599" s="32"/>
      <c r="Y599" s="32"/>
      <c r="Z599" s="32"/>
      <c r="AA599" s="32"/>
      <c r="AB599" s="32"/>
      <c r="AC599" s="32"/>
      <c r="AD599" s="32"/>
      <c r="AE599" s="32"/>
      <c r="AR599" s="206" t="s">
        <v>150</v>
      </c>
      <c r="AT599" s="206" t="s">
        <v>145</v>
      </c>
      <c r="AU599" s="206" t="s">
        <v>83</v>
      </c>
      <c r="AY599" s="17" t="s">
        <v>143</v>
      </c>
      <c r="BE599" s="207">
        <f>IF(N599="základní",J599,0)</f>
        <v>558000</v>
      </c>
      <c r="BF599" s="207">
        <f>IF(N599="snížená",J599,0)</f>
        <v>0</v>
      </c>
      <c r="BG599" s="207">
        <f>IF(N599="zákl. přenesená",J599,0)</f>
        <v>0</v>
      </c>
      <c r="BH599" s="207">
        <f>IF(N599="sníž. přenesená",J599,0)</f>
        <v>0</v>
      </c>
      <c r="BI599" s="207">
        <f>IF(N599="nulová",J599,0)</f>
        <v>0</v>
      </c>
      <c r="BJ599" s="17" t="s">
        <v>20</v>
      </c>
      <c r="BK599" s="207">
        <f>ROUND(I599*H599,2)</f>
        <v>558000</v>
      </c>
      <c r="BL599" s="17" t="s">
        <v>150</v>
      </c>
      <c r="BM599" s="206" t="s">
        <v>1188</v>
      </c>
    </row>
    <row r="600" s="2" customFormat="1">
      <c r="A600" s="32"/>
      <c r="B600" s="33"/>
      <c r="C600" s="34"/>
      <c r="D600" s="208" t="s">
        <v>152</v>
      </c>
      <c r="E600" s="34"/>
      <c r="F600" s="209" t="s">
        <v>1189</v>
      </c>
      <c r="G600" s="34"/>
      <c r="H600" s="34"/>
      <c r="I600" s="34"/>
      <c r="J600" s="34"/>
      <c r="K600" s="34"/>
      <c r="L600" s="38"/>
      <c r="M600" s="210"/>
      <c r="N600" s="211"/>
      <c r="O600" s="77"/>
      <c r="P600" s="77"/>
      <c r="Q600" s="77"/>
      <c r="R600" s="77"/>
      <c r="S600" s="77"/>
      <c r="T600" s="78"/>
      <c r="U600" s="32"/>
      <c r="V600" s="32"/>
      <c r="W600" s="32"/>
      <c r="X600" s="32"/>
      <c r="Y600" s="32"/>
      <c r="Z600" s="32"/>
      <c r="AA600" s="32"/>
      <c r="AB600" s="32"/>
      <c r="AC600" s="32"/>
      <c r="AD600" s="32"/>
      <c r="AE600" s="32"/>
      <c r="AT600" s="17" t="s">
        <v>152</v>
      </c>
      <c r="AU600" s="17" t="s">
        <v>83</v>
      </c>
    </row>
    <row r="601" s="2" customFormat="1" ht="16.5" customHeight="1">
      <c r="A601" s="32"/>
      <c r="B601" s="33"/>
      <c r="C601" s="196" t="s">
        <v>1190</v>
      </c>
      <c r="D601" s="196" t="s">
        <v>145</v>
      </c>
      <c r="E601" s="197" t="s">
        <v>1191</v>
      </c>
      <c r="F601" s="198" t="s">
        <v>1192</v>
      </c>
      <c r="G601" s="199" t="s">
        <v>148</v>
      </c>
      <c r="H601" s="200">
        <v>300</v>
      </c>
      <c r="I601" s="201">
        <v>151</v>
      </c>
      <c r="J601" s="201">
        <f>ROUND(I601*H601,2)</f>
        <v>45300</v>
      </c>
      <c r="K601" s="198" t="s">
        <v>149</v>
      </c>
      <c r="L601" s="38"/>
      <c r="M601" s="202" t="s">
        <v>18</v>
      </c>
      <c r="N601" s="203" t="s">
        <v>45</v>
      </c>
      <c r="O601" s="204">
        <v>0.45000000000000001</v>
      </c>
      <c r="P601" s="204">
        <f>O601*H601</f>
        <v>135</v>
      </c>
      <c r="Q601" s="204">
        <v>1.5E-05</v>
      </c>
      <c r="R601" s="204">
        <f>Q601*H601</f>
        <v>0.0045000000000000005</v>
      </c>
      <c r="S601" s="204">
        <v>0</v>
      </c>
      <c r="T601" s="205">
        <f>S601*H601</f>
        <v>0</v>
      </c>
      <c r="U601" s="32"/>
      <c r="V601" s="32"/>
      <c r="W601" s="32"/>
      <c r="X601" s="32"/>
      <c r="Y601" s="32"/>
      <c r="Z601" s="32"/>
      <c r="AA601" s="32"/>
      <c r="AB601" s="32"/>
      <c r="AC601" s="32"/>
      <c r="AD601" s="32"/>
      <c r="AE601" s="32"/>
      <c r="AR601" s="206" t="s">
        <v>150</v>
      </c>
      <c r="AT601" s="206" t="s">
        <v>145</v>
      </c>
      <c r="AU601" s="206" t="s">
        <v>83</v>
      </c>
      <c r="AY601" s="17" t="s">
        <v>143</v>
      </c>
      <c r="BE601" s="207">
        <f>IF(N601="základní",J601,0)</f>
        <v>45300</v>
      </c>
      <c r="BF601" s="207">
        <f>IF(N601="snížená",J601,0)</f>
        <v>0</v>
      </c>
      <c r="BG601" s="207">
        <f>IF(N601="zákl. přenesená",J601,0)</f>
        <v>0</v>
      </c>
      <c r="BH601" s="207">
        <f>IF(N601="sníž. přenesená",J601,0)</f>
        <v>0</v>
      </c>
      <c r="BI601" s="207">
        <f>IF(N601="nulová",J601,0)</f>
        <v>0</v>
      </c>
      <c r="BJ601" s="17" t="s">
        <v>20</v>
      </c>
      <c r="BK601" s="207">
        <f>ROUND(I601*H601,2)</f>
        <v>45300</v>
      </c>
      <c r="BL601" s="17" t="s">
        <v>150</v>
      </c>
      <c r="BM601" s="206" t="s">
        <v>1193</v>
      </c>
    </row>
    <row r="602" s="2" customFormat="1">
      <c r="A602" s="32"/>
      <c r="B602" s="33"/>
      <c r="C602" s="34"/>
      <c r="D602" s="208" t="s">
        <v>152</v>
      </c>
      <c r="E602" s="34"/>
      <c r="F602" s="209" t="s">
        <v>1189</v>
      </c>
      <c r="G602" s="34"/>
      <c r="H602" s="34"/>
      <c r="I602" s="34"/>
      <c r="J602" s="34"/>
      <c r="K602" s="34"/>
      <c r="L602" s="38"/>
      <c r="M602" s="210"/>
      <c r="N602" s="211"/>
      <c r="O602" s="77"/>
      <c r="P602" s="77"/>
      <c r="Q602" s="77"/>
      <c r="R602" s="77"/>
      <c r="S602" s="77"/>
      <c r="T602" s="78"/>
      <c r="U602" s="32"/>
      <c r="V602" s="32"/>
      <c r="W602" s="32"/>
      <c r="X602" s="32"/>
      <c r="Y602" s="32"/>
      <c r="Z602" s="32"/>
      <c r="AA602" s="32"/>
      <c r="AB602" s="32"/>
      <c r="AC602" s="32"/>
      <c r="AD602" s="32"/>
      <c r="AE602" s="32"/>
      <c r="AT602" s="17" t="s">
        <v>152</v>
      </c>
      <c r="AU602" s="17" t="s">
        <v>83</v>
      </c>
    </row>
    <row r="603" s="2" customFormat="1" ht="24.15" customHeight="1">
      <c r="A603" s="32"/>
      <c r="B603" s="33"/>
      <c r="C603" s="196" t="s">
        <v>1194</v>
      </c>
      <c r="D603" s="196" t="s">
        <v>145</v>
      </c>
      <c r="E603" s="197" t="s">
        <v>1195</v>
      </c>
      <c r="F603" s="198" t="s">
        <v>1196</v>
      </c>
      <c r="G603" s="199" t="s">
        <v>506</v>
      </c>
      <c r="H603" s="200">
        <v>3</v>
      </c>
      <c r="I603" s="201">
        <v>45300</v>
      </c>
      <c r="J603" s="201">
        <f>ROUND(I603*H603,2)</f>
        <v>135900</v>
      </c>
      <c r="K603" s="198" t="s">
        <v>149</v>
      </c>
      <c r="L603" s="38"/>
      <c r="M603" s="202" t="s">
        <v>18</v>
      </c>
      <c r="N603" s="203" t="s">
        <v>45</v>
      </c>
      <c r="O603" s="204">
        <v>47.350000000000001</v>
      </c>
      <c r="P603" s="204">
        <f>O603*H603</f>
        <v>142.05000000000001</v>
      </c>
      <c r="Q603" s="204">
        <v>1.0487652000000001</v>
      </c>
      <c r="R603" s="204">
        <f>Q603*H603</f>
        <v>3.1462956000000002</v>
      </c>
      <c r="S603" s="204">
        <v>0</v>
      </c>
      <c r="T603" s="205">
        <f>S603*H603</f>
        <v>0</v>
      </c>
      <c r="U603" s="32"/>
      <c r="V603" s="32"/>
      <c r="W603" s="32"/>
      <c r="X603" s="32"/>
      <c r="Y603" s="32"/>
      <c r="Z603" s="32"/>
      <c r="AA603" s="32"/>
      <c r="AB603" s="32"/>
      <c r="AC603" s="32"/>
      <c r="AD603" s="32"/>
      <c r="AE603" s="32"/>
      <c r="AR603" s="206" t="s">
        <v>150</v>
      </c>
      <c r="AT603" s="206" t="s">
        <v>145</v>
      </c>
      <c r="AU603" s="206" t="s">
        <v>83</v>
      </c>
      <c r="AY603" s="17" t="s">
        <v>143</v>
      </c>
      <c r="BE603" s="207">
        <f>IF(N603="základní",J603,0)</f>
        <v>135900</v>
      </c>
      <c r="BF603" s="207">
        <f>IF(N603="snížená",J603,0)</f>
        <v>0</v>
      </c>
      <c r="BG603" s="207">
        <f>IF(N603="zákl. přenesená",J603,0)</f>
        <v>0</v>
      </c>
      <c r="BH603" s="207">
        <f>IF(N603="sníž. přenesená",J603,0)</f>
        <v>0</v>
      </c>
      <c r="BI603" s="207">
        <f>IF(N603="nulová",J603,0)</f>
        <v>0</v>
      </c>
      <c r="BJ603" s="17" t="s">
        <v>20</v>
      </c>
      <c r="BK603" s="207">
        <f>ROUND(I603*H603,2)</f>
        <v>135900</v>
      </c>
      <c r="BL603" s="17" t="s">
        <v>150</v>
      </c>
      <c r="BM603" s="206" t="s">
        <v>1197</v>
      </c>
    </row>
    <row r="604" s="2" customFormat="1">
      <c r="A604" s="32"/>
      <c r="B604" s="33"/>
      <c r="C604" s="34"/>
      <c r="D604" s="208" t="s">
        <v>152</v>
      </c>
      <c r="E604" s="34"/>
      <c r="F604" s="209" t="s">
        <v>1198</v>
      </c>
      <c r="G604" s="34"/>
      <c r="H604" s="34"/>
      <c r="I604" s="34"/>
      <c r="J604" s="34"/>
      <c r="K604" s="34"/>
      <c r="L604" s="38"/>
      <c r="M604" s="210"/>
      <c r="N604" s="211"/>
      <c r="O604" s="77"/>
      <c r="P604" s="77"/>
      <c r="Q604" s="77"/>
      <c r="R604" s="77"/>
      <c r="S604" s="77"/>
      <c r="T604" s="78"/>
      <c r="U604" s="32"/>
      <c r="V604" s="32"/>
      <c r="W604" s="32"/>
      <c r="X604" s="32"/>
      <c r="Y604" s="32"/>
      <c r="Z604" s="32"/>
      <c r="AA604" s="32"/>
      <c r="AB604" s="32"/>
      <c r="AC604" s="32"/>
      <c r="AD604" s="32"/>
      <c r="AE604" s="32"/>
      <c r="AT604" s="17" t="s">
        <v>152</v>
      </c>
      <c r="AU604" s="17" t="s">
        <v>83</v>
      </c>
    </row>
    <row r="605" s="2" customFormat="1" ht="24.15" customHeight="1">
      <c r="A605" s="32"/>
      <c r="B605" s="33"/>
      <c r="C605" s="196" t="s">
        <v>1199</v>
      </c>
      <c r="D605" s="196" t="s">
        <v>145</v>
      </c>
      <c r="E605" s="197" t="s">
        <v>1200</v>
      </c>
      <c r="F605" s="198" t="s">
        <v>1201</v>
      </c>
      <c r="G605" s="199" t="s">
        <v>506</v>
      </c>
      <c r="H605" s="200">
        <v>2.25</v>
      </c>
      <c r="I605" s="201">
        <v>34200</v>
      </c>
      <c r="J605" s="201">
        <f>ROUND(I605*H605,2)</f>
        <v>76950</v>
      </c>
      <c r="K605" s="198" t="s">
        <v>149</v>
      </c>
      <c r="L605" s="38"/>
      <c r="M605" s="202" t="s">
        <v>18</v>
      </c>
      <c r="N605" s="203" t="s">
        <v>45</v>
      </c>
      <c r="O605" s="204">
        <v>15.167999999999999</v>
      </c>
      <c r="P605" s="204">
        <f>O605*H605</f>
        <v>34.128</v>
      </c>
      <c r="Q605" s="204">
        <v>1.1127737420999999</v>
      </c>
      <c r="R605" s="204">
        <f>Q605*H605</f>
        <v>2.5037409197249998</v>
      </c>
      <c r="S605" s="204">
        <v>0</v>
      </c>
      <c r="T605" s="205">
        <f>S605*H605</f>
        <v>0</v>
      </c>
      <c r="U605" s="32"/>
      <c r="V605" s="32"/>
      <c r="W605" s="32"/>
      <c r="X605" s="32"/>
      <c r="Y605" s="32"/>
      <c r="Z605" s="32"/>
      <c r="AA605" s="32"/>
      <c r="AB605" s="32"/>
      <c r="AC605" s="32"/>
      <c r="AD605" s="32"/>
      <c r="AE605" s="32"/>
      <c r="AR605" s="206" t="s">
        <v>150</v>
      </c>
      <c r="AT605" s="206" t="s">
        <v>145</v>
      </c>
      <c r="AU605" s="206" t="s">
        <v>83</v>
      </c>
      <c r="AY605" s="17" t="s">
        <v>143</v>
      </c>
      <c r="BE605" s="207">
        <f>IF(N605="základní",J605,0)</f>
        <v>76950</v>
      </c>
      <c r="BF605" s="207">
        <f>IF(N605="snížená",J605,0)</f>
        <v>0</v>
      </c>
      <c r="BG605" s="207">
        <f>IF(N605="zákl. přenesená",J605,0)</f>
        <v>0</v>
      </c>
      <c r="BH605" s="207">
        <f>IF(N605="sníž. přenesená",J605,0)</f>
        <v>0</v>
      </c>
      <c r="BI605" s="207">
        <f>IF(N605="nulová",J605,0)</f>
        <v>0</v>
      </c>
      <c r="BJ605" s="17" t="s">
        <v>20</v>
      </c>
      <c r="BK605" s="207">
        <f>ROUND(I605*H605,2)</f>
        <v>76950</v>
      </c>
      <c r="BL605" s="17" t="s">
        <v>150</v>
      </c>
      <c r="BM605" s="206" t="s">
        <v>1202</v>
      </c>
    </row>
    <row r="606" s="2" customFormat="1">
      <c r="A606" s="32"/>
      <c r="B606" s="33"/>
      <c r="C606" s="34"/>
      <c r="D606" s="208" t="s">
        <v>152</v>
      </c>
      <c r="E606" s="34"/>
      <c r="F606" s="209" t="s">
        <v>1198</v>
      </c>
      <c r="G606" s="34"/>
      <c r="H606" s="34"/>
      <c r="I606" s="34"/>
      <c r="J606" s="34"/>
      <c r="K606" s="34"/>
      <c r="L606" s="38"/>
      <c r="M606" s="210"/>
      <c r="N606" s="211"/>
      <c r="O606" s="77"/>
      <c r="P606" s="77"/>
      <c r="Q606" s="77"/>
      <c r="R606" s="77"/>
      <c r="S606" s="77"/>
      <c r="T606" s="78"/>
      <c r="U606" s="32"/>
      <c r="V606" s="32"/>
      <c r="W606" s="32"/>
      <c r="X606" s="32"/>
      <c r="Y606" s="32"/>
      <c r="Z606" s="32"/>
      <c r="AA606" s="32"/>
      <c r="AB606" s="32"/>
      <c r="AC606" s="32"/>
      <c r="AD606" s="32"/>
      <c r="AE606" s="32"/>
      <c r="AT606" s="17" t="s">
        <v>152</v>
      </c>
      <c r="AU606" s="17" t="s">
        <v>83</v>
      </c>
    </row>
    <row r="607" s="2" customFormat="1" ht="24.15" customHeight="1">
      <c r="A607" s="32"/>
      <c r="B607" s="33"/>
      <c r="C607" s="196" t="s">
        <v>1203</v>
      </c>
      <c r="D607" s="196" t="s">
        <v>145</v>
      </c>
      <c r="E607" s="197" t="s">
        <v>1204</v>
      </c>
      <c r="F607" s="198" t="s">
        <v>1205</v>
      </c>
      <c r="G607" s="199" t="s">
        <v>506</v>
      </c>
      <c r="H607" s="200">
        <v>0.33000000000000002</v>
      </c>
      <c r="I607" s="201">
        <v>86500</v>
      </c>
      <c r="J607" s="201">
        <f>ROUND(I607*H607,2)</f>
        <v>28545</v>
      </c>
      <c r="K607" s="198" t="s">
        <v>149</v>
      </c>
      <c r="L607" s="38"/>
      <c r="M607" s="202" t="s">
        <v>18</v>
      </c>
      <c r="N607" s="203" t="s">
        <v>45</v>
      </c>
      <c r="O607" s="204">
        <v>40.5</v>
      </c>
      <c r="P607" s="204">
        <f>O607*H607</f>
        <v>13.365</v>
      </c>
      <c r="Q607" s="204">
        <v>1.0900000000000001</v>
      </c>
      <c r="R607" s="204">
        <f>Q607*H607</f>
        <v>0.35970000000000002</v>
      </c>
      <c r="S607" s="204">
        <v>0</v>
      </c>
      <c r="T607" s="205">
        <f>S607*H607</f>
        <v>0</v>
      </c>
      <c r="U607" s="32"/>
      <c r="V607" s="32"/>
      <c r="W607" s="32"/>
      <c r="X607" s="32"/>
      <c r="Y607" s="32"/>
      <c r="Z607" s="32"/>
      <c r="AA607" s="32"/>
      <c r="AB607" s="32"/>
      <c r="AC607" s="32"/>
      <c r="AD607" s="32"/>
      <c r="AE607" s="32"/>
      <c r="AR607" s="206" t="s">
        <v>150</v>
      </c>
      <c r="AT607" s="206" t="s">
        <v>145</v>
      </c>
      <c r="AU607" s="206" t="s">
        <v>83</v>
      </c>
      <c r="AY607" s="17" t="s">
        <v>143</v>
      </c>
      <c r="BE607" s="207">
        <f>IF(N607="základní",J607,0)</f>
        <v>28545</v>
      </c>
      <c r="BF607" s="207">
        <f>IF(N607="snížená",J607,0)</f>
        <v>0</v>
      </c>
      <c r="BG607" s="207">
        <f>IF(N607="zákl. přenesená",J607,0)</f>
        <v>0</v>
      </c>
      <c r="BH607" s="207">
        <f>IF(N607="sníž. přenesená",J607,0)</f>
        <v>0</v>
      </c>
      <c r="BI607" s="207">
        <f>IF(N607="nulová",J607,0)</f>
        <v>0</v>
      </c>
      <c r="BJ607" s="17" t="s">
        <v>20</v>
      </c>
      <c r="BK607" s="207">
        <f>ROUND(I607*H607,2)</f>
        <v>28545</v>
      </c>
      <c r="BL607" s="17" t="s">
        <v>150</v>
      </c>
      <c r="BM607" s="206" t="s">
        <v>1206</v>
      </c>
    </row>
    <row r="608" s="2" customFormat="1">
      <c r="A608" s="32"/>
      <c r="B608" s="33"/>
      <c r="C608" s="34"/>
      <c r="D608" s="208" t="s">
        <v>152</v>
      </c>
      <c r="E608" s="34"/>
      <c r="F608" s="209" t="s">
        <v>1207</v>
      </c>
      <c r="G608" s="34"/>
      <c r="H608" s="34"/>
      <c r="I608" s="34"/>
      <c r="J608" s="34"/>
      <c r="K608" s="34"/>
      <c r="L608" s="38"/>
      <c r="M608" s="210"/>
      <c r="N608" s="211"/>
      <c r="O608" s="77"/>
      <c r="P608" s="77"/>
      <c r="Q608" s="77"/>
      <c r="R608" s="77"/>
      <c r="S608" s="77"/>
      <c r="T608" s="78"/>
      <c r="U608" s="32"/>
      <c r="V608" s="32"/>
      <c r="W608" s="32"/>
      <c r="X608" s="32"/>
      <c r="Y608" s="32"/>
      <c r="Z608" s="32"/>
      <c r="AA608" s="32"/>
      <c r="AB608" s="32"/>
      <c r="AC608" s="32"/>
      <c r="AD608" s="32"/>
      <c r="AE608" s="32"/>
      <c r="AT608" s="17" t="s">
        <v>152</v>
      </c>
      <c r="AU608" s="17" t="s">
        <v>83</v>
      </c>
    </row>
    <row r="609" s="2" customFormat="1">
      <c r="A609" s="32"/>
      <c r="B609" s="33"/>
      <c r="C609" s="34"/>
      <c r="D609" s="208" t="s">
        <v>179</v>
      </c>
      <c r="E609" s="34"/>
      <c r="F609" s="209" t="s">
        <v>1208</v>
      </c>
      <c r="G609" s="34"/>
      <c r="H609" s="34"/>
      <c r="I609" s="34"/>
      <c r="J609" s="34"/>
      <c r="K609" s="34"/>
      <c r="L609" s="38"/>
      <c r="M609" s="210"/>
      <c r="N609" s="211"/>
      <c r="O609" s="77"/>
      <c r="P609" s="77"/>
      <c r="Q609" s="77"/>
      <c r="R609" s="77"/>
      <c r="S609" s="77"/>
      <c r="T609" s="78"/>
      <c r="U609" s="32"/>
      <c r="V609" s="32"/>
      <c r="W609" s="32"/>
      <c r="X609" s="32"/>
      <c r="Y609" s="32"/>
      <c r="Z609" s="32"/>
      <c r="AA609" s="32"/>
      <c r="AB609" s="32"/>
      <c r="AC609" s="32"/>
      <c r="AD609" s="32"/>
      <c r="AE609" s="32"/>
      <c r="AT609" s="17" t="s">
        <v>179</v>
      </c>
      <c r="AU609" s="17" t="s">
        <v>83</v>
      </c>
    </row>
    <row r="610" s="2" customFormat="1" ht="16.5" customHeight="1">
      <c r="A610" s="32"/>
      <c r="B610" s="33"/>
      <c r="C610" s="212" t="s">
        <v>1209</v>
      </c>
      <c r="D610" s="212" t="s">
        <v>260</v>
      </c>
      <c r="E610" s="213" t="s">
        <v>1210</v>
      </c>
      <c r="F610" s="214" t="s">
        <v>1211</v>
      </c>
      <c r="G610" s="215" t="s">
        <v>506</v>
      </c>
      <c r="H610" s="216">
        <v>0.33000000000000002</v>
      </c>
      <c r="I610" s="217">
        <v>26200</v>
      </c>
      <c r="J610" s="217">
        <f>ROUND(I610*H610,2)</f>
        <v>8646</v>
      </c>
      <c r="K610" s="214" t="s">
        <v>149</v>
      </c>
      <c r="L610" s="218"/>
      <c r="M610" s="219" t="s">
        <v>18</v>
      </c>
      <c r="N610" s="220" t="s">
        <v>45</v>
      </c>
      <c r="O610" s="204">
        <v>0</v>
      </c>
      <c r="P610" s="204">
        <f>O610*H610</f>
        <v>0</v>
      </c>
      <c r="Q610" s="204">
        <v>1</v>
      </c>
      <c r="R610" s="204">
        <f>Q610*H610</f>
        <v>0.33000000000000002</v>
      </c>
      <c r="S610" s="204">
        <v>0</v>
      </c>
      <c r="T610" s="205">
        <f>S610*H610</f>
        <v>0</v>
      </c>
      <c r="U610" s="32"/>
      <c r="V610" s="32"/>
      <c r="W610" s="32"/>
      <c r="X610" s="32"/>
      <c r="Y610" s="32"/>
      <c r="Z610" s="32"/>
      <c r="AA610" s="32"/>
      <c r="AB610" s="32"/>
      <c r="AC610" s="32"/>
      <c r="AD610" s="32"/>
      <c r="AE610" s="32"/>
      <c r="AR610" s="206" t="s">
        <v>181</v>
      </c>
      <c r="AT610" s="206" t="s">
        <v>260</v>
      </c>
      <c r="AU610" s="206" t="s">
        <v>83</v>
      </c>
      <c r="AY610" s="17" t="s">
        <v>143</v>
      </c>
      <c r="BE610" s="207">
        <f>IF(N610="základní",J610,0)</f>
        <v>8646</v>
      </c>
      <c r="BF610" s="207">
        <f>IF(N610="snížená",J610,0)</f>
        <v>0</v>
      </c>
      <c r="BG610" s="207">
        <f>IF(N610="zákl. přenesená",J610,0)</f>
        <v>0</v>
      </c>
      <c r="BH610" s="207">
        <f>IF(N610="sníž. přenesená",J610,0)</f>
        <v>0</v>
      </c>
      <c r="BI610" s="207">
        <f>IF(N610="nulová",J610,0)</f>
        <v>0</v>
      </c>
      <c r="BJ610" s="17" t="s">
        <v>20</v>
      </c>
      <c r="BK610" s="207">
        <f>ROUND(I610*H610,2)</f>
        <v>8646</v>
      </c>
      <c r="BL610" s="17" t="s">
        <v>150</v>
      </c>
      <c r="BM610" s="206" t="s">
        <v>1212</v>
      </c>
    </row>
    <row r="611" s="2" customFormat="1" ht="55.5" customHeight="1">
      <c r="A611" s="32"/>
      <c r="B611" s="33"/>
      <c r="C611" s="196" t="s">
        <v>1213</v>
      </c>
      <c r="D611" s="196" t="s">
        <v>145</v>
      </c>
      <c r="E611" s="197" t="s">
        <v>1214</v>
      </c>
      <c r="F611" s="198" t="s">
        <v>1215</v>
      </c>
      <c r="G611" s="199" t="s">
        <v>176</v>
      </c>
      <c r="H611" s="200">
        <v>37.5</v>
      </c>
      <c r="I611" s="201">
        <v>3570</v>
      </c>
      <c r="J611" s="201">
        <f>ROUND(I611*H611,2)</f>
        <v>133875</v>
      </c>
      <c r="K611" s="198" t="s">
        <v>149</v>
      </c>
      <c r="L611" s="38"/>
      <c r="M611" s="202" t="s">
        <v>18</v>
      </c>
      <c r="N611" s="203" t="s">
        <v>45</v>
      </c>
      <c r="O611" s="204">
        <v>3.8450000000000002</v>
      </c>
      <c r="P611" s="204">
        <f>O611*H611</f>
        <v>144.1875</v>
      </c>
      <c r="Q611" s="204">
        <v>2.2912400000000002</v>
      </c>
      <c r="R611" s="204">
        <f>Q611*H611</f>
        <v>85.921500000000009</v>
      </c>
      <c r="S611" s="204">
        <v>0</v>
      </c>
      <c r="T611" s="205">
        <f>S611*H611</f>
        <v>0</v>
      </c>
      <c r="U611" s="32"/>
      <c r="V611" s="32"/>
      <c r="W611" s="32"/>
      <c r="X611" s="32"/>
      <c r="Y611" s="32"/>
      <c r="Z611" s="32"/>
      <c r="AA611" s="32"/>
      <c r="AB611" s="32"/>
      <c r="AC611" s="32"/>
      <c r="AD611" s="32"/>
      <c r="AE611" s="32"/>
      <c r="AR611" s="206" t="s">
        <v>150</v>
      </c>
      <c r="AT611" s="206" t="s">
        <v>145</v>
      </c>
      <c r="AU611" s="206" t="s">
        <v>83</v>
      </c>
      <c r="AY611" s="17" t="s">
        <v>143</v>
      </c>
      <c r="BE611" s="207">
        <f>IF(N611="základní",J611,0)</f>
        <v>133875</v>
      </c>
      <c r="BF611" s="207">
        <f>IF(N611="snížená",J611,0)</f>
        <v>0</v>
      </c>
      <c r="BG611" s="207">
        <f>IF(N611="zákl. přenesená",J611,0)</f>
        <v>0</v>
      </c>
      <c r="BH611" s="207">
        <f>IF(N611="sníž. přenesená",J611,0)</f>
        <v>0</v>
      </c>
      <c r="BI611" s="207">
        <f>IF(N611="nulová",J611,0)</f>
        <v>0</v>
      </c>
      <c r="BJ611" s="17" t="s">
        <v>20</v>
      </c>
      <c r="BK611" s="207">
        <f>ROUND(I611*H611,2)</f>
        <v>133875</v>
      </c>
      <c r="BL611" s="17" t="s">
        <v>150</v>
      </c>
      <c r="BM611" s="206" t="s">
        <v>1216</v>
      </c>
    </row>
    <row r="612" s="2" customFormat="1">
      <c r="A612" s="32"/>
      <c r="B612" s="33"/>
      <c r="C612" s="34"/>
      <c r="D612" s="208" t="s">
        <v>152</v>
      </c>
      <c r="E612" s="34"/>
      <c r="F612" s="209" t="s">
        <v>1217</v>
      </c>
      <c r="G612" s="34"/>
      <c r="H612" s="34"/>
      <c r="I612" s="34"/>
      <c r="J612" s="34"/>
      <c r="K612" s="34"/>
      <c r="L612" s="38"/>
      <c r="M612" s="210"/>
      <c r="N612" s="211"/>
      <c r="O612" s="77"/>
      <c r="P612" s="77"/>
      <c r="Q612" s="77"/>
      <c r="R612" s="77"/>
      <c r="S612" s="77"/>
      <c r="T612" s="78"/>
      <c r="U612" s="32"/>
      <c r="V612" s="32"/>
      <c r="W612" s="32"/>
      <c r="X612" s="32"/>
      <c r="Y612" s="32"/>
      <c r="Z612" s="32"/>
      <c r="AA612" s="32"/>
      <c r="AB612" s="32"/>
      <c r="AC612" s="32"/>
      <c r="AD612" s="32"/>
      <c r="AE612" s="32"/>
      <c r="AT612" s="17" t="s">
        <v>152</v>
      </c>
      <c r="AU612" s="17" t="s">
        <v>83</v>
      </c>
    </row>
    <row r="613" s="2" customFormat="1" ht="24.15" customHeight="1">
      <c r="A613" s="32"/>
      <c r="B613" s="33"/>
      <c r="C613" s="196" t="s">
        <v>1218</v>
      </c>
      <c r="D613" s="196" t="s">
        <v>145</v>
      </c>
      <c r="E613" s="197" t="s">
        <v>1219</v>
      </c>
      <c r="F613" s="198" t="s">
        <v>1220</v>
      </c>
      <c r="G613" s="199" t="s">
        <v>195</v>
      </c>
      <c r="H613" s="200">
        <v>60</v>
      </c>
      <c r="I613" s="201">
        <v>999</v>
      </c>
      <c r="J613" s="201">
        <f>ROUND(I613*H613,2)</f>
        <v>59940</v>
      </c>
      <c r="K613" s="198" t="s">
        <v>149</v>
      </c>
      <c r="L613" s="38"/>
      <c r="M613" s="202" t="s">
        <v>18</v>
      </c>
      <c r="N613" s="203" t="s">
        <v>45</v>
      </c>
      <c r="O613" s="204">
        <v>2.0600000000000001</v>
      </c>
      <c r="P613" s="204">
        <f>O613*H613</f>
        <v>123.60000000000001</v>
      </c>
      <c r="Q613" s="204">
        <v>0.0023879999999999999</v>
      </c>
      <c r="R613" s="204">
        <f>Q613*H613</f>
        <v>0.14327999999999999</v>
      </c>
      <c r="S613" s="204">
        <v>0</v>
      </c>
      <c r="T613" s="205">
        <f>S613*H613</f>
        <v>0</v>
      </c>
      <c r="U613" s="32"/>
      <c r="V613" s="32"/>
      <c r="W613" s="32"/>
      <c r="X613" s="32"/>
      <c r="Y613" s="32"/>
      <c r="Z613" s="32"/>
      <c r="AA613" s="32"/>
      <c r="AB613" s="32"/>
      <c r="AC613" s="32"/>
      <c r="AD613" s="32"/>
      <c r="AE613" s="32"/>
      <c r="AR613" s="206" t="s">
        <v>150</v>
      </c>
      <c r="AT613" s="206" t="s">
        <v>145</v>
      </c>
      <c r="AU613" s="206" t="s">
        <v>83</v>
      </c>
      <c r="AY613" s="17" t="s">
        <v>143</v>
      </c>
      <c r="BE613" s="207">
        <f>IF(N613="základní",J613,0)</f>
        <v>59940</v>
      </c>
      <c r="BF613" s="207">
        <f>IF(N613="snížená",J613,0)</f>
        <v>0</v>
      </c>
      <c r="BG613" s="207">
        <f>IF(N613="zákl. přenesená",J613,0)</f>
        <v>0</v>
      </c>
      <c r="BH613" s="207">
        <f>IF(N613="sníž. přenesená",J613,0)</f>
        <v>0</v>
      </c>
      <c r="BI613" s="207">
        <f>IF(N613="nulová",J613,0)</f>
        <v>0</v>
      </c>
      <c r="BJ613" s="17" t="s">
        <v>20</v>
      </c>
      <c r="BK613" s="207">
        <f>ROUND(I613*H613,2)</f>
        <v>59940</v>
      </c>
      <c r="BL613" s="17" t="s">
        <v>150</v>
      </c>
      <c r="BM613" s="206" t="s">
        <v>1221</v>
      </c>
    </row>
    <row r="614" s="2" customFormat="1">
      <c r="A614" s="32"/>
      <c r="B614" s="33"/>
      <c r="C614" s="34"/>
      <c r="D614" s="208" t="s">
        <v>152</v>
      </c>
      <c r="E614" s="34"/>
      <c r="F614" s="209" t="s">
        <v>1222</v>
      </c>
      <c r="G614" s="34"/>
      <c r="H614" s="34"/>
      <c r="I614" s="34"/>
      <c r="J614" s="34"/>
      <c r="K614" s="34"/>
      <c r="L614" s="38"/>
      <c r="M614" s="210"/>
      <c r="N614" s="211"/>
      <c r="O614" s="77"/>
      <c r="P614" s="77"/>
      <c r="Q614" s="77"/>
      <c r="R614" s="77"/>
      <c r="S614" s="77"/>
      <c r="T614" s="78"/>
      <c r="U614" s="32"/>
      <c r="V614" s="32"/>
      <c r="W614" s="32"/>
      <c r="X614" s="32"/>
      <c r="Y614" s="32"/>
      <c r="Z614" s="32"/>
      <c r="AA614" s="32"/>
      <c r="AB614" s="32"/>
      <c r="AC614" s="32"/>
      <c r="AD614" s="32"/>
      <c r="AE614" s="32"/>
      <c r="AT614" s="17" t="s">
        <v>152</v>
      </c>
      <c r="AU614" s="17" t="s">
        <v>83</v>
      </c>
    </row>
    <row r="615" s="2" customFormat="1" ht="49.05" customHeight="1">
      <c r="A615" s="32"/>
      <c r="B615" s="33"/>
      <c r="C615" s="196" t="s">
        <v>1223</v>
      </c>
      <c r="D615" s="196" t="s">
        <v>145</v>
      </c>
      <c r="E615" s="197" t="s">
        <v>1224</v>
      </c>
      <c r="F615" s="198" t="s">
        <v>1225</v>
      </c>
      <c r="G615" s="199" t="s">
        <v>176</v>
      </c>
      <c r="H615" s="200">
        <v>30</v>
      </c>
      <c r="I615" s="201">
        <v>8300</v>
      </c>
      <c r="J615" s="201">
        <f>ROUND(I615*H615,2)</f>
        <v>249000</v>
      </c>
      <c r="K615" s="198" t="s">
        <v>149</v>
      </c>
      <c r="L615" s="38"/>
      <c r="M615" s="202" t="s">
        <v>18</v>
      </c>
      <c r="N615" s="203" t="s">
        <v>45</v>
      </c>
      <c r="O615" s="204">
        <v>13.750999999999999</v>
      </c>
      <c r="P615" s="204">
        <f>O615*H615</f>
        <v>412.52999999999997</v>
      </c>
      <c r="Q615" s="204">
        <v>2.6843599999999999</v>
      </c>
      <c r="R615" s="204">
        <f>Q615*H615</f>
        <v>80.530799999999999</v>
      </c>
      <c r="S615" s="204">
        <v>0</v>
      </c>
      <c r="T615" s="205">
        <f>S615*H615</f>
        <v>0</v>
      </c>
      <c r="U615" s="32"/>
      <c r="V615" s="32"/>
      <c r="W615" s="32"/>
      <c r="X615" s="32"/>
      <c r="Y615" s="32"/>
      <c r="Z615" s="32"/>
      <c r="AA615" s="32"/>
      <c r="AB615" s="32"/>
      <c r="AC615" s="32"/>
      <c r="AD615" s="32"/>
      <c r="AE615" s="32"/>
      <c r="AR615" s="206" t="s">
        <v>150</v>
      </c>
      <c r="AT615" s="206" t="s">
        <v>145</v>
      </c>
      <c r="AU615" s="206" t="s">
        <v>83</v>
      </c>
      <c r="AY615" s="17" t="s">
        <v>143</v>
      </c>
      <c r="BE615" s="207">
        <f>IF(N615="základní",J615,0)</f>
        <v>249000</v>
      </c>
      <c r="BF615" s="207">
        <f>IF(N615="snížená",J615,0)</f>
        <v>0</v>
      </c>
      <c r="BG615" s="207">
        <f>IF(N615="zákl. přenesená",J615,0)</f>
        <v>0</v>
      </c>
      <c r="BH615" s="207">
        <f>IF(N615="sníž. přenesená",J615,0)</f>
        <v>0</v>
      </c>
      <c r="BI615" s="207">
        <f>IF(N615="nulová",J615,0)</f>
        <v>0</v>
      </c>
      <c r="BJ615" s="17" t="s">
        <v>20</v>
      </c>
      <c r="BK615" s="207">
        <f>ROUND(I615*H615,2)</f>
        <v>249000</v>
      </c>
      <c r="BL615" s="17" t="s">
        <v>150</v>
      </c>
      <c r="BM615" s="206" t="s">
        <v>1226</v>
      </c>
    </row>
    <row r="616" s="2" customFormat="1">
      <c r="A616" s="32"/>
      <c r="B616" s="33"/>
      <c r="C616" s="34"/>
      <c r="D616" s="208" t="s">
        <v>152</v>
      </c>
      <c r="E616" s="34"/>
      <c r="F616" s="209" t="s">
        <v>1227</v>
      </c>
      <c r="G616" s="34"/>
      <c r="H616" s="34"/>
      <c r="I616" s="34"/>
      <c r="J616" s="34"/>
      <c r="K616" s="34"/>
      <c r="L616" s="38"/>
      <c r="M616" s="210"/>
      <c r="N616" s="211"/>
      <c r="O616" s="77"/>
      <c r="P616" s="77"/>
      <c r="Q616" s="77"/>
      <c r="R616" s="77"/>
      <c r="S616" s="77"/>
      <c r="T616" s="78"/>
      <c r="U616" s="32"/>
      <c r="V616" s="32"/>
      <c r="W616" s="32"/>
      <c r="X616" s="32"/>
      <c r="Y616" s="32"/>
      <c r="Z616" s="32"/>
      <c r="AA616" s="32"/>
      <c r="AB616" s="32"/>
      <c r="AC616" s="32"/>
      <c r="AD616" s="32"/>
      <c r="AE616" s="32"/>
      <c r="AT616" s="17" t="s">
        <v>152</v>
      </c>
      <c r="AU616" s="17" t="s">
        <v>83</v>
      </c>
    </row>
    <row r="617" s="2" customFormat="1">
      <c r="A617" s="32"/>
      <c r="B617" s="33"/>
      <c r="C617" s="34"/>
      <c r="D617" s="208" t="s">
        <v>179</v>
      </c>
      <c r="E617" s="34"/>
      <c r="F617" s="209" t="s">
        <v>1228</v>
      </c>
      <c r="G617" s="34"/>
      <c r="H617" s="34"/>
      <c r="I617" s="34"/>
      <c r="J617" s="34"/>
      <c r="K617" s="34"/>
      <c r="L617" s="38"/>
      <c r="M617" s="210"/>
      <c r="N617" s="211"/>
      <c r="O617" s="77"/>
      <c r="P617" s="77"/>
      <c r="Q617" s="77"/>
      <c r="R617" s="77"/>
      <c r="S617" s="77"/>
      <c r="T617" s="78"/>
      <c r="U617" s="32"/>
      <c r="V617" s="32"/>
      <c r="W617" s="32"/>
      <c r="X617" s="32"/>
      <c r="Y617" s="32"/>
      <c r="Z617" s="32"/>
      <c r="AA617" s="32"/>
      <c r="AB617" s="32"/>
      <c r="AC617" s="32"/>
      <c r="AD617" s="32"/>
      <c r="AE617" s="32"/>
      <c r="AT617" s="17" t="s">
        <v>179</v>
      </c>
      <c r="AU617" s="17" t="s">
        <v>83</v>
      </c>
    </row>
    <row r="618" s="2" customFormat="1" ht="49.05" customHeight="1">
      <c r="A618" s="32"/>
      <c r="B618" s="33"/>
      <c r="C618" s="196" t="s">
        <v>1229</v>
      </c>
      <c r="D618" s="196" t="s">
        <v>145</v>
      </c>
      <c r="E618" s="197" t="s">
        <v>1230</v>
      </c>
      <c r="F618" s="198" t="s">
        <v>1231</v>
      </c>
      <c r="G618" s="199" t="s">
        <v>176</v>
      </c>
      <c r="H618" s="200">
        <v>18</v>
      </c>
      <c r="I618" s="201">
        <v>8240</v>
      </c>
      <c r="J618" s="201">
        <f>ROUND(I618*H618,2)</f>
        <v>148320</v>
      </c>
      <c r="K618" s="198" t="s">
        <v>149</v>
      </c>
      <c r="L618" s="38"/>
      <c r="M618" s="202" t="s">
        <v>18</v>
      </c>
      <c r="N618" s="203" t="s">
        <v>45</v>
      </c>
      <c r="O618" s="204">
        <v>13.762000000000001</v>
      </c>
      <c r="P618" s="204">
        <f>O618*H618</f>
        <v>247.71600000000001</v>
      </c>
      <c r="Q618" s="204">
        <v>2.6843599999999999</v>
      </c>
      <c r="R618" s="204">
        <f>Q618*H618</f>
        <v>48.318479999999994</v>
      </c>
      <c r="S618" s="204">
        <v>0</v>
      </c>
      <c r="T618" s="205">
        <f>S618*H618</f>
        <v>0</v>
      </c>
      <c r="U618" s="32"/>
      <c r="V618" s="32"/>
      <c r="W618" s="32"/>
      <c r="X618" s="32"/>
      <c r="Y618" s="32"/>
      <c r="Z618" s="32"/>
      <c r="AA618" s="32"/>
      <c r="AB618" s="32"/>
      <c r="AC618" s="32"/>
      <c r="AD618" s="32"/>
      <c r="AE618" s="32"/>
      <c r="AR618" s="206" t="s">
        <v>150</v>
      </c>
      <c r="AT618" s="206" t="s">
        <v>145</v>
      </c>
      <c r="AU618" s="206" t="s">
        <v>83</v>
      </c>
      <c r="AY618" s="17" t="s">
        <v>143</v>
      </c>
      <c r="BE618" s="207">
        <f>IF(N618="základní",J618,0)</f>
        <v>148320</v>
      </c>
      <c r="BF618" s="207">
        <f>IF(N618="snížená",J618,0)</f>
        <v>0</v>
      </c>
      <c r="BG618" s="207">
        <f>IF(N618="zákl. přenesená",J618,0)</f>
        <v>0</v>
      </c>
      <c r="BH618" s="207">
        <f>IF(N618="sníž. přenesená",J618,0)</f>
        <v>0</v>
      </c>
      <c r="BI618" s="207">
        <f>IF(N618="nulová",J618,0)</f>
        <v>0</v>
      </c>
      <c r="BJ618" s="17" t="s">
        <v>20</v>
      </c>
      <c r="BK618" s="207">
        <f>ROUND(I618*H618,2)</f>
        <v>148320</v>
      </c>
      <c r="BL618" s="17" t="s">
        <v>150</v>
      </c>
      <c r="BM618" s="206" t="s">
        <v>1232</v>
      </c>
    </row>
    <row r="619" s="2" customFormat="1">
      <c r="A619" s="32"/>
      <c r="B619" s="33"/>
      <c r="C619" s="34"/>
      <c r="D619" s="208" t="s">
        <v>152</v>
      </c>
      <c r="E619" s="34"/>
      <c r="F619" s="209" t="s">
        <v>1227</v>
      </c>
      <c r="G619" s="34"/>
      <c r="H619" s="34"/>
      <c r="I619" s="34"/>
      <c r="J619" s="34"/>
      <c r="K619" s="34"/>
      <c r="L619" s="38"/>
      <c r="M619" s="210"/>
      <c r="N619" s="211"/>
      <c r="O619" s="77"/>
      <c r="P619" s="77"/>
      <c r="Q619" s="77"/>
      <c r="R619" s="77"/>
      <c r="S619" s="77"/>
      <c r="T619" s="78"/>
      <c r="U619" s="32"/>
      <c r="V619" s="32"/>
      <c r="W619" s="32"/>
      <c r="X619" s="32"/>
      <c r="Y619" s="32"/>
      <c r="Z619" s="32"/>
      <c r="AA619" s="32"/>
      <c r="AB619" s="32"/>
      <c r="AC619" s="32"/>
      <c r="AD619" s="32"/>
      <c r="AE619" s="32"/>
      <c r="AT619" s="17" t="s">
        <v>152</v>
      </c>
      <c r="AU619" s="17" t="s">
        <v>83</v>
      </c>
    </row>
    <row r="620" s="2" customFormat="1">
      <c r="A620" s="32"/>
      <c r="B620" s="33"/>
      <c r="C620" s="34"/>
      <c r="D620" s="208" t="s">
        <v>179</v>
      </c>
      <c r="E620" s="34"/>
      <c r="F620" s="209" t="s">
        <v>1233</v>
      </c>
      <c r="G620" s="34"/>
      <c r="H620" s="34"/>
      <c r="I620" s="34"/>
      <c r="J620" s="34"/>
      <c r="K620" s="34"/>
      <c r="L620" s="38"/>
      <c r="M620" s="210"/>
      <c r="N620" s="211"/>
      <c r="O620" s="77"/>
      <c r="P620" s="77"/>
      <c r="Q620" s="77"/>
      <c r="R620" s="77"/>
      <c r="S620" s="77"/>
      <c r="T620" s="78"/>
      <c r="U620" s="32"/>
      <c r="V620" s="32"/>
      <c r="W620" s="32"/>
      <c r="X620" s="32"/>
      <c r="Y620" s="32"/>
      <c r="Z620" s="32"/>
      <c r="AA620" s="32"/>
      <c r="AB620" s="32"/>
      <c r="AC620" s="32"/>
      <c r="AD620" s="32"/>
      <c r="AE620" s="32"/>
      <c r="AT620" s="17" t="s">
        <v>179</v>
      </c>
      <c r="AU620" s="17" t="s">
        <v>83</v>
      </c>
    </row>
    <row r="621" s="2" customFormat="1" ht="49.05" customHeight="1">
      <c r="A621" s="32"/>
      <c r="B621" s="33"/>
      <c r="C621" s="196" t="s">
        <v>1234</v>
      </c>
      <c r="D621" s="196" t="s">
        <v>145</v>
      </c>
      <c r="E621" s="197" t="s">
        <v>1235</v>
      </c>
      <c r="F621" s="198" t="s">
        <v>1236</v>
      </c>
      <c r="G621" s="199" t="s">
        <v>176</v>
      </c>
      <c r="H621" s="200">
        <v>4.5</v>
      </c>
      <c r="I621" s="201">
        <v>15600</v>
      </c>
      <c r="J621" s="201">
        <f>ROUND(I621*H621,2)</f>
        <v>70200</v>
      </c>
      <c r="K621" s="198" t="s">
        <v>149</v>
      </c>
      <c r="L621" s="38"/>
      <c r="M621" s="202" t="s">
        <v>18</v>
      </c>
      <c r="N621" s="203" t="s">
        <v>45</v>
      </c>
      <c r="O621" s="204">
        <v>15.199999999999999</v>
      </c>
      <c r="P621" s="204">
        <f>O621*H621</f>
        <v>68.399999999999991</v>
      </c>
      <c r="Q621" s="204">
        <v>2.9013900000000001</v>
      </c>
      <c r="R621" s="204">
        <f>Q621*H621</f>
        <v>13.056255</v>
      </c>
      <c r="S621" s="204">
        <v>0</v>
      </c>
      <c r="T621" s="205">
        <f>S621*H621</f>
        <v>0</v>
      </c>
      <c r="U621" s="32"/>
      <c r="V621" s="32"/>
      <c r="W621" s="32"/>
      <c r="X621" s="32"/>
      <c r="Y621" s="32"/>
      <c r="Z621" s="32"/>
      <c r="AA621" s="32"/>
      <c r="AB621" s="32"/>
      <c r="AC621" s="32"/>
      <c r="AD621" s="32"/>
      <c r="AE621" s="32"/>
      <c r="AR621" s="206" t="s">
        <v>150</v>
      </c>
      <c r="AT621" s="206" t="s">
        <v>145</v>
      </c>
      <c r="AU621" s="206" t="s">
        <v>83</v>
      </c>
      <c r="AY621" s="17" t="s">
        <v>143</v>
      </c>
      <c r="BE621" s="207">
        <f>IF(N621="základní",J621,0)</f>
        <v>70200</v>
      </c>
      <c r="BF621" s="207">
        <f>IF(N621="snížená",J621,0)</f>
        <v>0</v>
      </c>
      <c r="BG621" s="207">
        <f>IF(N621="zákl. přenesená",J621,0)</f>
        <v>0</v>
      </c>
      <c r="BH621" s="207">
        <f>IF(N621="sníž. přenesená",J621,0)</f>
        <v>0</v>
      </c>
      <c r="BI621" s="207">
        <f>IF(N621="nulová",J621,0)</f>
        <v>0</v>
      </c>
      <c r="BJ621" s="17" t="s">
        <v>20</v>
      </c>
      <c r="BK621" s="207">
        <f>ROUND(I621*H621,2)</f>
        <v>70200</v>
      </c>
      <c r="BL621" s="17" t="s">
        <v>150</v>
      </c>
      <c r="BM621" s="206" t="s">
        <v>1237</v>
      </c>
    </row>
    <row r="622" s="2" customFormat="1">
      <c r="A622" s="32"/>
      <c r="B622" s="33"/>
      <c r="C622" s="34"/>
      <c r="D622" s="208" t="s">
        <v>152</v>
      </c>
      <c r="E622" s="34"/>
      <c r="F622" s="209" t="s">
        <v>1227</v>
      </c>
      <c r="G622" s="34"/>
      <c r="H622" s="34"/>
      <c r="I622" s="34"/>
      <c r="J622" s="34"/>
      <c r="K622" s="34"/>
      <c r="L622" s="38"/>
      <c r="M622" s="210"/>
      <c r="N622" s="211"/>
      <c r="O622" s="77"/>
      <c r="P622" s="77"/>
      <c r="Q622" s="77"/>
      <c r="R622" s="77"/>
      <c r="S622" s="77"/>
      <c r="T622" s="78"/>
      <c r="U622" s="32"/>
      <c r="V622" s="32"/>
      <c r="W622" s="32"/>
      <c r="X622" s="32"/>
      <c r="Y622" s="32"/>
      <c r="Z622" s="32"/>
      <c r="AA622" s="32"/>
      <c r="AB622" s="32"/>
      <c r="AC622" s="32"/>
      <c r="AD622" s="32"/>
      <c r="AE622" s="32"/>
      <c r="AT622" s="17" t="s">
        <v>152</v>
      </c>
      <c r="AU622" s="17" t="s">
        <v>83</v>
      </c>
    </row>
    <row r="623" s="2" customFormat="1">
      <c r="A623" s="32"/>
      <c r="B623" s="33"/>
      <c r="C623" s="34"/>
      <c r="D623" s="208" t="s">
        <v>179</v>
      </c>
      <c r="E623" s="34"/>
      <c r="F623" s="209" t="s">
        <v>1233</v>
      </c>
      <c r="G623" s="34"/>
      <c r="H623" s="34"/>
      <c r="I623" s="34"/>
      <c r="J623" s="34"/>
      <c r="K623" s="34"/>
      <c r="L623" s="38"/>
      <c r="M623" s="210"/>
      <c r="N623" s="211"/>
      <c r="O623" s="77"/>
      <c r="P623" s="77"/>
      <c r="Q623" s="77"/>
      <c r="R623" s="77"/>
      <c r="S623" s="77"/>
      <c r="T623" s="78"/>
      <c r="U623" s="32"/>
      <c r="V623" s="32"/>
      <c r="W623" s="32"/>
      <c r="X623" s="32"/>
      <c r="Y623" s="32"/>
      <c r="Z623" s="32"/>
      <c r="AA623" s="32"/>
      <c r="AB623" s="32"/>
      <c r="AC623" s="32"/>
      <c r="AD623" s="32"/>
      <c r="AE623" s="32"/>
      <c r="AT623" s="17" t="s">
        <v>179</v>
      </c>
      <c r="AU623" s="17" t="s">
        <v>83</v>
      </c>
    </row>
    <row r="624" s="2" customFormat="1" ht="49.05" customHeight="1">
      <c r="A624" s="32"/>
      <c r="B624" s="33"/>
      <c r="C624" s="196" t="s">
        <v>1238</v>
      </c>
      <c r="D624" s="196" t="s">
        <v>145</v>
      </c>
      <c r="E624" s="197" t="s">
        <v>1239</v>
      </c>
      <c r="F624" s="198" t="s">
        <v>1240</v>
      </c>
      <c r="G624" s="199" t="s">
        <v>176</v>
      </c>
      <c r="H624" s="200">
        <v>4.5</v>
      </c>
      <c r="I624" s="201">
        <v>15400</v>
      </c>
      <c r="J624" s="201">
        <f>ROUND(I624*H624,2)</f>
        <v>69300</v>
      </c>
      <c r="K624" s="198" t="s">
        <v>149</v>
      </c>
      <c r="L624" s="38"/>
      <c r="M624" s="202" t="s">
        <v>18</v>
      </c>
      <c r="N624" s="203" t="s">
        <v>45</v>
      </c>
      <c r="O624" s="204">
        <v>15.196999999999999</v>
      </c>
      <c r="P624" s="204">
        <f>O624*H624</f>
        <v>68.386499999999998</v>
      </c>
      <c r="Q624" s="204">
        <v>2.8832599999999999</v>
      </c>
      <c r="R624" s="204">
        <f>Q624*H624</f>
        <v>12.97467</v>
      </c>
      <c r="S624" s="204">
        <v>0</v>
      </c>
      <c r="T624" s="205">
        <f>S624*H624</f>
        <v>0</v>
      </c>
      <c r="U624" s="32"/>
      <c r="V624" s="32"/>
      <c r="W624" s="32"/>
      <c r="X624" s="32"/>
      <c r="Y624" s="32"/>
      <c r="Z624" s="32"/>
      <c r="AA624" s="32"/>
      <c r="AB624" s="32"/>
      <c r="AC624" s="32"/>
      <c r="AD624" s="32"/>
      <c r="AE624" s="32"/>
      <c r="AR624" s="206" t="s">
        <v>150</v>
      </c>
      <c r="AT624" s="206" t="s">
        <v>145</v>
      </c>
      <c r="AU624" s="206" t="s">
        <v>83</v>
      </c>
      <c r="AY624" s="17" t="s">
        <v>143</v>
      </c>
      <c r="BE624" s="207">
        <f>IF(N624="základní",J624,0)</f>
        <v>69300</v>
      </c>
      <c r="BF624" s="207">
        <f>IF(N624="snížená",J624,0)</f>
        <v>0</v>
      </c>
      <c r="BG624" s="207">
        <f>IF(N624="zákl. přenesená",J624,0)</f>
        <v>0</v>
      </c>
      <c r="BH624" s="207">
        <f>IF(N624="sníž. přenesená",J624,0)</f>
        <v>0</v>
      </c>
      <c r="BI624" s="207">
        <f>IF(N624="nulová",J624,0)</f>
        <v>0</v>
      </c>
      <c r="BJ624" s="17" t="s">
        <v>20</v>
      </c>
      <c r="BK624" s="207">
        <f>ROUND(I624*H624,2)</f>
        <v>69300</v>
      </c>
      <c r="BL624" s="17" t="s">
        <v>150</v>
      </c>
      <c r="BM624" s="206" t="s">
        <v>1241</v>
      </c>
    </row>
    <row r="625" s="2" customFormat="1">
      <c r="A625" s="32"/>
      <c r="B625" s="33"/>
      <c r="C625" s="34"/>
      <c r="D625" s="208" t="s">
        <v>152</v>
      </c>
      <c r="E625" s="34"/>
      <c r="F625" s="209" t="s">
        <v>1227</v>
      </c>
      <c r="G625" s="34"/>
      <c r="H625" s="34"/>
      <c r="I625" s="34"/>
      <c r="J625" s="34"/>
      <c r="K625" s="34"/>
      <c r="L625" s="38"/>
      <c r="M625" s="210"/>
      <c r="N625" s="211"/>
      <c r="O625" s="77"/>
      <c r="P625" s="77"/>
      <c r="Q625" s="77"/>
      <c r="R625" s="77"/>
      <c r="S625" s="77"/>
      <c r="T625" s="78"/>
      <c r="U625" s="32"/>
      <c r="V625" s="32"/>
      <c r="W625" s="32"/>
      <c r="X625" s="32"/>
      <c r="Y625" s="32"/>
      <c r="Z625" s="32"/>
      <c r="AA625" s="32"/>
      <c r="AB625" s="32"/>
      <c r="AC625" s="32"/>
      <c r="AD625" s="32"/>
      <c r="AE625" s="32"/>
      <c r="AT625" s="17" t="s">
        <v>152</v>
      </c>
      <c r="AU625" s="17" t="s">
        <v>83</v>
      </c>
    </row>
    <row r="626" s="2" customFormat="1">
      <c r="A626" s="32"/>
      <c r="B626" s="33"/>
      <c r="C626" s="34"/>
      <c r="D626" s="208" t="s">
        <v>179</v>
      </c>
      <c r="E626" s="34"/>
      <c r="F626" s="209" t="s">
        <v>1233</v>
      </c>
      <c r="G626" s="34"/>
      <c r="H626" s="34"/>
      <c r="I626" s="34"/>
      <c r="J626" s="34"/>
      <c r="K626" s="34"/>
      <c r="L626" s="38"/>
      <c r="M626" s="210"/>
      <c r="N626" s="211"/>
      <c r="O626" s="77"/>
      <c r="P626" s="77"/>
      <c r="Q626" s="77"/>
      <c r="R626" s="77"/>
      <c r="S626" s="77"/>
      <c r="T626" s="78"/>
      <c r="U626" s="32"/>
      <c r="V626" s="32"/>
      <c r="W626" s="32"/>
      <c r="X626" s="32"/>
      <c r="Y626" s="32"/>
      <c r="Z626" s="32"/>
      <c r="AA626" s="32"/>
      <c r="AB626" s="32"/>
      <c r="AC626" s="32"/>
      <c r="AD626" s="32"/>
      <c r="AE626" s="32"/>
      <c r="AT626" s="17" t="s">
        <v>179</v>
      </c>
      <c r="AU626" s="17" t="s">
        <v>83</v>
      </c>
    </row>
    <row r="627" s="2" customFormat="1" ht="44.25" customHeight="1">
      <c r="A627" s="32"/>
      <c r="B627" s="33"/>
      <c r="C627" s="196" t="s">
        <v>1242</v>
      </c>
      <c r="D627" s="196" t="s">
        <v>145</v>
      </c>
      <c r="E627" s="197" t="s">
        <v>1243</v>
      </c>
      <c r="F627" s="198" t="s">
        <v>1244</v>
      </c>
      <c r="G627" s="199" t="s">
        <v>176</v>
      </c>
      <c r="H627" s="200">
        <v>4.5</v>
      </c>
      <c r="I627" s="201">
        <v>927</v>
      </c>
      <c r="J627" s="201">
        <f>ROUND(I627*H627,2)</f>
        <v>4171.5</v>
      </c>
      <c r="K627" s="198" t="s">
        <v>149</v>
      </c>
      <c r="L627" s="38"/>
      <c r="M627" s="202" t="s">
        <v>18</v>
      </c>
      <c r="N627" s="203" t="s">
        <v>45</v>
      </c>
      <c r="O627" s="204">
        <v>2.3999999999999999</v>
      </c>
      <c r="P627" s="204">
        <f>O627*H627</f>
        <v>10.799999999999999</v>
      </c>
      <c r="Q627" s="204">
        <v>0</v>
      </c>
      <c r="R627" s="204">
        <f>Q627*H627</f>
        <v>0</v>
      </c>
      <c r="S627" s="204">
        <v>0</v>
      </c>
      <c r="T627" s="205">
        <f>S627*H627</f>
        <v>0</v>
      </c>
      <c r="U627" s="32"/>
      <c r="V627" s="32"/>
      <c r="W627" s="32"/>
      <c r="X627" s="32"/>
      <c r="Y627" s="32"/>
      <c r="Z627" s="32"/>
      <c r="AA627" s="32"/>
      <c r="AB627" s="32"/>
      <c r="AC627" s="32"/>
      <c r="AD627" s="32"/>
      <c r="AE627" s="32"/>
      <c r="AR627" s="206" t="s">
        <v>150</v>
      </c>
      <c r="AT627" s="206" t="s">
        <v>145</v>
      </c>
      <c r="AU627" s="206" t="s">
        <v>83</v>
      </c>
      <c r="AY627" s="17" t="s">
        <v>143</v>
      </c>
      <c r="BE627" s="207">
        <f>IF(N627="základní",J627,0)</f>
        <v>4171.5</v>
      </c>
      <c r="BF627" s="207">
        <f>IF(N627="snížená",J627,0)</f>
        <v>0</v>
      </c>
      <c r="BG627" s="207">
        <f>IF(N627="zákl. přenesená",J627,0)</f>
        <v>0</v>
      </c>
      <c r="BH627" s="207">
        <f>IF(N627="sníž. přenesená",J627,0)</f>
        <v>0</v>
      </c>
      <c r="BI627" s="207">
        <f>IF(N627="nulová",J627,0)</f>
        <v>0</v>
      </c>
      <c r="BJ627" s="17" t="s">
        <v>20</v>
      </c>
      <c r="BK627" s="207">
        <f>ROUND(I627*H627,2)</f>
        <v>4171.5</v>
      </c>
      <c r="BL627" s="17" t="s">
        <v>150</v>
      </c>
      <c r="BM627" s="206" t="s">
        <v>1245</v>
      </c>
    </row>
    <row r="628" s="2" customFormat="1">
      <c r="A628" s="32"/>
      <c r="B628" s="33"/>
      <c r="C628" s="34"/>
      <c r="D628" s="208" t="s">
        <v>152</v>
      </c>
      <c r="E628" s="34"/>
      <c r="F628" s="209" t="s">
        <v>1227</v>
      </c>
      <c r="G628" s="34"/>
      <c r="H628" s="34"/>
      <c r="I628" s="34"/>
      <c r="J628" s="34"/>
      <c r="K628" s="34"/>
      <c r="L628" s="38"/>
      <c r="M628" s="210"/>
      <c r="N628" s="211"/>
      <c r="O628" s="77"/>
      <c r="P628" s="77"/>
      <c r="Q628" s="77"/>
      <c r="R628" s="77"/>
      <c r="S628" s="77"/>
      <c r="T628" s="78"/>
      <c r="U628" s="32"/>
      <c r="V628" s="32"/>
      <c r="W628" s="32"/>
      <c r="X628" s="32"/>
      <c r="Y628" s="32"/>
      <c r="Z628" s="32"/>
      <c r="AA628" s="32"/>
      <c r="AB628" s="32"/>
      <c r="AC628" s="32"/>
      <c r="AD628" s="32"/>
      <c r="AE628" s="32"/>
      <c r="AT628" s="17" t="s">
        <v>152</v>
      </c>
      <c r="AU628" s="17" t="s">
        <v>83</v>
      </c>
    </row>
    <row r="629" s="2" customFormat="1" ht="24.15" customHeight="1">
      <c r="A629" s="32"/>
      <c r="B629" s="33"/>
      <c r="C629" s="196" t="s">
        <v>1246</v>
      </c>
      <c r="D629" s="196" t="s">
        <v>145</v>
      </c>
      <c r="E629" s="197" t="s">
        <v>1247</v>
      </c>
      <c r="F629" s="198" t="s">
        <v>1248</v>
      </c>
      <c r="G629" s="199" t="s">
        <v>176</v>
      </c>
      <c r="H629" s="200">
        <v>52.5</v>
      </c>
      <c r="I629" s="201">
        <v>3790</v>
      </c>
      <c r="J629" s="201">
        <f>ROUND(I629*H629,2)</f>
        <v>198975</v>
      </c>
      <c r="K629" s="198" t="s">
        <v>149</v>
      </c>
      <c r="L629" s="38"/>
      <c r="M629" s="202" t="s">
        <v>18</v>
      </c>
      <c r="N629" s="203" t="s">
        <v>45</v>
      </c>
      <c r="O629" s="204">
        <v>0.93799999999999994</v>
      </c>
      <c r="P629" s="204">
        <f>O629*H629</f>
        <v>49.244999999999997</v>
      </c>
      <c r="Q629" s="204">
        <v>0</v>
      </c>
      <c r="R629" s="204">
        <f>Q629*H629</f>
        <v>0</v>
      </c>
      <c r="S629" s="204">
        <v>0</v>
      </c>
      <c r="T629" s="205">
        <f>S629*H629</f>
        <v>0</v>
      </c>
      <c r="U629" s="32"/>
      <c r="V629" s="32"/>
      <c r="W629" s="32"/>
      <c r="X629" s="32"/>
      <c r="Y629" s="32"/>
      <c r="Z629" s="32"/>
      <c r="AA629" s="32"/>
      <c r="AB629" s="32"/>
      <c r="AC629" s="32"/>
      <c r="AD629" s="32"/>
      <c r="AE629" s="32"/>
      <c r="AR629" s="206" t="s">
        <v>150</v>
      </c>
      <c r="AT629" s="206" t="s">
        <v>145</v>
      </c>
      <c r="AU629" s="206" t="s">
        <v>83</v>
      </c>
      <c r="AY629" s="17" t="s">
        <v>143</v>
      </c>
      <c r="BE629" s="207">
        <f>IF(N629="základní",J629,0)</f>
        <v>198975</v>
      </c>
      <c r="BF629" s="207">
        <f>IF(N629="snížená",J629,0)</f>
        <v>0</v>
      </c>
      <c r="BG629" s="207">
        <f>IF(N629="zákl. přenesená",J629,0)</f>
        <v>0</v>
      </c>
      <c r="BH629" s="207">
        <f>IF(N629="sníž. přenesená",J629,0)</f>
        <v>0</v>
      </c>
      <c r="BI629" s="207">
        <f>IF(N629="nulová",J629,0)</f>
        <v>0</v>
      </c>
      <c r="BJ629" s="17" t="s">
        <v>20</v>
      </c>
      <c r="BK629" s="207">
        <f>ROUND(I629*H629,2)</f>
        <v>198975</v>
      </c>
      <c r="BL629" s="17" t="s">
        <v>150</v>
      </c>
      <c r="BM629" s="206" t="s">
        <v>1249</v>
      </c>
    </row>
    <row r="630" s="2" customFormat="1">
      <c r="A630" s="32"/>
      <c r="B630" s="33"/>
      <c r="C630" s="34"/>
      <c r="D630" s="208" t="s">
        <v>152</v>
      </c>
      <c r="E630" s="34"/>
      <c r="F630" s="209" t="s">
        <v>1250</v>
      </c>
      <c r="G630" s="34"/>
      <c r="H630" s="34"/>
      <c r="I630" s="34"/>
      <c r="J630" s="34"/>
      <c r="K630" s="34"/>
      <c r="L630" s="38"/>
      <c r="M630" s="210"/>
      <c r="N630" s="211"/>
      <c r="O630" s="77"/>
      <c r="P630" s="77"/>
      <c r="Q630" s="77"/>
      <c r="R630" s="77"/>
      <c r="S630" s="77"/>
      <c r="T630" s="78"/>
      <c r="U630" s="32"/>
      <c r="V630" s="32"/>
      <c r="W630" s="32"/>
      <c r="X630" s="32"/>
      <c r="Y630" s="32"/>
      <c r="Z630" s="32"/>
      <c r="AA630" s="32"/>
      <c r="AB630" s="32"/>
      <c r="AC630" s="32"/>
      <c r="AD630" s="32"/>
      <c r="AE630" s="32"/>
      <c r="AT630" s="17" t="s">
        <v>152</v>
      </c>
      <c r="AU630" s="17" t="s">
        <v>83</v>
      </c>
    </row>
    <row r="631" s="2" customFormat="1" ht="21.75" customHeight="1">
      <c r="A631" s="32"/>
      <c r="B631" s="33"/>
      <c r="C631" s="196" t="s">
        <v>1251</v>
      </c>
      <c r="D631" s="196" t="s">
        <v>145</v>
      </c>
      <c r="E631" s="197" t="s">
        <v>1252</v>
      </c>
      <c r="F631" s="198" t="s">
        <v>1253</v>
      </c>
      <c r="G631" s="199" t="s">
        <v>176</v>
      </c>
      <c r="H631" s="200">
        <v>2.3999999999999999</v>
      </c>
      <c r="I631" s="201">
        <v>5160</v>
      </c>
      <c r="J631" s="201">
        <f>ROUND(I631*H631,2)</f>
        <v>12384</v>
      </c>
      <c r="K631" s="198" t="s">
        <v>149</v>
      </c>
      <c r="L631" s="38"/>
      <c r="M631" s="202" t="s">
        <v>18</v>
      </c>
      <c r="N631" s="203" t="s">
        <v>45</v>
      </c>
      <c r="O631" s="204">
        <v>2.536</v>
      </c>
      <c r="P631" s="204">
        <f>O631*H631</f>
        <v>6.0864000000000003</v>
      </c>
      <c r="Q631" s="204">
        <v>0</v>
      </c>
      <c r="R631" s="204">
        <f>Q631*H631</f>
        <v>0</v>
      </c>
      <c r="S631" s="204">
        <v>0</v>
      </c>
      <c r="T631" s="205">
        <f>S631*H631</f>
        <v>0</v>
      </c>
      <c r="U631" s="32"/>
      <c r="V631" s="32"/>
      <c r="W631" s="32"/>
      <c r="X631" s="32"/>
      <c r="Y631" s="32"/>
      <c r="Z631" s="32"/>
      <c r="AA631" s="32"/>
      <c r="AB631" s="32"/>
      <c r="AC631" s="32"/>
      <c r="AD631" s="32"/>
      <c r="AE631" s="32"/>
      <c r="AR631" s="206" t="s">
        <v>150</v>
      </c>
      <c r="AT631" s="206" t="s">
        <v>145</v>
      </c>
      <c r="AU631" s="206" t="s">
        <v>83</v>
      </c>
      <c r="AY631" s="17" t="s">
        <v>143</v>
      </c>
      <c r="BE631" s="207">
        <f>IF(N631="základní",J631,0)</f>
        <v>12384</v>
      </c>
      <c r="BF631" s="207">
        <f>IF(N631="snížená",J631,0)</f>
        <v>0</v>
      </c>
      <c r="BG631" s="207">
        <f>IF(N631="zákl. přenesená",J631,0)</f>
        <v>0</v>
      </c>
      <c r="BH631" s="207">
        <f>IF(N631="sníž. přenesená",J631,0)</f>
        <v>0</v>
      </c>
      <c r="BI631" s="207">
        <f>IF(N631="nulová",J631,0)</f>
        <v>0</v>
      </c>
      <c r="BJ631" s="17" t="s">
        <v>20</v>
      </c>
      <c r="BK631" s="207">
        <f>ROUND(I631*H631,2)</f>
        <v>12384</v>
      </c>
      <c r="BL631" s="17" t="s">
        <v>150</v>
      </c>
      <c r="BM631" s="206" t="s">
        <v>1254</v>
      </c>
    </row>
    <row r="632" s="2" customFormat="1">
      <c r="A632" s="32"/>
      <c r="B632" s="33"/>
      <c r="C632" s="34"/>
      <c r="D632" s="208" t="s">
        <v>152</v>
      </c>
      <c r="E632" s="34"/>
      <c r="F632" s="209" t="s">
        <v>1255</v>
      </c>
      <c r="G632" s="34"/>
      <c r="H632" s="34"/>
      <c r="I632" s="34"/>
      <c r="J632" s="34"/>
      <c r="K632" s="34"/>
      <c r="L632" s="38"/>
      <c r="M632" s="210"/>
      <c r="N632" s="211"/>
      <c r="O632" s="77"/>
      <c r="P632" s="77"/>
      <c r="Q632" s="77"/>
      <c r="R632" s="77"/>
      <c r="S632" s="77"/>
      <c r="T632" s="78"/>
      <c r="U632" s="32"/>
      <c r="V632" s="32"/>
      <c r="W632" s="32"/>
      <c r="X632" s="32"/>
      <c r="Y632" s="32"/>
      <c r="Z632" s="32"/>
      <c r="AA632" s="32"/>
      <c r="AB632" s="32"/>
      <c r="AC632" s="32"/>
      <c r="AD632" s="32"/>
      <c r="AE632" s="32"/>
      <c r="AT632" s="17" t="s">
        <v>152</v>
      </c>
      <c r="AU632" s="17" t="s">
        <v>83</v>
      </c>
    </row>
    <row r="633" s="2" customFormat="1" ht="37.8" customHeight="1">
      <c r="A633" s="32"/>
      <c r="B633" s="33"/>
      <c r="C633" s="196" t="s">
        <v>1256</v>
      </c>
      <c r="D633" s="196" t="s">
        <v>145</v>
      </c>
      <c r="E633" s="197" t="s">
        <v>1257</v>
      </c>
      <c r="F633" s="198" t="s">
        <v>1258</v>
      </c>
      <c r="G633" s="199" t="s">
        <v>148</v>
      </c>
      <c r="H633" s="200">
        <v>30</v>
      </c>
      <c r="I633" s="201">
        <v>1260</v>
      </c>
      <c r="J633" s="201">
        <f>ROUND(I633*H633,2)</f>
        <v>37800</v>
      </c>
      <c r="K633" s="198" t="s">
        <v>149</v>
      </c>
      <c r="L633" s="38"/>
      <c r="M633" s="202" t="s">
        <v>18</v>
      </c>
      <c r="N633" s="203" t="s">
        <v>45</v>
      </c>
      <c r="O633" s="204">
        <v>0.41099999999999998</v>
      </c>
      <c r="P633" s="204">
        <f>O633*H633</f>
        <v>12.33</v>
      </c>
      <c r="Q633" s="204">
        <v>0.00181</v>
      </c>
      <c r="R633" s="204">
        <f>Q633*H633</f>
        <v>0.054300000000000001</v>
      </c>
      <c r="S633" s="204">
        <v>0</v>
      </c>
      <c r="T633" s="205">
        <f>S633*H633</f>
        <v>0</v>
      </c>
      <c r="U633" s="32"/>
      <c r="V633" s="32"/>
      <c r="W633" s="32"/>
      <c r="X633" s="32"/>
      <c r="Y633" s="32"/>
      <c r="Z633" s="32"/>
      <c r="AA633" s="32"/>
      <c r="AB633" s="32"/>
      <c r="AC633" s="32"/>
      <c r="AD633" s="32"/>
      <c r="AE633" s="32"/>
      <c r="AR633" s="206" t="s">
        <v>150</v>
      </c>
      <c r="AT633" s="206" t="s">
        <v>145</v>
      </c>
      <c r="AU633" s="206" t="s">
        <v>83</v>
      </c>
      <c r="AY633" s="17" t="s">
        <v>143</v>
      </c>
      <c r="BE633" s="207">
        <f>IF(N633="základní",J633,0)</f>
        <v>37800</v>
      </c>
      <c r="BF633" s="207">
        <f>IF(N633="snížená",J633,0)</f>
        <v>0</v>
      </c>
      <c r="BG633" s="207">
        <f>IF(N633="zákl. přenesená",J633,0)</f>
        <v>0</v>
      </c>
      <c r="BH633" s="207">
        <f>IF(N633="sníž. přenesená",J633,0)</f>
        <v>0</v>
      </c>
      <c r="BI633" s="207">
        <f>IF(N633="nulová",J633,0)</f>
        <v>0</v>
      </c>
      <c r="BJ633" s="17" t="s">
        <v>20</v>
      </c>
      <c r="BK633" s="207">
        <f>ROUND(I633*H633,2)</f>
        <v>37800</v>
      </c>
      <c r="BL633" s="17" t="s">
        <v>150</v>
      </c>
      <c r="BM633" s="206" t="s">
        <v>1259</v>
      </c>
    </row>
    <row r="634" s="2" customFormat="1">
      <c r="A634" s="32"/>
      <c r="B634" s="33"/>
      <c r="C634" s="34"/>
      <c r="D634" s="208" t="s">
        <v>152</v>
      </c>
      <c r="E634" s="34"/>
      <c r="F634" s="209" t="s">
        <v>1260</v>
      </c>
      <c r="G634" s="34"/>
      <c r="H634" s="34"/>
      <c r="I634" s="34"/>
      <c r="J634" s="34"/>
      <c r="K634" s="34"/>
      <c r="L634" s="38"/>
      <c r="M634" s="210"/>
      <c r="N634" s="211"/>
      <c r="O634" s="77"/>
      <c r="P634" s="77"/>
      <c r="Q634" s="77"/>
      <c r="R634" s="77"/>
      <c r="S634" s="77"/>
      <c r="T634" s="78"/>
      <c r="U634" s="32"/>
      <c r="V634" s="32"/>
      <c r="W634" s="32"/>
      <c r="X634" s="32"/>
      <c r="Y634" s="32"/>
      <c r="Z634" s="32"/>
      <c r="AA634" s="32"/>
      <c r="AB634" s="32"/>
      <c r="AC634" s="32"/>
      <c r="AD634" s="32"/>
      <c r="AE634" s="32"/>
      <c r="AT634" s="17" t="s">
        <v>152</v>
      </c>
      <c r="AU634" s="17" t="s">
        <v>83</v>
      </c>
    </row>
    <row r="635" s="2" customFormat="1" ht="37.8" customHeight="1">
      <c r="A635" s="32"/>
      <c r="B635" s="33"/>
      <c r="C635" s="196" t="s">
        <v>1261</v>
      </c>
      <c r="D635" s="196" t="s">
        <v>145</v>
      </c>
      <c r="E635" s="197" t="s">
        <v>1262</v>
      </c>
      <c r="F635" s="198" t="s">
        <v>1263</v>
      </c>
      <c r="G635" s="199" t="s">
        <v>148</v>
      </c>
      <c r="H635" s="200">
        <v>60</v>
      </c>
      <c r="I635" s="201">
        <v>913</v>
      </c>
      <c r="J635" s="201">
        <f>ROUND(I635*H635,2)</f>
        <v>54780</v>
      </c>
      <c r="K635" s="198" t="s">
        <v>149</v>
      </c>
      <c r="L635" s="38"/>
      <c r="M635" s="202" t="s">
        <v>18</v>
      </c>
      <c r="N635" s="203" t="s">
        <v>45</v>
      </c>
      <c r="O635" s="204">
        <v>0.41599999999999998</v>
      </c>
      <c r="P635" s="204">
        <f>O635*H635</f>
        <v>24.959999999999997</v>
      </c>
      <c r="Q635" s="204">
        <v>0.0018247000000000001</v>
      </c>
      <c r="R635" s="204">
        <f>Q635*H635</f>
        <v>0.10948200000000001</v>
      </c>
      <c r="S635" s="204">
        <v>0</v>
      </c>
      <c r="T635" s="205">
        <f>S635*H635</f>
        <v>0</v>
      </c>
      <c r="U635" s="32"/>
      <c r="V635" s="32"/>
      <c r="W635" s="32"/>
      <c r="X635" s="32"/>
      <c r="Y635" s="32"/>
      <c r="Z635" s="32"/>
      <c r="AA635" s="32"/>
      <c r="AB635" s="32"/>
      <c r="AC635" s="32"/>
      <c r="AD635" s="32"/>
      <c r="AE635" s="32"/>
      <c r="AR635" s="206" t="s">
        <v>150</v>
      </c>
      <c r="AT635" s="206" t="s">
        <v>145</v>
      </c>
      <c r="AU635" s="206" t="s">
        <v>83</v>
      </c>
      <c r="AY635" s="17" t="s">
        <v>143</v>
      </c>
      <c r="BE635" s="207">
        <f>IF(N635="základní",J635,0)</f>
        <v>54780</v>
      </c>
      <c r="BF635" s="207">
        <f>IF(N635="snížená",J635,0)</f>
        <v>0</v>
      </c>
      <c r="BG635" s="207">
        <f>IF(N635="zákl. přenesená",J635,0)</f>
        <v>0</v>
      </c>
      <c r="BH635" s="207">
        <f>IF(N635="sníž. přenesená",J635,0)</f>
        <v>0</v>
      </c>
      <c r="BI635" s="207">
        <f>IF(N635="nulová",J635,0)</f>
        <v>0</v>
      </c>
      <c r="BJ635" s="17" t="s">
        <v>20</v>
      </c>
      <c r="BK635" s="207">
        <f>ROUND(I635*H635,2)</f>
        <v>54780</v>
      </c>
      <c r="BL635" s="17" t="s">
        <v>150</v>
      </c>
      <c r="BM635" s="206" t="s">
        <v>1264</v>
      </c>
    </row>
    <row r="636" s="2" customFormat="1">
      <c r="A636" s="32"/>
      <c r="B636" s="33"/>
      <c r="C636" s="34"/>
      <c r="D636" s="208" t="s">
        <v>152</v>
      </c>
      <c r="E636" s="34"/>
      <c r="F636" s="209" t="s">
        <v>1260</v>
      </c>
      <c r="G636" s="34"/>
      <c r="H636" s="34"/>
      <c r="I636" s="34"/>
      <c r="J636" s="34"/>
      <c r="K636" s="34"/>
      <c r="L636" s="38"/>
      <c r="M636" s="210"/>
      <c r="N636" s="211"/>
      <c r="O636" s="77"/>
      <c r="P636" s="77"/>
      <c r="Q636" s="77"/>
      <c r="R636" s="77"/>
      <c r="S636" s="77"/>
      <c r="T636" s="78"/>
      <c r="U636" s="32"/>
      <c r="V636" s="32"/>
      <c r="W636" s="32"/>
      <c r="X636" s="32"/>
      <c r="Y636" s="32"/>
      <c r="Z636" s="32"/>
      <c r="AA636" s="32"/>
      <c r="AB636" s="32"/>
      <c r="AC636" s="32"/>
      <c r="AD636" s="32"/>
      <c r="AE636" s="32"/>
      <c r="AT636" s="17" t="s">
        <v>152</v>
      </c>
      <c r="AU636" s="17" t="s">
        <v>83</v>
      </c>
    </row>
    <row r="637" s="2" customFormat="1" ht="24.15" customHeight="1">
      <c r="A637" s="32"/>
      <c r="B637" s="33"/>
      <c r="C637" s="196" t="s">
        <v>1265</v>
      </c>
      <c r="D637" s="196" t="s">
        <v>145</v>
      </c>
      <c r="E637" s="197" t="s">
        <v>1266</v>
      </c>
      <c r="F637" s="198" t="s">
        <v>1267</v>
      </c>
      <c r="G637" s="199" t="s">
        <v>148</v>
      </c>
      <c r="H637" s="200">
        <v>90</v>
      </c>
      <c r="I637" s="201">
        <v>81.200000000000003</v>
      </c>
      <c r="J637" s="201">
        <f>ROUND(I637*H637,2)</f>
        <v>7308</v>
      </c>
      <c r="K637" s="198" t="s">
        <v>149</v>
      </c>
      <c r="L637" s="38"/>
      <c r="M637" s="202" t="s">
        <v>18</v>
      </c>
      <c r="N637" s="203" t="s">
        <v>45</v>
      </c>
      <c r="O637" s="204">
        <v>0.192</v>
      </c>
      <c r="P637" s="204">
        <f>O637*H637</f>
        <v>17.280000000000001</v>
      </c>
      <c r="Q637" s="204">
        <v>3.6000000000000001E-05</v>
      </c>
      <c r="R637" s="204">
        <f>Q637*H637</f>
        <v>0.0032400000000000003</v>
      </c>
      <c r="S637" s="204">
        <v>0</v>
      </c>
      <c r="T637" s="205">
        <f>S637*H637</f>
        <v>0</v>
      </c>
      <c r="U637" s="32"/>
      <c r="V637" s="32"/>
      <c r="W637" s="32"/>
      <c r="X637" s="32"/>
      <c r="Y637" s="32"/>
      <c r="Z637" s="32"/>
      <c r="AA637" s="32"/>
      <c r="AB637" s="32"/>
      <c r="AC637" s="32"/>
      <c r="AD637" s="32"/>
      <c r="AE637" s="32"/>
      <c r="AR637" s="206" t="s">
        <v>150</v>
      </c>
      <c r="AT637" s="206" t="s">
        <v>145</v>
      </c>
      <c r="AU637" s="206" t="s">
        <v>83</v>
      </c>
      <c r="AY637" s="17" t="s">
        <v>143</v>
      </c>
      <c r="BE637" s="207">
        <f>IF(N637="základní",J637,0)</f>
        <v>7308</v>
      </c>
      <c r="BF637" s="207">
        <f>IF(N637="snížená",J637,0)</f>
        <v>0</v>
      </c>
      <c r="BG637" s="207">
        <f>IF(N637="zákl. přenesená",J637,0)</f>
        <v>0</v>
      </c>
      <c r="BH637" s="207">
        <f>IF(N637="sníž. přenesená",J637,0)</f>
        <v>0</v>
      </c>
      <c r="BI637" s="207">
        <f>IF(N637="nulová",J637,0)</f>
        <v>0</v>
      </c>
      <c r="BJ637" s="17" t="s">
        <v>20</v>
      </c>
      <c r="BK637" s="207">
        <f>ROUND(I637*H637,2)</f>
        <v>7308</v>
      </c>
      <c r="BL637" s="17" t="s">
        <v>150</v>
      </c>
      <c r="BM637" s="206" t="s">
        <v>1268</v>
      </c>
    </row>
    <row r="638" s="2" customFormat="1">
      <c r="A638" s="32"/>
      <c r="B638" s="33"/>
      <c r="C638" s="34"/>
      <c r="D638" s="208" t="s">
        <v>152</v>
      </c>
      <c r="E638" s="34"/>
      <c r="F638" s="209" t="s">
        <v>1260</v>
      </c>
      <c r="G638" s="34"/>
      <c r="H638" s="34"/>
      <c r="I638" s="34"/>
      <c r="J638" s="34"/>
      <c r="K638" s="34"/>
      <c r="L638" s="38"/>
      <c r="M638" s="210"/>
      <c r="N638" s="211"/>
      <c r="O638" s="77"/>
      <c r="P638" s="77"/>
      <c r="Q638" s="77"/>
      <c r="R638" s="77"/>
      <c r="S638" s="77"/>
      <c r="T638" s="78"/>
      <c r="U638" s="32"/>
      <c r="V638" s="32"/>
      <c r="W638" s="32"/>
      <c r="X638" s="32"/>
      <c r="Y638" s="32"/>
      <c r="Z638" s="32"/>
      <c r="AA638" s="32"/>
      <c r="AB638" s="32"/>
      <c r="AC638" s="32"/>
      <c r="AD638" s="32"/>
      <c r="AE638" s="32"/>
      <c r="AT638" s="17" t="s">
        <v>152</v>
      </c>
      <c r="AU638" s="17" t="s">
        <v>83</v>
      </c>
    </row>
    <row r="639" s="2" customFormat="1" ht="24.15" customHeight="1">
      <c r="A639" s="32"/>
      <c r="B639" s="33"/>
      <c r="C639" s="196" t="s">
        <v>1269</v>
      </c>
      <c r="D639" s="196" t="s">
        <v>145</v>
      </c>
      <c r="E639" s="197" t="s">
        <v>1270</v>
      </c>
      <c r="F639" s="198" t="s">
        <v>1271</v>
      </c>
      <c r="G639" s="199" t="s">
        <v>195</v>
      </c>
      <c r="H639" s="200">
        <v>12</v>
      </c>
      <c r="I639" s="201">
        <v>512</v>
      </c>
      <c r="J639" s="201">
        <f>ROUND(I639*H639,2)</f>
        <v>6144</v>
      </c>
      <c r="K639" s="198" t="s">
        <v>149</v>
      </c>
      <c r="L639" s="38"/>
      <c r="M639" s="202" t="s">
        <v>18</v>
      </c>
      <c r="N639" s="203" t="s">
        <v>45</v>
      </c>
      <c r="O639" s="204">
        <v>0.70999999999999996</v>
      </c>
      <c r="P639" s="204">
        <f>O639*H639</f>
        <v>8.5199999999999996</v>
      </c>
      <c r="Q639" s="204">
        <v>0.0083999999999999995</v>
      </c>
      <c r="R639" s="204">
        <f>Q639*H639</f>
        <v>0.1008</v>
      </c>
      <c r="S639" s="204">
        <v>0</v>
      </c>
      <c r="T639" s="205">
        <f>S639*H639</f>
        <v>0</v>
      </c>
      <c r="U639" s="32"/>
      <c r="V639" s="32"/>
      <c r="W639" s="32"/>
      <c r="X639" s="32"/>
      <c r="Y639" s="32"/>
      <c r="Z639" s="32"/>
      <c r="AA639" s="32"/>
      <c r="AB639" s="32"/>
      <c r="AC639" s="32"/>
      <c r="AD639" s="32"/>
      <c r="AE639" s="32"/>
      <c r="AR639" s="206" t="s">
        <v>150</v>
      </c>
      <c r="AT639" s="206" t="s">
        <v>145</v>
      </c>
      <c r="AU639" s="206" t="s">
        <v>83</v>
      </c>
      <c r="AY639" s="17" t="s">
        <v>143</v>
      </c>
      <c r="BE639" s="207">
        <f>IF(N639="základní",J639,0)</f>
        <v>6144</v>
      </c>
      <c r="BF639" s="207">
        <f>IF(N639="snížená",J639,0)</f>
        <v>0</v>
      </c>
      <c r="BG639" s="207">
        <f>IF(N639="zákl. přenesená",J639,0)</f>
        <v>0</v>
      </c>
      <c r="BH639" s="207">
        <f>IF(N639="sníž. přenesená",J639,0)</f>
        <v>0</v>
      </c>
      <c r="BI639" s="207">
        <f>IF(N639="nulová",J639,0)</f>
        <v>0</v>
      </c>
      <c r="BJ639" s="17" t="s">
        <v>20</v>
      </c>
      <c r="BK639" s="207">
        <f>ROUND(I639*H639,2)</f>
        <v>6144</v>
      </c>
      <c r="BL639" s="17" t="s">
        <v>150</v>
      </c>
      <c r="BM639" s="206" t="s">
        <v>1272</v>
      </c>
    </row>
    <row r="640" s="2" customFormat="1" ht="24.15" customHeight="1">
      <c r="A640" s="32"/>
      <c r="B640" s="33"/>
      <c r="C640" s="196" t="s">
        <v>1273</v>
      </c>
      <c r="D640" s="196" t="s">
        <v>145</v>
      </c>
      <c r="E640" s="197" t="s">
        <v>1274</v>
      </c>
      <c r="F640" s="198" t="s">
        <v>1275</v>
      </c>
      <c r="G640" s="199" t="s">
        <v>195</v>
      </c>
      <c r="H640" s="200">
        <v>12</v>
      </c>
      <c r="I640" s="201">
        <v>531</v>
      </c>
      <c r="J640" s="201">
        <f>ROUND(I640*H640,2)</f>
        <v>6372</v>
      </c>
      <c r="K640" s="198" t="s">
        <v>149</v>
      </c>
      <c r="L640" s="38"/>
      <c r="M640" s="202" t="s">
        <v>18</v>
      </c>
      <c r="N640" s="203" t="s">
        <v>45</v>
      </c>
      <c r="O640" s="204">
        <v>0.76000000000000001</v>
      </c>
      <c r="P640" s="204">
        <f>O640*H640</f>
        <v>9.120000000000001</v>
      </c>
      <c r="Q640" s="204">
        <v>0.0083999999999999995</v>
      </c>
      <c r="R640" s="204">
        <f>Q640*H640</f>
        <v>0.1008</v>
      </c>
      <c r="S640" s="204">
        <v>0</v>
      </c>
      <c r="T640" s="205">
        <f>S640*H640</f>
        <v>0</v>
      </c>
      <c r="U640" s="32"/>
      <c r="V640" s="32"/>
      <c r="W640" s="32"/>
      <c r="X640" s="32"/>
      <c r="Y640" s="32"/>
      <c r="Z640" s="32"/>
      <c r="AA640" s="32"/>
      <c r="AB640" s="32"/>
      <c r="AC640" s="32"/>
      <c r="AD640" s="32"/>
      <c r="AE640" s="32"/>
      <c r="AR640" s="206" t="s">
        <v>150</v>
      </c>
      <c r="AT640" s="206" t="s">
        <v>145</v>
      </c>
      <c r="AU640" s="206" t="s">
        <v>83</v>
      </c>
      <c r="AY640" s="17" t="s">
        <v>143</v>
      </c>
      <c r="BE640" s="207">
        <f>IF(N640="základní",J640,0)</f>
        <v>6372</v>
      </c>
      <c r="BF640" s="207">
        <f>IF(N640="snížená",J640,0)</f>
        <v>0</v>
      </c>
      <c r="BG640" s="207">
        <f>IF(N640="zákl. přenesená",J640,0)</f>
        <v>0</v>
      </c>
      <c r="BH640" s="207">
        <f>IF(N640="sníž. přenesená",J640,0)</f>
        <v>0</v>
      </c>
      <c r="BI640" s="207">
        <f>IF(N640="nulová",J640,0)</f>
        <v>0</v>
      </c>
      <c r="BJ640" s="17" t="s">
        <v>20</v>
      </c>
      <c r="BK640" s="207">
        <f>ROUND(I640*H640,2)</f>
        <v>6372</v>
      </c>
      <c r="BL640" s="17" t="s">
        <v>150</v>
      </c>
      <c r="BM640" s="206" t="s">
        <v>1276</v>
      </c>
    </row>
    <row r="641" s="2" customFormat="1">
      <c r="A641" s="32"/>
      <c r="B641" s="33"/>
      <c r="C641" s="34"/>
      <c r="D641" s="208" t="s">
        <v>179</v>
      </c>
      <c r="E641" s="34"/>
      <c r="F641" s="209" t="s">
        <v>1277</v>
      </c>
      <c r="G641" s="34"/>
      <c r="H641" s="34"/>
      <c r="I641" s="34"/>
      <c r="J641" s="34"/>
      <c r="K641" s="34"/>
      <c r="L641" s="38"/>
      <c r="M641" s="210"/>
      <c r="N641" s="211"/>
      <c r="O641" s="77"/>
      <c r="P641" s="77"/>
      <c r="Q641" s="77"/>
      <c r="R641" s="77"/>
      <c r="S641" s="77"/>
      <c r="T641" s="78"/>
      <c r="U641" s="32"/>
      <c r="V641" s="32"/>
      <c r="W641" s="32"/>
      <c r="X641" s="32"/>
      <c r="Y641" s="32"/>
      <c r="Z641" s="32"/>
      <c r="AA641" s="32"/>
      <c r="AB641" s="32"/>
      <c r="AC641" s="32"/>
      <c r="AD641" s="32"/>
      <c r="AE641" s="32"/>
      <c r="AT641" s="17" t="s">
        <v>179</v>
      </c>
      <c r="AU641" s="17" t="s">
        <v>83</v>
      </c>
    </row>
    <row r="642" s="2" customFormat="1" ht="44.25" customHeight="1">
      <c r="A642" s="32"/>
      <c r="B642" s="33"/>
      <c r="C642" s="196" t="s">
        <v>1278</v>
      </c>
      <c r="D642" s="196" t="s">
        <v>145</v>
      </c>
      <c r="E642" s="197" t="s">
        <v>1279</v>
      </c>
      <c r="F642" s="198" t="s">
        <v>1280</v>
      </c>
      <c r="G642" s="199" t="s">
        <v>506</v>
      </c>
      <c r="H642" s="200">
        <v>2.3999999999999999</v>
      </c>
      <c r="I642" s="201">
        <v>43500</v>
      </c>
      <c r="J642" s="201">
        <f>ROUND(I642*H642,2)</f>
        <v>104400</v>
      </c>
      <c r="K642" s="198" t="s">
        <v>149</v>
      </c>
      <c r="L642" s="38"/>
      <c r="M642" s="202" t="s">
        <v>18</v>
      </c>
      <c r="N642" s="203" t="s">
        <v>45</v>
      </c>
      <c r="O642" s="204">
        <v>41.774000000000001</v>
      </c>
      <c r="P642" s="204">
        <f>O642*H642</f>
        <v>100.2576</v>
      </c>
      <c r="Q642" s="204">
        <v>1.0383020000000001</v>
      </c>
      <c r="R642" s="204">
        <f>Q642*H642</f>
        <v>2.4919248000000001</v>
      </c>
      <c r="S642" s="204">
        <v>0</v>
      </c>
      <c r="T642" s="205">
        <f>S642*H642</f>
        <v>0</v>
      </c>
      <c r="U642" s="32"/>
      <c r="V642" s="32"/>
      <c r="W642" s="32"/>
      <c r="X642" s="32"/>
      <c r="Y642" s="32"/>
      <c r="Z642" s="32"/>
      <c r="AA642" s="32"/>
      <c r="AB642" s="32"/>
      <c r="AC642" s="32"/>
      <c r="AD642" s="32"/>
      <c r="AE642" s="32"/>
      <c r="AR642" s="206" t="s">
        <v>150</v>
      </c>
      <c r="AT642" s="206" t="s">
        <v>145</v>
      </c>
      <c r="AU642" s="206" t="s">
        <v>83</v>
      </c>
      <c r="AY642" s="17" t="s">
        <v>143</v>
      </c>
      <c r="BE642" s="207">
        <f>IF(N642="základní",J642,0)</f>
        <v>104400</v>
      </c>
      <c r="BF642" s="207">
        <f>IF(N642="snížená",J642,0)</f>
        <v>0</v>
      </c>
      <c r="BG642" s="207">
        <f>IF(N642="zákl. přenesená",J642,0)</f>
        <v>0</v>
      </c>
      <c r="BH642" s="207">
        <f>IF(N642="sníž. přenesená",J642,0)</f>
        <v>0</v>
      </c>
      <c r="BI642" s="207">
        <f>IF(N642="nulová",J642,0)</f>
        <v>0</v>
      </c>
      <c r="BJ642" s="17" t="s">
        <v>20</v>
      </c>
      <c r="BK642" s="207">
        <f>ROUND(I642*H642,2)</f>
        <v>104400</v>
      </c>
      <c r="BL642" s="17" t="s">
        <v>150</v>
      </c>
      <c r="BM642" s="206" t="s">
        <v>1281</v>
      </c>
    </row>
    <row r="643" s="2" customFormat="1">
      <c r="A643" s="32"/>
      <c r="B643" s="33"/>
      <c r="C643" s="34"/>
      <c r="D643" s="208" t="s">
        <v>152</v>
      </c>
      <c r="E643" s="34"/>
      <c r="F643" s="209" t="s">
        <v>1282</v>
      </c>
      <c r="G643" s="34"/>
      <c r="H643" s="34"/>
      <c r="I643" s="34"/>
      <c r="J643" s="34"/>
      <c r="K643" s="34"/>
      <c r="L643" s="38"/>
      <c r="M643" s="210"/>
      <c r="N643" s="211"/>
      <c r="O643" s="77"/>
      <c r="P643" s="77"/>
      <c r="Q643" s="77"/>
      <c r="R643" s="77"/>
      <c r="S643" s="77"/>
      <c r="T643" s="78"/>
      <c r="U643" s="32"/>
      <c r="V643" s="32"/>
      <c r="W643" s="32"/>
      <c r="X643" s="32"/>
      <c r="Y643" s="32"/>
      <c r="Z643" s="32"/>
      <c r="AA643" s="32"/>
      <c r="AB643" s="32"/>
      <c r="AC643" s="32"/>
      <c r="AD643" s="32"/>
      <c r="AE643" s="32"/>
      <c r="AT643" s="17" t="s">
        <v>152</v>
      </c>
      <c r="AU643" s="17" t="s">
        <v>83</v>
      </c>
    </row>
    <row r="644" s="2" customFormat="1" ht="49.05" customHeight="1">
      <c r="A644" s="32"/>
      <c r="B644" s="33"/>
      <c r="C644" s="196" t="s">
        <v>1283</v>
      </c>
      <c r="D644" s="196" t="s">
        <v>145</v>
      </c>
      <c r="E644" s="197" t="s">
        <v>1284</v>
      </c>
      <c r="F644" s="198" t="s">
        <v>1285</v>
      </c>
      <c r="G644" s="199" t="s">
        <v>506</v>
      </c>
      <c r="H644" s="200">
        <v>0.29999999999999999</v>
      </c>
      <c r="I644" s="201">
        <v>46100</v>
      </c>
      <c r="J644" s="201">
        <f>ROUND(I644*H644,2)</f>
        <v>13830</v>
      </c>
      <c r="K644" s="198" t="s">
        <v>149</v>
      </c>
      <c r="L644" s="38"/>
      <c r="M644" s="202" t="s">
        <v>18</v>
      </c>
      <c r="N644" s="203" t="s">
        <v>45</v>
      </c>
      <c r="O644" s="204">
        <v>46.668999999999997</v>
      </c>
      <c r="P644" s="204">
        <f>O644*H644</f>
        <v>14.000699999999998</v>
      </c>
      <c r="Q644" s="204">
        <v>1.0483752</v>
      </c>
      <c r="R644" s="204">
        <f>Q644*H644</f>
        <v>0.31451256</v>
      </c>
      <c r="S644" s="204">
        <v>0</v>
      </c>
      <c r="T644" s="205">
        <f>S644*H644</f>
        <v>0</v>
      </c>
      <c r="U644" s="32"/>
      <c r="V644" s="32"/>
      <c r="W644" s="32"/>
      <c r="X644" s="32"/>
      <c r="Y644" s="32"/>
      <c r="Z644" s="32"/>
      <c r="AA644" s="32"/>
      <c r="AB644" s="32"/>
      <c r="AC644" s="32"/>
      <c r="AD644" s="32"/>
      <c r="AE644" s="32"/>
      <c r="AR644" s="206" t="s">
        <v>150</v>
      </c>
      <c r="AT644" s="206" t="s">
        <v>145</v>
      </c>
      <c r="AU644" s="206" t="s">
        <v>83</v>
      </c>
      <c r="AY644" s="17" t="s">
        <v>143</v>
      </c>
      <c r="BE644" s="207">
        <f>IF(N644="základní",J644,0)</f>
        <v>13830</v>
      </c>
      <c r="BF644" s="207">
        <f>IF(N644="snížená",J644,0)</f>
        <v>0</v>
      </c>
      <c r="BG644" s="207">
        <f>IF(N644="zákl. přenesená",J644,0)</f>
        <v>0</v>
      </c>
      <c r="BH644" s="207">
        <f>IF(N644="sníž. přenesená",J644,0)</f>
        <v>0</v>
      </c>
      <c r="BI644" s="207">
        <f>IF(N644="nulová",J644,0)</f>
        <v>0</v>
      </c>
      <c r="BJ644" s="17" t="s">
        <v>20</v>
      </c>
      <c r="BK644" s="207">
        <f>ROUND(I644*H644,2)</f>
        <v>13830</v>
      </c>
      <c r="BL644" s="17" t="s">
        <v>150</v>
      </c>
      <c r="BM644" s="206" t="s">
        <v>1286</v>
      </c>
    </row>
    <row r="645" s="2" customFormat="1">
      <c r="A645" s="32"/>
      <c r="B645" s="33"/>
      <c r="C645" s="34"/>
      <c r="D645" s="208" t="s">
        <v>152</v>
      </c>
      <c r="E645" s="34"/>
      <c r="F645" s="209" t="s">
        <v>1282</v>
      </c>
      <c r="G645" s="34"/>
      <c r="H645" s="34"/>
      <c r="I645" s="34"/>
      <c r="J645" s="34"/>
      <c r="K645" s="34"/>
      <c r="L645" s="38"/>
      <c r="M645" s="210"/>
      <c r="N645" s="211"/>
      <c r="O645" s="77"/>
      <c r="P645" s="77"/>
      <c r="Q645" s="77"/>
      <c r="R645" s="77"/>
      <c r="S645" s="77"/>
      <c r="T645" s="78"/>
      <c r="U645" s="32"/>
      <c r="V645" s="32"/>
      <c r="W645" s="32"/>
      <c r="X645" s="32"/>
      <c r="Y645" s="32"/>
      <c r="Z645" s="32"/>
      <c r="AA645" s="32"/>
      <c r="AB645" s="32"/>
      <c r="AC645" s="32"/>
      <c r="AD645" s="32"/>
      <c r="AE645" s="32"/>
      <c r="AT645" s="17" t="s">
        <v>152</v>
      </c>
      <c r="AU645" s="17" t="s">
        <v>83</v>
      </c>
    </row>
    <row r="646" s="2" customFormat="1" ht="44.25" customHeight="1">
      <c r="A646" s="32"/>
      <c r="B646" s="33"/>
      <c r="C646" s="196" t="s">
        <v>1287</v>
      </c>
      <c r="D646" s="196" t="s">
        <v>145</v>
      </c>
      <c r="E646" s="197" t="s">
        <v>1288</v>
      </c>
      <c r="F646" s="198" t="s">
        <v>1289</v>
      </c>
      <c r="G646" s="199" t="s">
        <v>506</v>
      </c>
      <c r="H646" s="200">
        <v>1.5</v>
      </c>
      <c r="I646" s="201">
        <v>34500</v>
      </c>
      <c r="J646" s="201">
        <f>ROUND(I646*H646,2)</f>
        <v>51750</v>
      </c>
      <c r="K646" s="198" t="s">
        <v>149</v>
      </c>
      <c r="L646" s="38"/>
      <c r="M646" s="202" t="s">
        <v>18</v>
      </c>
      <c r="N646" s="203" t="s">
        <v>45</v>
      </c>
      <c r="O646" s="204">
        <v>14.91</v>
      </c>
      <c r="P646" s="204">
        <f>O646*H646</f>
        <v>22.365000000000002</v>
      </c>
      <c r="Q646" s="204">
        <v>1.059728</v>
      </c>
      <c r="R646" s="204">
        <f>Q646*H646</f>
        <v>1.5895920000000001</v>
      </c>
      <c r="S646" s="204">
        <v>0</v>
      </c>
      <c r="T646" s="205">
        <f>S646*H646</f>
        <v>0</v>
      </c>
      <c r="U646" s="32"/>
      <c r="V646" s="32"/>
      <c r="W646" s="32"/>
      <c r="X646" s="32"/>
      <c r="Y646" s="32"/>
      <c r="Z646" s="32"/>
      <c r="AA646" s="32"/>
      <c r="AB646" s="32"/>
      <c r="AC646" s="32"/>
      <c r="AD646" s="32"/>
      <c r="AE646" s="32"/>
      <c r="AR646" s="206" t="s">
        <v>150</v>
      </c>
      <c r="AT646" s="206" t="s">
        <v>145</v>
      </c>
      <c r="AU646" s="206" t="s">
        <v>83</v>
      </c>
      <c r="AY646" s="17" t="s">
        <v>143</v>
      </c>
      <c r="BE646" s="207">
        <f>IF(N646="základní",J646,0)</f>
        <v>51750</v>
      </c>
      <c r="BF646" s="207">
        <f>IF(N646="snížená",J646,0)</f>
        <v>0</v>
      </c>
      <c r="BG646" s="207">
        <f>IF(N646="zákl. přenesená",J646,0)</f>
        <v>0</v>
      </c>
      <c r="BH646" s="207">
        <f>IF(N646="sníž. přenesená",J646,0)</f>
        <v>0</v>
      </c>
      <c r="BI646" s="207">
        <f>IF(N646="nulová",J646,0)</f>
        <v>0</v>
      </c>
      <c r="BJ646" s="17" t="s">
        <v>20</v>
      </c>
      <c r="BK646" s="207">
        <f>ROUND(I646*H646,2)</f>
        <v>51750</v>
      </c>
      <c r="BL646" s="17" t="s">
        <v>150</v>
      </c>
      <c r="BM646" s="206" t="s">
        <v>1290</v>
      </c>
    </row>
    <row r="647" s="2" customFormat="1">
      <c r="A647" s="32"/>
      <c r="B647" s="33"/>
      <c r="C647" s="34"/>
      <c r="D647" s="208" t="s">
        <v>152</v>
      </c>
      <c r="E647" s="34"/>
      <c r="F647" s="209" t="s">
        <v>1282</v>
      </c>
      <c r="G647" s="34"/>
      <c r="H647" s="34"/>
      <c r="I647" s="34"/>
      <c r="J647" s="34"/>
      <c r="K647" s="34"/>
      <c r="L647" s="38"/>
      <c r="M647" s="210"/>
      <c r="N647" s="211"/>
      <c r="O647" s="77"/>
      <c r="P647" s="77"/>
      <c r="Q647" s="77"/>
      <c r="R647" s="77"/>
      <c r="S647" s="77"/>
      <c r="T647" s="78"/>
      <c r="U647" s="32"/>
      <c r="V647" s="32"/>
      <c r="W647" s="32"/>
      <c r="X647" s="32"/>
      <c r="Y647" s="32"/>
      <c r="Z647" s="32"/>
      <c r="AA647" s="32"/>
      <c r="AB647" s="32"/>
      <c r="AC647" s="32"/>
      <c r="AD647" s="32"/>
      <c r="AE647" s="32"/>
      <c r="AT647" s="17" t="s">
        <v>152</v>
      </c>
      <c r="AU647" s="17" t="s">
        <v>83</v>
      </c>
    </row>
    <row r="648" s="2" customFormat="1">
      <c r="A648" s="32"/>
      <c r="B648" s="33"/>
      <c r="C648" s="34"/>
      <c r="D648" s="208" t="s">
        <v>179</v>
      </c>
      <c r="E648" s="34"/>
      <c r="F648" s="209" t="s">
        <v>1291</v>
      </c>
      <c r="G648" s="34"/>
      <c r="H648" s="34"/>
      <c r="I648" s="34"/>
      <c r="J648" s="34"/>
      <c r="K648" s="34"/>
      <c r="L648" s="38"/>
      <c r="M648" s="210"/>
      <c r="N648" s="211"/>
      <c r="O648" s="77"/>
      <c r="P648" s="77"/>
      <c r="Q648" s="77"/>
      <c r="R648" s="77"/>
      <c r="S648" s="77"/>
      <c r="T648" s="78"/>
      <c r="U648" s="32"/>
      <c r="V648" s="32"/>
      <c r="W648" s="32"/>
      <c r="X648" s="32"/>
      <c r="Y648" s="32"/>
      <c r="Z648" s="32"/>
      <c r="AA648" s="32"/>
      <c r="AB648" s="32"/>
      <c r="AC648" s="32"/>
      <c r="AD648" s="32"/>
      <c r="AE648" s="32"/>
      <c r="AT648" s="17" t="s">
        <v>179</v>
      </c>
      <c r="AU648" s="17" t="s">
        <v>83</v>
      </c>
    </row>
    <row r="649" s="2" customFormat="1" ht="24.15" customHeight="1">
      <c r="A649" s="32"/>
      <c r="B649" s="33"/>
      <c r="C649" s="196" t="s">
        <v>1292</v>
      </c>
      <c r="D649" s="196" t="s">
        <v>145</v>
      </c>
      <c r="E649" s="197" t="s">
        <v>1293</v>
      </c>
      <c r="F649" s="198" t="s">
        <v>1294</v>
      </c>
      <c r="G649" s="199" t="s">
        <v>176</v>
      </c>
      <c r="H649" s="200">
        <v>15</v>
      </c>
      <c r="I649" s="201">
        <v>3070</v>
      </c>
      <c r="J649" s="201">
        <f>ROUND(I649*H649,2)</f>
        <v>46050</v>
      </c>
      <c r="K649" s="198" t="s">
        <v>149</v>
      </c>
      <c r="L649" s="38"/>
      <c r="M649" s="202" t="s">
        <v>18</v>
      </c>
      <c r="N649" s="203" t="s">
        <v>45</v>
      </c>
      <c r="O649" s="204">
        <v>1.4339999999999999</v>
      </c>
      <c r="P649" s="204">
        <f>O649*H649</f>
        <v>21.509999999999998</v>
      </c>
      <c r="Q649" s="204">
        <v>2.2563504999999999</v>
      </c>
      <c r="R649" s="204">
        <f>Q649*H649</f>
        <v>33.845257500000002</v>
      </c>
      <c r="S649" s="204">
        <v>0</v>
      </c>
      <c r="T649" s="205">
        <f>S649*H649</f>
        <v>0</v>
      </c>
      <c r="U649" s="32"/>
      <c r="V649" s="32"/>
      <c r="W649" s="32"/>
      <c r="X649" s="32"/>
      <c r="Y649" s="32"/>
      <c r="Z649" s="32"/>
      <c r="AA649" s="32"/>
      <c r="AB649" s="32"/>
      <c r="AC649" s="32"/>
      <c r="AD649" s="32"/>
      <c r="AE649" s="32"/>
      <c r="AR649" s="206" t="s">
        <v>150</v>
      </c>
      <c r="AT649" s="206" t="s">
        <v>145</v>
      </c>
      <c r="AU649" s="206" t="s">
        <v>83</v>
      </c>
      <c r="AY649" s="17" t="s">
        <v>143</v>
      </c>
      <c r="BE649" s="207">
        <f>IF(N649="základní",J649,0)</f>
        <v>46050</v>
      </c>
      <c r="BF649" s="207">
        <f>IF(N649="snížená",J649,0)</f>
        <v>0</v>
      </c>
      <c r="BG649" s="207">
        <f>IF(N649="zákl. přenesená",J649,0)</f>
        <v>0</v>
      </c>
      <c r="BH649" s="207">
        <f>IF(N649="sníž. přenesená",J649,0)</f>
        <v>0</v>
      </c>
      <c r="BI649" s="207">
        <f>IF(N649="nulová",J649,0)</f>
        <v>0</v>
      </c>
      <c r="BJ649" s="17" t="s">
        <v>20</v>
      </c>
      <c r="BK649" s="207">
        <f>ROUND(I649*H649,2)</f>
        <v>46050</v>
      </c>
      <c r="BL649" s="17" t="s">
        <v>150</v>
      </c>
      <c r="BM649" s="206" t="s">
        <v>1295</v>
      </c>
    </row>
    <row r="650" s="2" customFormat="1">
      <c r="A650" s="32"/>
      <c r="B650" s="33"/>
      <c r="C650" s="34"/>
      <c r="D650" s="208" t="s">
        <v>179</v>
      </c>
      <c r="E650" s="34"/>
      <c r="F650" s="209" t="s">
        <v>1296</v>
      </c>
      <c r="G650" s="34"/>
      <c r="H650" s="34"/>
      <c r="I650" s="34"/>
      <c r="J650" s="34"/>
      <c r="K650" s="34"/>
      <c r="L650" s="38"/>
      <c r="M650" s="210"/>
      <c r="N650" s="211"/>
      <c r="O650" s="77"/>
      <c r="P650" s="77"/>
      <c r="Q650" s="77"/>
      <c r="R650" s="77"/>
      <c r="S650" s="77"/>
      <c r="T650" s="78"/>
      <c r="U650" s="32"/>
      <c r="V650" s="32"/>
      <c r="W650" s="32"/>
      <c r="X650" s="32"/>
      <c r="Y650" s="32"/>
      <c r="Z650" s="32"/>
      <c r="AA650" s="32"/>
      <c r="AB650" s="32"/>
      <c r="AC650" s="32"/>
      <c r="AD650" s="32"/>
      <c r="AE650" s="32"/>
      <c r="AT650" s="17" t="s">
        <v>179</v>
      </c>
      <c r="AU650" s="17" t="s">
        <v>83</v>
      </c>
    </row>
    <row r="651" s="2" customFormat="1" ht="37.8" customHeight="1">
      <c r="A651" s="32"/>
      <c r="B651" s="33"/>
      <c r="C651" s="196" t="s">
        <v>1297</v>
      </c>
      <c r="D651" s="196" t="s">
        <v>145</v>
      </c>
      <c r="E651" s="197" t="s">
        <v>1298</v>
      </c>
      <c r="F651" s="198" t="s">
        <v>1299</v>
      </c>
      <c r="G651" s="199" t="s">
        <v>256</v>
      </c>
      <c r="H651" s="200">
        <v>30</v>
      </c>
      <c r="I651" s="201">
        <v>308</v>
      </c>
      <c r="J651" s="201">
        <f>ROUND(I651*H651,2)</f>
        <v>9240</v>
      </c>
      <c r="K651" s="198" t="s">
        <v>149</v>
      </c>
      <c r="L651" s="38"/>
      <c r="M651" s="202" t="s">
        <v>18</v>
      </c>
      <c r="N651" s="203" t="s">
        <v>45</v>
      </c>
      <c r="O651" s="204">
        <v>0.20000000000000001</v>
      </c>
      <c r="P651" s="204">
        <f>O651*H651</f>
        <v>6</v>
      </c>
      <c r="Q651" s="204">
        <v>0.018839999999999999</v>
      </c>
      <c r="R651" s="204">
        <f>Q651*H651</f>
        <v>0.56519999999999992</v>
      </c>
      <c r="S651" s="204">
        <v>0</v>
      </c>
      <c r="T651" s="205">
        <f>S651*H651</f>
        <v>0</v>
      </c>
      <c r="U651" s="32"/>
      <c r="V651" s="32"/>
      <c r="W651" s="32"/>
      <c r="X651" s="32"/>
      <c r="Y651" s="32"/>
      <c r="Z651" s="32"/>
      <c r="AA651" s="32"/>
      <c r="AB651" s="32"/>
      <c r="AC651" s="32"/>
      <c r="AD651" s="32"/>
      <c r="AE651" s="32"/>
      <c r="AR651" s="206" t="s">
        <v>150</v>
      </c>
      <c r="AT651" s="206" t="s">
        <v>145</v>
      </c>
      <c r="AU651" s="206" t="s">
        <v>83</v>
      </c>
      <c r="AY651" s="17" t="s">
        <v>143</v>
      </c>
      <c r="BE651" s="207">
        <f>IF(N651="základní",J651,0)</f>
        <v>9240</v>
      </c>
      <c r="BF651" s="207">
        <f>IF(N651="snížená",J651,0)</f>
        <v>0</v>
      </c>
      <c r="BG651" s="207">
        <f>IF(N651="zákl. přenesená",J651,0)</f>
        <v>0</v>
      </c>
      <c r="BH651" s="207">
        <f>IF(N651="sníž. přenesená",J651,0)</f>
        <v>0</v>
      </c>
      <c r="BI651" s="207">
        <f>IF(N651="nulová",J651,0)</f>
        <v>0</v>
      </c>
      <c r="BJ651" s="17" t="s">
        <v>20</v>
      </c>
      <c r="BK651" s="207">
        <f>ROUND(I651*H651,2)</f>
        <v>9240</v>
      </c>
      <c r="BL651" s="17" t="s">
        <v>150</v>
      </c>
      <c r="BM651" s="206" t="s">
        <v>1300</v>
      </c>
    </row>
    <row r="652" s="2" customFormat="1">
      <c r="A652" s="32"/>
      <c r="B652" s="33"/>
      <c r="C652" s="34"/>
      <c r="D652" s="208" t="s">
        <v>152</v>
      </c>
      <c r="E652" s="34"/>
      <c r="F652" s="209" t="s">
        <v>1301</v>
      </c>
      <c r="G652" s="34"/>
      <c r="H652" s="34"/>
      <c r="I652" s="34"/>
      <c r="J652" s="34"/>
      <c r="K652" s="34"/>
      <c r="L652" s="38"/>
      <c r="M652" s="210"/>
      <c r="N652" s="211"/>
      <c r="O652" s="77"/>
      <c r="P652" s="77"/>
      <c r="Q652" s="77"/>
      <c r="R652" s="77"/>
      <c r="S652" s="77"/>
      <c r="T652" s="78"/>
      <c r="U652" s="32"/>
      <c r="V652" s="32"/>
      <c r="W652" s="32"/>
      <c r="X652" s="32"/>
      <c r="Y652" s="32"/>
      <c r="Z652" s="32"/>
      <c r="AA652" s="32"/>
      <c r="AB652" s="32"/>
      <c r="AC652" s="32"/>
      <c r="AD652" s="32"/>
      <c r="AE652" s="32"/>
      <c r="AT652" s="17" t="s">
        <v>152</v>
      </c>
      <c r="AU652" s="17" t="s">
        <v>83</v>
      </c>
    </row>
    <row r="653" s="2" customFormat="1" ht="37.8" customHeight="1">
      <c r="A653" s="32"/>
      <c r="B653" s="33"/>
      <c r="C653" s="196" t="s">
        <v>1302</v>
      </c>
      <c r="D653" s="196" t="s">
        <v>145</v>
      </c>
      <c r="E653" s="197" t="s">
        <v>1303</v>
      </c>
      <c r="F653" s="198" t="s">
        <v>1304</v>
      </c>
      <c r="G653" s="199" t="s">
        <v>256</v>
      </c>
      <c r="H653" s="200">
        <v>30</v>
      </c>
      <c r="I653" s="201">
        <v>93.200000000000003</v>
      </c>
      <c r="J653" s="201">
        <f>ROUND(I653*H653,2)</f>
        <v>2796</v>
      </c>
      <c r="K653" s="198" t="s">
        <v>149</v>
      </c>
      <c r="L653" s="38"/>
      <c r="M653" s="202" t="s">
        <v>18</v>
      </c>
      <c r="N653" s="203" t="s">
        <v>45</v>
      </c>
      <c r="O653" s="204">
        <v>0.25</v>
      </c>
      <c r="P653" s="204">
        <f>O653*H653</f>
        <v>7.5</v>
      </c>
      <c r="Q653" s="204">
        <v>0.00014999999999999999</v>
      </c>
      <c r="R653" s="204">
        <f>Q653*H653</f>
        <v>0.0044999999999999997</v>
      </c>
      <c r="S653" s="204">
        <v>0</v>
      </c>
      <c r="T653" s="205">
        <f>S653*H653</f>
        <v>0</v>
      </c>
      <c r="U653" s="32"/>
      <c r="V653" s="32"/>
      <c r="W653" s="32"/>
      <c r="X653" s="32"/>
      <c r="Y653" s="32"/>
      <c r="Z653" s="32"/>
      <c r="AA653" s="32"/>
      <c r="AB653" s="32"/>
      <c r="AC653" s="32"/>
      <c r="AD653" s="32"/>
      <c r="AE653" s="32"/>
      <c r="AR653" s="206" t="s">
        <v>150</v>
      </c>
      <c r="AT653" s="206" t="s">
        <v>145</v>
      </c>
      <c r="AU653" s="206" t="s">
        <v>83</v>
      </c>
      <c r="AY653" s="17" t="s">
        <v>143</v>
      </c>
      <c r="BE653" s="207">
        <f>IF(N653="základní",J653,0)</f>
        <v>2796</v>
      </c>
      <c r="BF653" s="207">
        <f>IF(N653="snížená",J653,0)</f>
        <v>0</v>
      </c>
      <c r="BG653" s="207">
        <f>IF(N653="zákl. přenesená",J653,0)</f>
        <v>0</v>
      </c>
      <c r="BH653" s="207">
        <f>IF(N653="sníž. přenesená",J653,0)</f>
        <v>0</v>
      </c>
      <c r="BI653" s="207">
        <f>IF(N653="nulová",J653,0)</f>
        <v>0</v>
      </c>
      <c r="BJ653" s="17" t="s">
        <v>20</v>
      </c>
      <c r="BK653" s="207">
        <f>ROUND(I653*H653,2)</f>
        <v>2796</v>
      </c>
      <c r="BL653" s="17" t="s">
        <v>150</v>
      </c>
      <c r="BM653" s="206" t="s">
        <v>1305</v>
      </c>
    </row>
    <row r="654" s="2" customFormat="1">
      <c r="A654" s="32"/>
      <c r="B654" s="33"/>
      <c r="C654" s="34"/>
      <c r="D654" s="208" t="s">
        <v>152</v>
      </c>
      <c r="E654" s="34"/>
      <c r="F654" s="209" t="s">
        <v>1301</v>
      </c>
      <c r="G654" s="34"/>
      <c r="H654" s="34"/>
      <c r="I654" s="34"/>
      <c r="J654" s="34"/>
      <c r="K654" s="34"/>
      <c r="L654" s="38"/>
      <c r="M654" s="210"/>
      <c r="N654" s="211"/>
      <c r="O654" s="77"/>
      <c r="P654" s="77"/>
      <c r="Q654" s="77"/>
      <c r="R654" s="77"/>
      <c r="S654" s="77"/>
      <c r="T654" s="78"/>
      <c r="U654" s="32"/>
      <c r="V654" s="32"/>
      <c r="W654" s="32"/>
      <c r="X654" s="32"/>
      <c r="Y654" s="32"/>
      <c r="Z654" s="32"/>
      <c r="AA654" s="32"/>
      <c r="AB654" s="32"/>
      <c r="AC654" s="32"/>
      <c r="AD654" s="32"/>
      <c r="AE654" s="32"/>
      <c r="AT654" s="17" t="s">
        <v>152</v>
      </c>
      <c r="AU654" s="17" t="s">
        <v>83</v>
      </c>
    </row>
    <row r="655" s="2" customFormat="1" ht="37.8" customHeight="1">
      <c r="A655" s="32"/>
      <c r="B655" s="33"/>
      <c r="C655" s="196" t="s">
        <v>1306</v>
      </c>
      <c r="D655" s="196" t="s">
        <v>145</v>
      </c>
      <c r="E655" s="197" t="s">
        <v>1307</v>
      </c>
      <c r="F655" s="198" t="s">
        <v>1308</v>
      </c>
      <c r="G655" s="199" t="s">
        <v>256</v>
      </c>
      <c r="H655" s="200">
        <v>30</v>
      </c>
      <c r="I655" s="201">
        <v>81.599999999999994</v>
      </c>
      <c r="J655" s="201">
        <f>ROUND(I655*H655,2)</f>
        <v>2448</v>
      </c>
      <c r="K655" s="198" t="s">
        <v>149</v>
      </c>
      <c r="L655" s="38"/>
      <c r="M655" s="202" t="s">
        <v>18</v>
      </c>
      <c r="N655" s="203" t="s">
        <v>45</v>
      </c>
      <c r="O655" s="204">
        <v>0.23999999999999999</v>
      </c>
      <c r="P655" s="204">
        <f>O655*H655</f>
        <v>7.1999999999999993</v>
      </c>
      <c r="Q655" s="204">
        <v>0</v>
      </c>
      <c r="R655" s="204">
        <f>Q655*H655</f>
        <v>0</v>
      </c>
      <c r="S655" s="204">
        <v>0</v>
      </c>
      <c r="T655" s="205">
        <f>S655*H655</f>
        <v>0</v>
      </c>
      <c r="U655" s="32"/>
      <c r="V655" s="32"/>
      <c r="W655" s="32"/>
      <c r="X655" s="32"/>
      <c r="Y655" s="32"/>
      <c r="Z655" s="32"/>
      <c r="AA655" s="32"/>
      <c r="AB655" s="32"/>
      <c r="AC655" s="32"/>
      <c r="AD655" s="32"/>
      <c r="AE655" s="32"/>
      <c r="AR655" s="206" t="s">
        <v>150</v>
      </c>
      <c r="AT655" s="206" t="s">
        <v>145</v>
      </c>
      <c r="AU655" s="206" t="s">
        <v>83</v>
      </c>
      <c r="AY655" s="17" t="s">
        <v>143</v>
      </c>
      <c r="BE655" s="207">
        <f>IF(N655="základní",J655,0)</f>
        <v>2448</v>
      </c>
      <c r="BF655" s="207">
        <f>IF(N655="snížená",J655,0)</f>
        <v>0</v>
      </c>
      <c r="BG655" s="207">
        <f>IF(N655="zákl. přenesená",J655,0)</f>
        <v>0</v>
      </c>
      <c r="BH655" s="207">
        <f>IF(N655="sníž. přenesená",J655,0)</f>
        <v>0</v>
      </c>
      <c r="BI655" s="207">
        <f>IF(N655="nulová",J655,0)</f>
        <v>0</v>
      </c>
      <c r="BJ655" s="17" t="s">
        <v>20</v>
      </c>
      <c r="BK655" s="207">
        <f>ROUND(I655*H655,2)</f>
        <v>2448</v>
      </c>
      <c r="BL655" s="17" t="s">
        <v>150</v>
      </c>
      <c r="BM655" s="206" t="s">
        <v>1309</v>
      </c>
    </row>
    <row r="656" s="2" customFormat="1">
      <c r="A656" s="32"/>
      <c r="B656" s="33"/>
      <c r="C656" s="34"/>
      <c r="D656" s="208" t="s">
        <v>152</v>
      </c>
      <c r="E656" s="34"/>
      <c r="F656" s="209" t="s">
        <v>1301</v>
      </c>
      <c r="G656" s="34"/>
      <c r="H656" s="34"/>
      <c r="I656" s="34"/>
      <c r="J656" s="34"/>
      <c r="K656" s="34"/>
      <c r="L656" s="38"/>
      <c r="M656" s="210"/>
      <c r="N656" s="211"/>
      <c r="O656" s="77"/>
      <c r="P656" s="77"/>
      <c r="Q656" s="77"/>
      <c r="R656" s="77"/>
      <c r="S656" s="77"/>
      <c r="T656" s="78"/>
      <c r="U656" s="32"/>
      <c r="V656" s="32"/>
      <c r="W656" s="32"/>
      <c r="X656" s="32"/>
      <c r="Y656" s="32"/>
      <c r="Z656" s="32"/>
      <c r="AA656" s="32"/>
      <c r="AB656" s="32"/>
      <c r="AC656" s="32"/>
      <c r="AD656" s="32"/>
      <c r="AE656" s="32"/>
      <c r="AT656" s="17" t="s">
        <v>152</v>
      </c>
      <c r="AU656" s="17" t="s">
        <v>83</v>
      </c>
    </row>
    <row r="657" s="2" customFormat="1" ht="33" customHeight="1">
      <c r="A657" s="32"/>
      <c r="B657" s="33"/>
      <c r="C657" s="196" t="s">
        <v>1310</v>
      </c>
      <c r="D657" s="196" t="s">
        <v>145</v>
      </c>
      <c r="E657" s="197" t="s">
        <v>1311</v>
      </c>
      <c r="F657" s="198" t="s">
        <v>1312</v>
      </c>
      <c r="G657" s="199" t="s">
        <v>176</v>
      </c>
      <c r="H657" s="200">
        <v>8.25</v>
      </c>
      <c r="I657" s="201">
        <v>4640</v>
      </c>
      <c r="J657" s="201">
        <f>ROUND(I657*H657,2)</f>
        <v>38280</v>
      </c>
      <c r="K657" s="198" t="s">
        <v>149</v>
      </c>
      <c r="L657" s="38"/>
      <c r="M657" s="202" t="s">
        <v>18</v>
      </c>
      <c r="N657" s="203" t="s">
        <v>45</v>
      </c>
      <c r="O657" s="204">
        <v>3.3410000000000002</v>
      </c>
      <c r="P657" s="204">
        <f>O657*H657</f>
        <v>27.56325</v>
      </c>
      <c r="Q657" s="204">
        <v>2.27868</v>
      </c>
      <c r="R657" s="204">
        <f>Q657*H657</f>
        <v>18.799109999999999</v>
      </c>
      <c r="S657" s="204">
        <v>0</v>
      </c>
      <c r="T657" s="205">
        <f>S657*H657</f>
        <v>0</v>
      </c>
      <c r="U657" s="32"/>
      <c r="V657" s="32"/>
      <c r="W657" s="32"/>
      <c r="X657" s="32"/>
      <c r="Y657" s="32"/>
      <c r="Z657" s="32"/>
      <c r="AA657" s="32"/>
      <c r="AB657" s="32"/>
      <c r="AC657" s="32"/>
      <c r="AD657" s="32"/>
      <c r="AE657" s="32"/>
      <c r="AR657" s="206" t="s">
        <v>150</v>
      </c>
      <c r="AT657" s="206" t="s">
        <v>145</v>
      </c>
      <c r="AU657" s="206" t="s">
        <v>83</v>
      </c>
      <c r="AY657" s="17" t="s">
        <v>143</v>
      </c>
      <c r="BE657" s="207">
        <f>IF(N657="základní",J657,0)</f>
        <v>38280</v>
      </c>
      <c r="BF657" s="207">
        <f>IF(N657="snížená",J657,0)</f>
        <v>0</v>
      </c>
      <c r="BG657" s="207">
        <f>IF(N657="zákl. přenesená",J657,0)</f>
        <v>0</v>
      </c>
      <c r="BH657" s="207">
        <f>IF(N657="sníž. přenesená",J657,0)</f>
        <v>0</v>
      </c>
      <c r="BI657" s="207">
        <f>IF(N657="nulová",J657,0)</f>
        <v>0</v>
      </c>
      <c r="BJ657" s="17" t="s">
        <v>20</v>
      </c>
      <c r="BK657" s="207">
        <f>ROUND(I657*H657,2)</f>
        <v>38280</v>
      </c>
      <c r="BL657" s="17" t="s">
        <v>150</v>
      </c>
      <c r="BM657" s="206" t="s">
        <v>1313</v>
      </c>
    </row>
    <row r="658" s="2" customFormat="1">
      <c r="A658" s="32"/>
      <c r="B658" s="33"/>
      <c r="C658" s="34"/>
      <c r="D658" s="208" t="s">
        <v>179</v>
      </c>
      <c r="E658" s="34"/>
      <c r="F658" s="209" t="s">
        <v>1314</v>
      </c>
      <c r="G658" s="34"/>
      <c r="H658" s="34"/>
      <c r="I658" s="34"/>
      <c r="J658" s="34"/>
      <c r="K658" s="34"/>
      <c r="L658" s="38"/>
      <c r="M658" s="210"/>
      <c r="N658" s="211"/>
      <c r="O658" s="77"/>
      <c r="P658" s="77"/>
      <c r="Q658" s="77"/>
      <c r="R658" s="77"/>
      <c r="S658" s="77"/>
      <c r="T658" s="78"/>
      <c r="U658" s="32"/>
      <c r="V658" s="32"/>
      <c r="W658" s="32"/>
      <c r="X658" s="32"/>
      <c r="Y658" s="32"/>
      <c r="Z658" s="32"/>
      <c r="AA658" s="32"/>
      <c r="AB658" s="32"/>
      <c r="AC658" s="32"/>
      <c r="AD658" s="32"/>
      <c r="AE658" s="32"/>
      <c r="AT658" s="17" t="s">
        <v>179</v>
      </c>
      <c r="AU658" s="17" t="s">
        <v>83</v>
      </c>
    </row>
    <row r="659" s="2" customFormat="1" ht="33" customHeight="1">
      <c r="A659" s="32"/>
      <c r="B659" s="33"/>
      <c r="C659" s="196" t="s">
        <v>1315</v>
      </c>
      <c r="D659" s="196" t="s">
        <v>145</v>
      </c>
      <c r="E659" s="197" t="s">
        <v>1316</v>
      </c>
      <c r="F659" s="198" t="s">
        <v>1317</v>
      </c>
      <c r="G659" s="199" t="s">
        <v>176</v>
      </c>
      <c r="H659" s="200">
        <v>155.892</v>
      </c>
      <c r="I659" s="201">
        <v>3840</v>
      </c>
      <c r="J659" s="201">
        <f>ROUND(I659*H659,2)</f>
        <v>598625.28000000003</v>
      </c>
      <c r="K659" s="198" t="s">
        <v>149</v>
      </c>
      <c r="L659" s="38"/>
      <c r="M659" s="202" t="s">
        <v>18</v>
      </c>
      <c r="N659" s="203" t="s">
        <v>45</v>
      </c>
      <c r="O659" s="204">
        <v>3.3410000000000002</v>
      </c>
      <c r="P659" s="204">
        <f>O659*H659</f>
        <v>520.83517200000006</v>
      </c>
      <c r="Q659" s="204">
        <v>1.48614</v>
      </c>
      <c r="R659" s="204">
        <f>Q659*H659</f>
        <v>231.67733687999998</v>
      </c>
      <c r="S659" s="204">
        <v>0</v>
      </c>
      <c r="T659" s="205">
        <f>S659*H659</f>
        <v>0</v>
      </c>
      <c r="U659" s="32"/>
      <c r="V659" s="32"/>
      <c r="W659" s="32"/>
      <c r="X659" s="32"/>
      <c r="Y659" s="32"/>
      <c r="Z659" s="32"/>
      <c r="AA659" s="32"/>
      <c r="AB659" s="32"/>
      <c r="AC659" s="32"/>
      <c r="AD659" s="32"/>
      <c r="AE659" s="32"/>
      <c r="AR659" s="206" t="s">
        <v>150</v>
      </c>
      <c r="AT659" s="206" t="s">
        <v>145</v>
      </c>
      <c r="AU659" s="206" t="s">
        <v>83</v>
      </c>
      <c r="AY659" s="17" t="s">
        <v>143</v>
      </c>
      <c r="BE659" s="207">
        <f>IF(N659="základní",J659,0)</f>
        <v>598625.28000000003</v>
      </c>
      <c r="BF659" s="207">
        <f>IF(N659="snížená",J659,0)</f>
        <v>0</v>
      </c>
      <c r="BG659" s="207">
        <f>IF(N659="zákl. přenesená",J659,0)</f>
        <v>0</v>
      </c>
      <c r="BH659" s="207">
        <f>IF(N659="sníž. přenesená",J659,0)</f>
        <v>0</v>
      </c>
      <c r="BI659" s="207">
        <f>IF(N659="nulová",J659,0)</f>
        <v>0</v>
      </c>
      <c r="BJ659" s="17" t="s">
        <v>20</v>
      </c>
      <c r="BK659" s="207">
        <f>ROUND(I659*H659,2)</f>
        <v>598625.28000000003</v>
      </c>
      <c r="BL659" s="17" t="s">
        <v>150</v>
      </c>
      <c r="BM659" s="206" t="s">
        <v>1318</v>
      </c>
    </row>
    <row r="660" s="2" customFormat="1">
      <c r="A660" s="32"/>
      <c r="B660" s="33"/>
      <c r="C660" s="34"/>
      <c r="D660" s="208" t="s">
        <v>179</v>
      </c>
      <c r="E660" s="34"/>
      <c r="F660" s="209" t="s">
        <v>1319</v>
      </c>
      <c r="G660" s="34"/>
      <c r="H660" s="34"/>
      <c r="I660" s="34"/>
      <c r="J660" s="34"/>
      <c r="K660" s="34"/>
      <c r="L660" s="38"/>
      <c r="M660" s="210"/>
      <c r="N660" s="211"/>
      <c r="O660" s="77"/>
      <c r="P660" s="77"/>
      <c r="Q660" s="77"/>
      <c r="R660" s="77"/>
      <c r="S660" s="77"/>
      <c r="T660" s="78"/>
      <c r="U660" s="32"/>
      <c r="V660" s="32"/>
      <c r="W660" s="32"/>
      <c r="X660" s="32"/>
      <c r="Y660" s="32"/>
      <c r="Z660" s="32"/>
      <c r="AA660" s="32"/>
      <c r="AB660" s="32"/>
      <c r="AC660" s="32"/>
      <c r="AD660" s="32"/>
      <c r="AE660" s="32"/>
      <c r="AT660" s="17" t="s">
        <v>179</v>
      </c>
      <c r="AU660" s="17" t="s">
        <v>83</v>
      </c>
    </row>
    <row r="661" s="2" customFormat="1" ht="49.05" customHeight="1">
      <c r="A661" s="32"/>
      <c r="B661" s="33"/>
      <c r="C661" s="196" t="s">
        <v>1320</v>
      </c>
      <c r="D661" s="196" t="s">
        <v>145</v>
      </c>
      <c r="E661" s="197" t="s">
        <v>1321</v>
      </c>
      <c r="F661" s="198" t="s">
        <v>1322</v>
      </c>
      <c r="G661" s="199" t="s">
        <v>176</v>
      </c>
      <c r="H661" s="200">
        <v>15</v>
      </c>
      <c r="I661" s="201">
        <v>4140</v>
      </c>
      <c r="J661" s="201">
        <f>ROUND(I661*H661,2)</f>
        <v>62100</v>
      </c>
      <c r="K661" s="198" t="s">
        <v>149</v>
      </c>
      <c r="L661" s="38"/>
      <c r="M661" s="202" t="s">
        <v>18</v>
      </c>
      <c r="N661" s="203" t="s">
        <v>45</v>
      </c>
      <c r="O661" s="204">
        <v>2.3769999999999998</v>
      </c>
      <c r="P661" s="204">
        <f>O661*H661</f>
        <v>35.654999999999994</v>
      </c>
      <c r="Q661" s="204">
        <v>2.5297930800000001</v>
      </c>
      <c r="R661" s="204">
        <f>Q661*H661</f>
        <v>37.946896200000005</v>
      </c>
      <c r="S661" s="204">
        <v>0</v>
      </c>
      <c r="T661" s="205">
        <f>S661*H661</f>
        <v>0</v>
      </c>
      <c r="U661" s="32"/>
      <c r="V661" s="32"/>
      <c r="W661" s="32"/>
      <c r="X661" s="32"/>
      <c r="Y661" s="32"/>
      <c r="Z661" s="32"/>
      <c r="AA661" s="32"/>
      <c r="AB661" s="32"/>
      <c r="AC661" s="32"/>
      <c r="AD661" s="32"/>
      <c r="AE661" s="32"/>
      <c r="AR661" s="206" t="s">
        <v>150</v>
      </c>
      <c r="AT661" s="206" t="s">
        <v>145</v>
      </c>
      <c r="AU661" s="206" t="s">
        <v>83</v>
      </c>
      <c r="AY661" s="17" t="s">
        <v>143</v>
      </c>
      <c r="BE661" s="207">
        <f>IF(N661="základní",J661,0)</f>
        <v>62100</v>
      </c>
      <c r="BF661" s="207">
        <f>IF(N661="snížená",J661,0)</f>
        <v>0</v>
      </c>
      <c r="BG661" s="207">
        <f>IF(N661="zákl. přenesená",J661,0)</f>
        <v>0</v>
      </c>
      <c r="BH661" s="207">
        <f>IF(N661="sníž. přenesená",J661,0)</f>
        <v>0</v>
      </c>
      <c r="BI661" s="207">
        <f>IF(N661="nulová",J661,0)</f>
        <v>0</v>
      </c>
      <c r="BJ661" s="17" t="s">
        <v>20</v>
      </c>
      <c r="BK661" s="207">
        <f>ROUND(I661*H661,2)</f>
        <v>62100</v>
      </c>
      <c r="BL661" s="17" t="s">
        <v>150</v>
      </c>
      <c r="BM661" s="206" t="s">
        <v>1323</v>
      </c>
    </row>
    <row r="662" s="2" customFormat="1">
      <c r="A662" s="32"/>
      <c r="B662" s="33"/>
      <c r="C662" s="34"/>
      <c r="D662" s="208" t="s">
        <v>152</v>
      </c>
      <c r="E662" s="34"/>
      <c r="F662" s="209" t="s">
        <v>1324</v>
      </c>
      <c r="G662" s="34"/>
      <c r="H662" s="34"/>
      <c r="I662" s="34"/>
      <c r="J662" s="34"/>
      <c r="K662" s="34"/>
      <c r="L662" s="38"/>
      <c r="M662" s="210"/>
      <c r="N662" s="211"/>
      <c r="O662" s="77"/>
      <c r="P662" s="77"/>
      <c r="Q662" s="77"/>
      <c r="R662" s="77"/>
      <c r="S662" s="77"/>
      <c r="T662" s="78"/>
      <c r="U662" s="32"/>
      <c r="V662" s="32"/>
      <c r="W662" s="32"/>
      <c r="X662" s="32"/>
      <c r="Y662" s="32"/>
      <c r="Z662" s="32"/>
      <c r="AA662" s="32"/>
      <c r="AB662" s="32"/>
      <c r="AC662" s="32"/>
      <c r="AD662" s="32"/>
      <c r="AE662" s="32"/>
      <c r="AT662" s="17" t="s">
        <v>152</v>
      </c>
      <c r="AU662" s="17" t="s">
        <v>83</v>
      </c>
    </row>
    <row r="663" s="2" customFormat="1" ht="49.05" customHeight="1">
      <c r="A663" s="32"/>
      <c r="B663" s="33"/>
      <c r="C663" s="196" t="s">
        <v>1325</v>
      </c>
      <c r="D663" s="196" t="s">
        <v>145</v>
      </c>
      <c r="E663" s="197" t="s">
        <v>1326</v>
      </c>
      <c r="F663" s="198" t="s">
        <v>1327</v>
      </c>
      <c r="G663" s="199" t="s">
        <v>176</v>
      </c>
      <c r="H663" s="200">
        <v>6.75</v>
      </c>
      <c r="I663" s="201">
        <v>3820</v>
      </c>
      <c r="J663" s="201">
        <f>ROUND(I663*H663,2)</f>
        <v>25785</v>
      </c>
      <c r="K663" s="198" t="s">
        <v>149</v>
      </c>
      <c r="L663" s="38"/>
      <c r="M663" s="202" t="s">
        <v>18</v>
      </c>
      <c r="N663" s="203" t="s">
        <v>45</v>
      </c>
      <c r="O663" s="204">
        <v>1.7170000000000001</v>
      </c>
      <c r="P663" s="204">
        <f>O663*H663</f>
        <v>11.58975</v>
      </c>
      <c r="Q663" s="204">
        <v>2.5143020520000001</v>
      </c>
      <c r="R663" s="204">
        <f>Q663*H663</f>
        <v>16.971538851000002</v>
      </c>
      <c r="S663" s="204">
        <v>0</v>
      </c>
      <c r="T663" s="205">
        <f>S663*H663</f>
        <v>0</v>
      </c>
      <c r="U663" s="32"/>
      <c r="V663" s="32"/>
      <c r="W663" s="32"/>
      <c r="X663" s="32"/>
      <c r="Y663" s="32"/>
      <c r="Z663" s="32"/>
      <c r="AA663" s="32"/>
      <c r="AB663" s="32"/>
      <c r="AC663" s="32"/>
      <c r="AD663" s="32"/>
      <c r="AE663" s="32"/>
      <c r="AR663" s="206" t="s">
        <v>150</v>
      </c>
      <c r="AT663" s="206" t="s">
        <v>145</v>
      </c>
      <c r="AU663" s="206" t="s">
        <v>83</v>
      </c>
      <c r="AY663" s="17" t="s">
        <v>143</v>
      </c>
      <c r="BE663" s="207">
        <f>IF(N663="základní",J663,0)</f>
        <v>25785</v>
      </c>
      <c r="BF663" s="207">
        <f>IF(N663="snížená",J663,0)</f>
        <v>0</v>
      </c>
      <c r="BG663" s="207">
        <f>IF(N663="zákl. přenesená",J663,0)</f>
        <v>0</v>
      </c>
      <c r="BH663" s="207">
        <f>IF(N663="sníž. přenesená",J663,0)</f>
        <v>0</v>
      </c>
      <c r="BI663" s="207">
        <f>IF(N663="nulová",J663,0)</f>
        <v>0</v>
      </c>
      <c r="BJ663" s="17" t="s">
        <v>20</v>
      </c>
      <c r="BK663" s="207">
        <f>ROUND(I663*H663,2)</f>
        <v>25785</v>
      </c>
      <c r="BL663" s="17" t="s">
        <v>150</v>
      </c>
      <c r="BM663" s="206" t="s">
        <v>1328</v>
      </c>
    </row>
    <row r="664" s="2" customFormat="1">
      <c r="A664" s="32"/>
      <c r="B664" s="33"/>
      <c r="C664" s="34"/>
      <c r="D664" s="208" t="s">
        <v>152</v>
      </c>
      <c r="E664" s="34"/>
      <c r="F664" s="209" t="s">
        <v>1324</v>
      </c>
      <c r="G664" s="34"/>
      <c r="H664" s="34"/>
      <c r="I664" s="34"/>
      <c r="J664" s="34"/>
      <c r="K664" s="34"/>
      <c r="L664" s="38"/>
      <c r="M664" s="210"/>
      <c r="N664" s="211"/>
      <c r="O664" s="77"/>
      <c r="P664" s="77"/>
      <c r="Q664" s="77"/>
      <c r="R664" s="77"/>
      <c r="S664" s="77"/>
      <c r="T664" s="78"/>
      <c r="U664" s="32"/>
      <c r="V664" s="32"/>
      <c r="W664" s="32"/>
      <c r="X664" s="32"/>
      <c r="Y664" s="32"/>
      <c r="Z664" s="32"/>
      <c r="AA664" s="32"/>
      <c r="AB664" s="32"/>
      <c r="AC664" s="32"/>
      <c r="AD664" s="32"/>
      <c r="AE664" s="32"/>
      <c r="AT664" s="17" t="s">
        <v>152</v>
      </c>
      <c r="AU664" s="17" t="s">
        <v>83</v>
      </c>
    </row>
    <row r="665" s="2" customFormat="1" ht="49.05" customHeight="1">
      <c r="A665" s="32"/>
      <c r="B665" s="33"/>
      <c r="C665" s="196" t="s">
        <v>1329</v>
      </c>
      <c r="D665" s="196" t="s">
        <v>145</v>
      </c>
      <c r="E665" s="197" t="s">
        <v>1330</v>
      </c>
      <c r="F665" s="198" t="s">
        <v>1331</v>
      </c>
      <c r="G665" s="199" t="s">
        <v>148</v>
      </c>
      <c r="H665" s="200">
        <v>138</v>
      </c>
      <c r="I665" s="201">
        <v>989</v>
      </c>
      <c r="J665" s="201">
        <f>ROUND(I665*H665,2)</f>
        <v>136482</v>
      </c>
      <c r="K665" s="198" t="s">
        <v>149</v>
      </c>
      <c r="L665" s="38"/>
      <c r="M665" s="202" t="s">
        <v>18</v>
      </c>
      <c r="N665" s="203" t="s">
        <v>45</v>
      </c>
      <c r="O665" s="204">
        <v>1.51</v>
      </c>
      <c r="P665" s="204">
        <f>O665*H665</f>
        <v>208.38</v>
      </c>
      <c r="Q665" s="204">
        <v>0.0024672129999999998</v>
      </c>
      <c r="R665" s="204">
        <f>Q665*H665</f>
        <v>0.34047539399999999</v>
      </c>
      <c r="S665" s="204">
        <v>0</v>
      </c>
      <c r="T665" s="205">
        <f>S665*H665</f>
        <v>0</v>
      </c>
      <c r="U665" s="32"/>
      <c r="V665" s="32"/>
      <c r="W665" s="32"/>
      <c r="X665" s="32"/>
      <c r="Y665" s="32"/>
      <c r="Z665" s="32"/>
      <c r="AA665" s="32"/>
      <c r="AB665" s="32"/>
      <c r="AC665" s="32"/>
      <c r="AD665" s="32"/>
      <c r="AE665" s="32"/>
      <c r="AR665" s="206" t="s">
        <v>150</v>
      </c>
      <c r="AT665" s="206" t="s">
        <v>145</v>
      </c>
      <c r="AU665" s="206" t="s">
        <v>83</v>
      </c>
      <c r="AY665" s="17" t="s">
        <v>143</v>
      </c>
      <c r="BE665" s="207">
        <f>IF(N665="základní",J665,0)</f>
        <v>136482</v>
      </c>
      <c r="BF665" s="207">
        <f>IF(N665="snížená",J665,0)</f>
        <v>0</v>
      </c>
      <c r="BG665" s="207">
        <f>IF(N665="zákl. přenesená",J665,0)</f>
        <v>0</v>
      </c>
      <c r="BH665" s="207">
        <f>IF(N665="sníž. přenesená",J665,0)</f>
        <v>0</v>
      </c>
      <c r="BI665" s="207">
        <f>IF(N665="nulová",J665,0)</f>
        <v>0</v>
      </c>
      <c r="BJ665" s="17" t="s">
        <v>20</v>
      </c>
      <c r="BK665" s="207">
        <f>ROUND(I665*H665,2)</f>
        <v>136482</v>
      </c>
      <c r="BL665" s="17" t="s">
        <v>150</v>
      </c>
      <c r="BM665" s="206" t="s">
        <v>1332</v>
      </c>
    </row>
    <row r="666" s="2" customFormat="1">
      <c r="A666" s="32"/>
      <c r="B666" s="33"/>
      <c r="C666" s="34"/>
      <c r="D666" s="208" t="s">
        <v>152</v>
      </c>
      <c r="E666" s="34"/>
      <c r="F666" s="209" t="s">
        <v>1333</v>
      </c>
      <c r="G666" s="34"/>
      <c r="H666" s="34"/>
      <c r="I666" s="34"/>
      <c r="J666" s="34"/>
      <c r="K666" s="34"/>
      <c r="L666" s="38"/>
      <c r="M666" s="210"/>
      <c r="N666" s="211"/>
      <c r="O666" s="77"/>
      <c r="P666" s="77"/>
      <c r="Q666" s="77"/>
      <c r="R666" s="77"/>
      <c r="S666" s="77"/>
      <c r="T666" s="78"/>
      <c r="U666" s="32"/>
      <c r="V666" s="32"/>
      <c r="W666" s="32"/>
      <c r="X666" s="32"/>
      <c r="Y666" s="32"/>
      <c r="Z666" s="32"/>
      <c r="AA666" s="32"/>
      <c r="AB666" s="32"/>
      <c r="AC666" s="32"/>
      <c r="AD666" s="32"/>
      <c r="AE666" s="32"/>
      <c r="AT666" s="17" t="s">
        <v>152</v>
      </c>
      <c r="AU666" s="17" t="s">
        <v>83</v>
      </c>
    </row>
    <row r="667" s="2" customFormat="1" ht="49.05" customHeight="1">
      <c r="A667" s="32"/>
      <c r="B667" s="33"/>
      <c r="C667" s="196" t="s">
        <v>1334</v>
      </c>
      <c r="D667" s="196" t="s">
        <v>145</v>
      </c>
      <c r="E667" s="197" t="s">
        <v>1335</v>
      </c>
      <c r="F667" s="198" t="s">
        <v>1336</v>
      </c>
      <c r="G667" s="199" t="s">
        <v>148</v>
      </c>
      <c r="H667" s="200">
        <v>138</v>
      </c>
      <c r="I667" s="201">
        <v>187</v>
      </c>
      <c r="J667" s="201">
        <f>ROUND(I667*H667,2)</f>
        <v>25806</v>
      </c>
      <c r="K667" s="198" t="s">
        <v>149</v>
      </c>
      <c r="L667" s="38"/>
      <c r="M667" s="202" t="s">
        <v>18</v>
      </c>
      <c r="N667" s="203" t="s">
        <v>45</v>
      </c>
      <c r="O667" s="204">
        <v>0.35899999999999999</v>
      </c>
      <c r="P667" s="204">
        <f>O667*H667</f>
        <v>49.542000000000002</v>
      </c>
      <c r="Q667" s="204">
        <v>0</v>
      </c>
      <c r="R667" s="204">
        <f>Q667*H667</f>
        <v>0</v>
      </c>
      <c r="S667" s="204">
        <v>0</v>
      </c>
      <c r="T667" s="205">
        <f>S667*H667</f>
        <v>0</v>
      </c>
      <c r="U667" s="32"/>
      <c r="V667" s="32"/>
      <c r="W667" s="32"/>
      <c r="X667" s="32"/>
      <c r="Y667" s="32"/>
      <c r="Z667" s="32"/>
      <c r="AA667" s="32"/>
      <c r="AB667" s="32"/>
      <c r="AC667" s="32"/>
      <c r="AD667" s="32"/>
      <c r="AE667" s="32"/>
      <c r="AR667" s="206" t="s">
        <v>150</v>
      </c>
      <c r="AT667" s="206" t="s">
        <v>145</v>
      </c>
      <c r="AU667" s="206" t="s">
        <v>83</v>
      </c>
      <c r="AY667" s="17" t="s">
        <v>143</v>
      </c>
      <c r="BE667" s="207">
        <f>IF(N667="základní",J667,0)</f>
        <v>25806</v>
      </c>
      <c r="BF667" s="207">
        <f>IF(N667="snížená",J667,0)</f>
        <v>0</v>
      </c>
      <c r="BG667" s="207">
        <f>IF(N667="zákl. přenesená",J667,0)</f>
        <v>0</v>
      </c>
      <c r="BH667" s="207">
        <f>IF(N667="sníž. přenesená",J667,0)</f>
        <v>0</v>
      </c>
      <c r="BI667" s="207">
        <f>IF(N667="nulová",J667,0)</f>
        <v>0</v>
      </c>
      <c r="BJ667" s="17" t="s">
        <v>20</v>
      </c>
      <c r="BK667" s="207">
        <f>ROUND(I667*H667,2)</f>
        <v>25806</v>
      </c>
      <c r="BL667" s="17" t="s">
        <v>150</v>
      </c>
      <c r="BM667" s="206" t="s">
        <v>1337</v>
      </c>
    </row>
    <row r="668" s="2" customFormat="1">
      <c r="A668" s="32"/>
      <c r="B668" s="33"/>
      <c r="C668" s="34"/>
      <c r="D668" s="208" t="s">
        <v>152</v>
      </c>
      <c r="E668" s="34"/>
      <c r="F668" s="209" t="s">
        <v>1333</v>
      </c>
      <c r="G668" s="34"/>
      <c r="H668" s="34"/>
      <c r="I668" s="34"/>
      <c r="J668" s="34"/>
      <c r="K668" s="34"/>
      <c r="L668" s="38"/>
      <c r="M668" s="210"/>
      <c r="N668" s="211"/>
      <c r="O668" s="77"/>
      <c r="P668" s="77"/>
      <c r="Q668" s="77"/>
      <c r="R668" s="77"/>
      <c r="S668" s="77"/>
      <c r="T668" s="78"/>
      <c r="U668" s="32"/>
      <c r="V668" s="32"/>
      <c r="W668" s="32"/>
      <c r="X668" s="32"/>
      <c r="Y668" s="32"/>
      <c r="Z668" s="32"/>
      <c r="AA668" s="32"/>
      <c r="AB668" s="32"/>
      <c r="AC668" s="32"/>
      <c r="AD668" s="32"/>
      <c r="AE668" s="32"/>
      <c r="AT668" s="17" t="s">
        <v>152</v>
      </c>
      <c r="AU668" s="17" t="s">
        <v>83</v>
      </c>
    </row>
    <row r="669" s="2" customFormat="1" ht="37.8" customHeight="1">
      <c r="A669" s="32"/>
      <c r="B669" s="33"/>
      <c r="C669" s="196" t="s">
        <v>1338</v>
      </c>
      <c r="D669" s="196" t="s">
        <v>145</v>
      </c>
      <c r="E669" s="197" t="s">
        <v>1339</v>
      </c>
      <c r="F669" s="198" t="s">
        <v>1340</v>
      </c>
      <c r="G669" s="199" t="s">
        <v>506</v>
      </c>
      <c r="H669" s="200">
        <v>3</v>
      </c>
      <c r="I669" s="201">
        <v>45000</v>
      </c>
      <c r="J669" s="201">
        <f>ROUND(I669*H669,2)</f>
        <v>135000</v>
      </c>
      <c r="K669" s="198" t="s">
        <v>149</v>
      </c>
      <c r="L669" s="38"/>
      <c r="M669" s="202" t="s">
        <v>18</v>
      </c>
      <c r="N669" s="203" t="s">
        <v>45</v>
      </c>
      <c r="O669" s="204">
        <v>34.987000000000002</v>
      </c>
      <c r="P669" s="204">
        <f>O669*H669</f>
        <v>104.96100000000001</v>
      </c>
      <c r="Q669" s="204">
        <v>1.10951132</v>
      </c>
      <c r="R669" s="204">
        <f>Q669*H669</f>
        <v>3.3285339599999997</v>
      </c>
      <c r="S669" s="204">
        <v>0</v>
      </c>
      <c r="T669" s="205">
        <f>S669*H669</f>
        <v>0</v>
      </c>
      <c r="U669" s="32"/>
      <c r="V669" s="32"/>
      <c r="W669" s="32"/>
      <c r="X669" s="32"/>
      <c r="Y669" s="32"/>
      <c r="Z669" s="32"/>
      <c r="AA669" s="32"/>
      <c r="AB669" s="32"/>
      <c r="AC669" s="32"/>
      <c r="AD669" s="32"/>
      <c r="AE669" s="32"/>
      <c r="AR669" s="206" t="s">
        <v>150</v>
      </c>
      <c r="AT669" s="206" t="s">
        <v>145</v>
      </c>
      <c r="AU669" s="206" t="s">
        <v>83</v>
      </c>
      <c r="AY669" s="17" t="s">
        <v>143</v>
      </c>
      <c r="BE669" s="207">
        <f>IF(N669="základní",J669,0)</f>
        <v>135000</v>
      </c>
      <c r="BF669" s="207">
        <f>IF(N669="snížená",J669,0)</f>
        <v>0</v>
      </c>
      <c r="BG669" s="207">
        <f>IF(N669="zákl. přenesená",J669,0)</f>
        <v>0</v>
      </c>
      <c r="BH669" s="207">
        <f>IF(N669="sníž. přenesená",J669,0)</f>
        <v>0</v>
      </c>
      <c r="BI669" s="207">
        <f>IF(N669="nulová",J669,0)</f>
        <v>0</v>
      </c>
      <c r="BJ669" s="17" t="s">
        <v>20</v>
      </c>
      <c r="BK669" s="207">
        <f>ROUND(I669*H669,2)</f>
        <v>135000</v>
      </c>
      <c r="BL669" s="17" t="s">
        <v>150</v>
      </c>
      <c r="BM669" s="206" t="s">
        <v>1341</v>
      </c>
    </row>
    <row r="670" s="2" customFormat="1" ht="37.8" customHeight="1">
      <c r="A670" s="32"/>
      <c r="B670" s="33"/>
      <c r="C670" s="196" t="s">
        <v>1342</v>
      </c>
      <c r="D670" s="196" t="s">
        <v>145</v>
      </c>
      <c r="E670" s="197" t="s">
        <v>1343</v>
      </c>
      <c r="F670" s="198" t="s">
        <v>1344</v>
      </c>
      <c r="G670" s="199" t="s">
        <v>506</v>
      </c>
      <c r="H670" s="200">
        <v>0.75</v>
      </c>
      <c r="I670" s="201">
        <v>29700</v>
      </c>
      <c r="J670" s="201">
        <f>ROUND(I670*H670,2)</f>
        <v>22275</v>
      </c>
      <c r="K670" s="198" t="s">
        <v>149</v>
      </c>
      <c r="L670" s="38"/>
      <c r="M670" s="202" t="s">
        <v>18</v>
      </c>
      <c r="N670" s="203" t="s">
        <v>45</v>
      </c>
      <c r="O670" s="204">
        <v>14.551</v>
      </c>
      <c r="P670" s="204">
        <f>O670*H670</f>
        <v>10.91325</v>
      </c>
      <c r="Q670" s="204">
        <v>1.0627727797</v>
      </c>
      <c r="R670" s="204">
        <f>Q670*H670</f>
        <v>0.79707958477499996</v>
      </c>
      <c r="S670" s="204">
        <v>0</v>
      </c>
      <c r="T670" s="205">
        <f>S670*H670</f>
        <v>0</v>
      </c>
      <c r="U670" s="32"/>
      <c r="V670" s="32"/>
      <c r="W670" s="32"/>
      <c r="X670" s="32"/>
      <c r="Y670" s="32"/>
      <c r="Z670" s="32"/>
      <c r="AA670" s="32"/>
      <c r="AB670" s="32"/>
      <c r="AC670" s="32"/>
      <c r="AD670" s="32"/>
      <c r="AE670" s="32"/>
      <c r="AR670" s="206" t="s">
        <v>150</v>
      </c>
      <c r="AT670" s="206" t="s">
        <v>145</v>
      </c>
      <c r="AU670" s="206" t="s">
        <v>83</v>
      </c>
      <c r="AY670" s="17" t="s">
        <v>143</v>
      </c>
      <c r="BE670" s="207">
        <f>IF(N670="základní",J670,0)</f>
        <v>22275</v>
      </c>
      <c r="BF670" s="207">
        <f>IF(N670="snížená",J670,0)</f>
        <v>0</v>
      </c>
      <c r="BG670" s="207">
        <f>IF(N670="zákl. přenesená",J670,0)</f>
        <v>0</v>
      </c>
      <c r="BH670" s="207">
        <f>IF(N670="sníž. přenesená",J670,0)</f>
        <v>0</v>
      </c>
      <c r="BI670" s="207">
        <f>IF(N670="nulová",J670,0)</f>
        <v>0</v>
      </c>
      <c r="BJ670" s="17" t="s">
        <v>20</v>
      </c>
      <c r="BK670" s="207">
        <f>ROUND(I670*H670,2)</f>
        <v>22275</v>
      </c>
      <c r="BL670" s="17" t="s">
        <v>150</v>
      </c>
      <c r="BM670" s="206" t="s">
        <v>1345</v>
      </c>
    </row>
    <row r="671" s="2" customFormat="1" ht="24.15" customHeight="1">
      <c r="A671" s="32"/>
      <c r="B671" s="33"/>
      <c r="C671" s="196" t="s">
        <v>1346</v>
      </c>
      <c r="D671" s="196" t="s">
        <v>145</v>
      </c>
      <c r="E671" s="197" t="s">
        <v>1347</v>
      </c>
      <c r="F671" s="198" t="s">
        <v>1348</v>
      </c>
      <c r="G671" s="199" t="s">
        <v>256</v>
      </c>
      <c r="H671" s="200">
        <v>48</v>
      </c>
      <c r="I671" s="201">
        <v>191</v>
      </c>
      <c r="J671" s="201">
        <f>ROUND(I671*H671,2)</f>
        <v>9168</v>
      </c>
      <c r="K671" s="198" t="s">
        <v>149</v>
      </c>
      <c r="L671" s="38"/>
      <c r="M671" s="202" t="s">
        <v>18</v>
      </c>
      <c r="N671" s="203" t="s">
        <v>45</v>
      </c>
      <c r="O671" s="204">
        <v>0.040000000000000001</v>
      </c>
      <c r="P671" s="204">
        <f>O671*H671</f>
        <v>1.9199999999999999</v>
      </c>
      <c r="Q671" s="204">
        <v>0.00662</v>
      </c>
      <c r="R671" s="204">
        <f>Q671*H671</f>
        <v>0.31775999999999999</v>
      </c>
      <c r="S671" s="204">
        <v>0</v>
      </c>
      <c r="T671" s="205">
        <f>S671*H671</f>
        <v>0</v>
      </c>
      <c r="U671" s="32"/>
      <c r="V671" s="32"/>
      <c r="W671" s="32"/>
      <c r="X671" s="32"/>
      <c r="Y671" s="32"/>
      <c r="Z671" s="32"/>
      <c r="AA671" s="32"/>
      <c r="AB671" s="32"/>
      <c r="AC671" s="32"/>
      <c r="AD671" s="32"/>
      <c r="AE671" s="32"/>
      <c r="AR671" s="206" t="s">
        <v>150</v>
      </c>
      <c r="AT671" s="206" t="s">
        <v>145</v>
      </c>
      <c r="AU671" s="206" t="s">
        <v>83</v>
      </c>
      <c r="AY671" s="17" t="s">
        <v>143</v>
      </c>
      <c r="BE671" s="207">
        <f>IF(N671="základní",J671,0)</f>
        <v>9168</v>
      </c>
      <c r="BF671" s="207">
        <f>IF(N671="snížená",J671,0)</f>
        <v>0</v>
      </c>
      <c r="BG671" s="207">
        <f>IF(N671="zákl. přenesená",J671,0)</f>
        <v>0</v>
      </c>
      <c r="BH671" s="207">
        <f>IF(N671="sníž. přenesená",J671,0)</f>
        <v>0</v>
      </c>
      <c r="BI671" s="207">
        <f>IF(N671="nulová",J671,0)</f>
        <v>0</v>
      </c>
      <c r="BJ671" s="17" t="s">
        <v>20</v>
      </c>
      <c r="BK671" s="207">
        <f>ROUND(I671*H671,2)</f>
        <v>9168</v>
      </c>
      <c r="BL671" s="17" t="s">
        <v>150</v>
      </c>
      <c r="BM671" s="206" t="s">
        <v>1349</v>
      </c>
    </row>
    <row r="672" s="2" customFormat="1">
      <c r="A672" s="32"/>
      <c r="B672" s="33"/>
      <c r="C672" s="34"/>
      <c r="D672" s="208" t="s">
        <v>152</v>
      </c>
      <c r="E672" s="34"/>
      <c r="F672" s="209" t="s">
        <v>1350</v>
      </c>
      <c r="G672" s="34"/>
      <c r="H672" s="34"/>
      <c r="I672" s="34"/>
      <c r="J672" s="34"/>
      <c r="K672" s="34"/>
      <c r="L672" s="38"/>
      <c r="M672" s="210"/>
      <c r="N672" s="211"/>
      <c r="O672" s="77"/>
      <c r="P672" s="77"/>
      <c r="Q672" s="77"/>
      <c r="R672" s="77"/>
      <c r="S672" s="77"/>
      <c r="T672" s="78"/>
      <c r="U672" s="32"/>
      <c r="V672" s="32"/>
      <c r="W672" s="32"/>
      <c r="X672" s="32"/>
      <c r="Y672" s="32"/>
      <c r="Z672" s="32"/>
      <c r="AA672" s="32"/>
      <c r="AB672" s="32"/>
      <c r="AC672" s="32"/>
      <c r="AD672" s="32"/>
      <c r="AE672" s="32"/>
      <c r="AT672" s="17" t="s">
        <v>152</v>
      </c>
      <c r="AU672" s="17" t="s">
        <v>83</v>
      </c>
    </row>
    <row r="673" s="2" customFormat="1" ht="24.15" customHeight="1">
      <c r="A673" s="32"/>
      <c r="B673" s="33"/>
      <c r="C673" s="196" t="s">
        <v>1351</v>
      </c>
      <c r="D673" s="196" t="s">
        <v>145</v>
      </c>
      <c r="E673" s="197" t="s">
        <v>1352</v>
      </c>
      <c r="F673" s="198" t="s">
        <v>1353</v>
      </c>
      <c r="G673" s="199" t="s">
        <v>256</v>
      </c>
      <c r="H673" s="200">
        <v>9</v>
      </c>
      <c r="I673" s="201">
        <v>79.099999999999994</v>
      </c>
      <c r="J673" s="201">
        <f>ROUND(I673*H673,2)</f>
        <v>711.89999999999998</v>
      </c>
      <c r="K673" s="198" t="s">
        <v>149</v>
      </c>
      <c r="L673" s="38"/>
      <c r="M673" s="202" t="s">
        <v>18</v>
      </c>
      <c r="N673" s="203" t="s">
        <v>45</v>
      </c>
      <c r="O673" s="204">
        <v>0.050000000000000003</v>
      </c>
      <c r="P673" s="204">
        <f>O673*H673</f>
        <v>0.45000000000000001</v>
      </c>
      <c r="Q673" s="204">
        <v>0.00080900000000000004</v>
      </c>
      <c r="R673" s="204">
        <f>Q673*H673</f>
        <v>0.0072810000000000001</v>
      </c>
      <c r="S673" s="204">
        <v>0</v>
      </c>
      <c r="T673" s="205">
        <f>S673*H673</f>
        <v>0</v>
      </c>
      <c r="U673" s="32"/>
      <c r="V673" s="32"/>
      <c r="W673" s="32"/>
      <c r="X673" s="32"/>
      <c r="Y673" s="32"/>
      <c r="Z673" s="32"/>
      <c r="AA673" s="32"/>
      <c r="AB673" s="32"/>
      <c r="AC673" s="32"/>
      <c r="AD673" s="32"/>
      <c r="AE673" s="32"/>
      <c r="AR673" s="206" t="s">
        <v>150</v>
      </c>
      <c r="AT673" s="206" t="s">
        <v>145</v>
      </c>
      <c r="AU673" s="206" t="s">
        <v>83</v>
      </c>
      <c r="AY673" s="17" t="s">
        <v>143</v>
      </c>
      <c r="BE673" s="207">
        <f>IF(N673="základní",J673,0)</f>
        <v>711.89999999999998</v>
      </c>
      <c r="BF673" s="207">
        <f>IF(N673="snížená",J673,0)</f>
        <v>0</v>
      </c>
      <c r="BG673" s="207">
        <f>IF(N673="zákl. přenesená",J673,0)</f>
        <v>0</v>
      </c>
      <c r="BH673" s="207">
        <f>IF(N673="sníž. přenesená",J673,0)</f>
        <v>0</v>
      </c>
      <c r="BI673" s="207">
        <f>IF(N673="nulová",J673,0)</f>
        <v>0</v>
      </c>
      <c r="BJ673" s="17" t="s">
        <v>20</v>
      </c>
      <c r="BK673" s="207">
        <f>ROUND(I673*H673,2)</f>
        <v>711.89999999999998</v>
      </c>
      <c r="BL673" s="17" t="s">
        <v>150</v>
      </c>
      <c r="BM673" s="206" t="s">
        <v>1354</v>
      </c>
    </row>
    <row r="674" s="2" customFormat="1">
      <c r="A674" s="32"/>
      <c r="B674" s="33"/>
      <c r="C674" s="34"/>
      <c r="D674" s="208" t="s">
        <v>152</v>
      </c>
      <c r="E674" s="34"/>
      <c r="F674" s="209" t="s">
        <v>1355</v>
      </c>
      <c r="G674" s="34"/>
      <c r="H674" s="34"/>
      <c r="I674" s="34"/>
      <c r="J674" s="34"/>
      <c r="K674" s="34"/>
      <c r="L674" s="38"/>
      <c r="M674" s="210"/>
      <c r="N674" s="211"/>
      <c r="O674" s="77"/>
      <c r="P674" s="77"/>
      <c r="Q674" s="77"/>
      <c r="R674" s="77"/>
      <c r="S674" s="77"/>
      <c r="T674" s="78"/>
      <c r="U674" s="32"/>
      <c r="V674" s="32"/>
      <c r="W674" s="32"/>
      <c r="X674" s="32"/>
      <c r="Y674" s="32"/>
      <c r="Z674" s="32"/>
      <c r="AA674" s="32"/>
      <c r="AB674" s="32"/>
      <c r="AC674" s="32"/>
      <c r="AD674" s="32"/>
      <c r="AE674" s="32"/>
      <c r="AT674" s="17" t="s">
        <v>152</v>
      </c>
      <c r="AU674" s="17" t="s">
        <v>83</v>
      </c>
    </row>
    <row r="675" s="2" customFormat="1" ht="24.15" customHeight="1">
      <c r="A675" s="32"/>
      <c r="B675" s="33"/>
      <c r="C675" s="196" t="s">
        <v>1356</v>
      </c>
      <c r="D675" s="196" t="s">
        <v>145</v>
      </c>
      <c r="E675" s="197" t="s">
        <v>1357</v>
      </c>
      <c r="F675" s="198" t="s">
        <v>1358</v>
      </c>
      <c r="G675" s="199" t="s">
        <v>256</v>
      </c>
      <c r="H675" s="200">
        <v>13.5</v>
      </c>
      <c r="I675" s="201">
        <v>158</v>
      </c>
      <c r="J675" s="201">
        <f>ROUND(I675*H675,2)</f>
        <v>2133</v>
      </c>
      <c r="K675" s="198" t="s">
        <v>149</v>
      </c>
      <c r="L675" s="38"/>
      <c r="M675" s="202" t="s">
        <v>18</v>
      </c>
      <c r="N675" s="203" t="s">
        <v>45</v>
      </c>
      <c r="O675" s="204">
        <v>0.058000000000000003</v>
      </c>
      <c r="P675" s="204">
        <f>O675*H675</f>
        <v>0.78300000000000003</v>
      </c>
      <c r="Q675" s="204">
        <v>0.001072</v>
      </c>
      <c r="R675" s="204">
        <f>Q675*H675</f>
        <v>0.014472000000000001</v>
      </c>
      <c r="S675" s="204">
        <v>0</v>
      </c>
      <c r="T675" s="205">
        <f>S675*H675</f>
        <v>0</v>
      </c>
      <c r="U675" s="32"/>
      <c r="V675" s="32"/>
      <c r="W675" s="32"/>
      <c r="X675" s="32"/>
      <c r="Y675" s="32"/>
      <c r="Z675" s="32"/>
      <c r="AA675" s="32"/>
      <c r="AB675" s="32"/>
      <c r="AC675" s="32"/>
      <c r="AD675" s="32"/>
      <c r="AE675" s="32"/>
      <c r="AR675" s="206" t="s">
        <v>150</v>
      </c>
      <c r="AT675" s="206" t="s">
        <v>145</v>
      </c>
      <c r="AU675" s="206" t="s">
        <v>83</v>
      </c>
      <c r="AY675" s="17" t="s">
        <v>143</v>
      </c>
      <c r="BE675" s="207">
        <f>IF(N675="základní",J675,0)</f>
        <v>2133</v>
      </c>
      <c r="BF675" s="207">
        <f>IF(N675="snížená",J675,0)</f>
        <v>0</v>
      </c>
      <c r="BG675" s="207">
        <f>IF(N675="zákl. přenesená",J675,0)</f>
        <v>0</v>
      </c>
      <c r="BH675" s="207">
        <f>IF(N675="sníž. přenesená",J675,0)</f>
        <v>0</v>
      </c>
      <c r="BI675" s="207">
        <f>IF(N675="nulová",J675,0)</f>
        <v>0</v>
      </c>
      <c r="BJ675" s="17" t="s">
        <v>20</v>
      </c>
      <c r="BK675" s="207">
        <f>ROUND(I675*H675,2)</f>
        <v>2133</v>
      </c>
      <c r="BL675" s="17" t="s">
        <v>150</v>
      </c>
      <c r="BM675" s="206" t="s">
        <v>1359</v>
      </c>
    </row>
    <row r="676" s="2" customFormat="1">
      <c r="A676" s="32"/>
      <c r="B676" s="33"/>
      <c r="C676" s="34"/>
      <c r="D676" s="208" t="s">
        <v>152</v>
      </c>
      <c r="E676" s="34"/>
      <c r="F676" s="209" t="s">
        <v>1355</v>
      </c>
      <c r="G676" s="34"/>
      <c r="H676" s="34"/>
      <c r="I676" s="34"/>
      <c r="J676" s="34"/>
      <c r="K676" s="34"/>
      <c r="L676" s="38"/>
      <c r="M676" s="210"/>
      <c r="N676" s="211"/>
      <c r="O676" s="77"/>
      <c r="P676" s="77"/>
      <c r="Q676" s="77"/>
      <c r="R676" s="77"/>
      <c r="S676" s="77"/>
      <c r="T676" s="78"/>
      <c r="U676" s="32"/>
      <c r="V676" s="32"/>
      <c r="W676" s="32"/>
      <c r="X676" s="32"/>
      <c r="Y676" s="32"/>
      <c r="Z676" s="32"/>
      <c r="AA676" s="32"/>
      <c r="AB676" s="32"/>
      <c r="AC676" s="32"/>
      <c r="AD676" s="32"/>
      <c r="AE676" s="32"/>
      <c r="AT676" s="17" t="s">
        <v>152</v>
      </c>
      <c r="AU676" s="17" t="s">
        <v>83</v>
      </c>
    </row>
    <row r="677" s="2" customFormat="1" ht="24.15" customHeight="1">
      <c r="A677" s="32"/>
      <c r="B677" s="33"/>
      <c r="C677" s="196" t="s">
        <v>1360</v>
      </c>
      <c r="D677" s="196" t="s">
        <v>145</v>
      </c>
      <c r="E677" s="197" t="s">
        <v>1361</v>
      </c>
      <c r="F677" s="198" t="s">
        <v>1362</v>
      </c>
      <c r="G677" s="199" t="s">
        <v>195</v>
      </c>
      <c r="H677" s="200">
        <v>12</v>
      </c>
      <c r="I677" s="201">
        <v>1920</v>
      </c>
      <c r="J677" s="201">
        <f>ROUND(I677*H677,2)</f>
        <v>23040</v>
      </c>
      <c r="K677" s="198" t="s">
        <v>149</v>
      </c>
      <c r="L677" s="38"/>
      <c r="M677" s="202" t="s">
        <v>18</v>
      </c>
      <c r="N677" s="203" t="s">
        <v>45</v>
      </c>
      <c r="O677" s="204">
        <v>2.2000000000000002</v>
      </c>
      <c r="P677" s="204">
        <f>O677*H677</f>
        <v>26.400000000000002</v>
      </c>
      <c r="Q677" s="204">
        <v>0.144006</v>
      </c>
      <c r="R677" s="204">
        <f>Q677*H677</f>
        <v>1.7280720000000001</v>
      </c>
      <c r="S677" s="204">
        <v>0</v>
      </c>
      <c r="T677" s="205">
        <f>S677*H677</f>
        <v>0</v>
      </c>
      <c r="U677" s="32"/>
      <c r="V677" s="32"/>
      <c r="W677" s="32"/>
      <c r="X677" s="32"/>
      <c r="Y677" s="32"/>
      <c r="Z677" s="32"/>
      <c r="AA677" s="32"/>
      <c r="AB677" s="32"/>
      <c r="AC677" s="32"/>
      <c r="AD677" s="32"/>
      <c r="AE677" s="32"/>
      <c r="AR677" s="206" t="s">
        <v>150</v>
      </c>
      <c r="AT677" s="206" t="s">
        <v>145</v>
      </c>
      <c r="AU677" s="206" t="s">
        <v>83</v>
      </c>
      <c r="AY677" s="17" t="s">
        <v>143</v>
      </c>
      <c r="BE677" s="207">
        <f>IF(N677="základní",J677,0)</f>
        <v>23040</v>
      </c>
      <c r="BF677" s="207">
        <f>IF(N677="snížená",J677,0)</f>
        <v>0</v>
      </c>
      <c r="BG677" s="207">
        <f>IF(N677="zákl. přenesená",J677,0)</f>
        <v>0</v>
      </c>
      <c r="BH677" s="207">
        <f>IF(N677="sníž. přenesená",J677,0)</f>
        <v>0</v>
      </c>
      <c r="BI677" s="207">
        <f>IF(N677="nulová",J677,0)</f>
        <v>0</v>
      </c>
      <c r="BJ677" s="17" t="s">
        <v>20</v>
      </c>
      <c r="BK677" s="207">
        <f>ROUND(I677*H677,2)</f>
        <v>23040</v>
      </c>
      <c r="BL677" s="17" t="s">
        <v>150</v>
      </c>
      <c r="BM677" s="206" t="s">
        <v>1363</v>
      </c>
    </row>
    <row r="678" s="2" customFormat="1">
      <c r="A678" s="32"/>
      <c r="B678" s="33"/>
      <c r="C678" s="34"/>
      <c r="D678" s="208" t="s">
        <v>152</v>
      </c>
      <c r="E678" s="34"/>
      <c r="F678" s="209" t="s">
        <v>1364</v>
      </c>
      <c r="G678" s="34"/>
      <c r="H678" s="34"/>
      <c r="I678" s="34"/>
      <c r="J678" s="34"/>
      <c r="K678" s="34"/>
      <c r="L678" s="38"/>
      <c r="M678" s="210"/>
      <c r="N678" s="211"/>
      <c r="O678" s="77"/>
      <c r="P678" s="77"/>
      <c r="Q678" s="77"/>
      <c r="R678" s="77"/>
      <c r="S678" s="77"/>
      <c r="T678" s="78"/>
      <c r="U678" s="32"/>
      <c r="V678" s="32"/>
      <c r="W678" s="32"/>
      <c r="X678" s="32"/>
      <c r="Y678" s="32"/>
      <c r="Z678" s="32"/>
      <c r="AA678" s="32"/>
      <c r="AB678" s="32"/>
      <c r="AC678" s="32"/>
      <c r="AD678" s="32"/>
      <c r="AE678" s="32"/>
      <c r="AT678" s="17" t="s">
        <v>152</v>
      </c>
      <c r="AU678" s="17" t="s">
        <v>83</v>
      </c>
    </row>
    <row r="679" s="2" customFormat="1">
      <c r="A679" s="32"/>
      <c r="B679" s="33"/>
      <c r="C679" s="34"/>
      <c r="D679" s="208" t="s">
        <v>179</v>
      </c>
      <c r="E679" s="34"/>
      <c r="F679" s="209" t="s">
        <v>335</v>
      </c>
      <c r="G679" s="34"/>
      <c r="H679" s="34"/>
      <c r="I679" s="34"/>
      <c r="J679" s="34"/>
      <c r="K679" s="34"/>
      <c r="L679" s="38"/>
      <c r="M679" s="210"/>
      <c r="N679" s="211"/>
      <c r="O679" s="77"/>
      <c r="P679" s="77"/>
      <c r="Q679" s="77"/>
      <c r="R679" s="77"/>
      <c r="S679" s="77"/>
      <c r="T679" s="78"/>
      <c r="U679" s="32"/>
      <c r="V679" s="32"/>
      <c r="W679" s="32"/>
      <c r="X679" s="32"/>
      <c r="Y679" s="32"/>
      <c r="Z679" s="32"/>
      <c r="AA679" s="32"/>
      <c r="AB679" s="32"/>
      <c r="AC679" s="32"/>
      <c r="AD679" s="32"/>
      <c r="AE679" s="32"/>
      <c r="AT679" s="17" t="s">
        <v>179</v>
      </c>
      <c r="AU679" s="17" t="s">
        <v>83</v>
      </c>
    </row>
    <row r="680" s="2" customFormat="1" ht="16.5" customHeight="1">
      <c r="A680" s="32"/>
      <c r="B680" s="33"/>
      <c r="C680" s="212" t="s">
        <v>1365</v>
      </c>
      <c r="D680" s="212" t="s">
        <v>260</v>
      </c>
      <c r="E680" s="213" t="s">
        <v>1366</v>
      </c>
      <c r="F680" s="214" t="s">
        <v>1367</v>
      </c>
      <c r="G680" s="215" t="s">
        <v>195</v>
      </c>
      <c r="H680" s="216">
        <v>6</v>
      </c>
      <c r="I680" s="217">
        <v>47000</v>
      </c>
      <c r="J680" s="217">
        <f>ROUND(I680*H680,2)</f>
        <v>282000</v>
      </c>
      <c r="K680" s="214" t="s">
        <v>18</v>
      </c>
      <c r="L680" s="218"/>
      <c r="M680" s="219" t="s">
        <v>18</v>
      </c>
      <c r="N680" s="220" t="s">
        <v>45</v>
      </c>
      <c r="O680" s="204">
        <v>0</v>
      </c>
      <c r="P680" s="204">
        <f>O680*H680</f>
        <v>0</v>
      </c>
      <c r="Q680" s="204">
        <v>2.8999999999999999</v>
      </c>
      <c r="R680" s="204">
        <f>Q680*H680</f>
        <v>17.399999999999999</v>
      </c>
      <c r="S680" s="204">
        <v>0</v>
      </c>
      <c r="T680" s="205">
        <f>S680*H680</f>
        <v>0</v>
      </c>
      <c r="U680" s="32"/>
      <c r="V680" s="32"/>
      <c r="W680" s="32"/>
      <c r="X680" s="32"/>
      <c r="Y680" s="32"/>
      <c r="Z680" s="32"/>
      <c r="AA680" s="32"/>
      <c r="AB680" s="32"/>
      <c r="AC680" s="32"/>
      <c r="AD680" s="32"/>
      <c r="AE680" s="32"/>
      <c r="AR680" s="206" t="s">
        <v>181</v>
      </c>
      <c r="AT680" s="206" t="s">
        <v>260</v>
      </c>
      <c r="AU680" s="206" t="s">
        <v>83</v>
      </c>
      <c r="AY680" s="17" t="s">
        <v>143</v>
      </c>
      <c r="BE680" s="207">
        <f>IF(N680="základní",J680,0)</f>
        <v>282000</v>
      </c>
      <c r="BF680" s="207">
        <f>IF(N680="snížená",J680,0)</f>
        <v>0</v>
      </c>
      <c r="BG680" s="207">
        <f>IF(N680="zákl. přenesená",J680,0)</f>
        <v>0</v>
      </c>
      <c r="BH680" s="207">
        <f>IF(N680="sníž. přenesená",J680,0)</f>
        <v>0</v>
      </c>
      <c r="BI680" s="207">
        <f>IF(N680="nulová",J680,0)</f>
        <v>0</v>
      </c>
      <c r="BJ680" s="17" t="s">
        <v>20</v>
      </c>
      <c r="BK680" s="207">
        <f>ROUND(I680*H680,2)</f>
        <v>282000</v>
      </c>
      <c r="BL680" s="17" t="s">
        <v>150</v>
      </c>
      <c r="BM680" s="206" t="s">
        <v>1368</v>
      </c>
    </row>
    <row r="681" s="2" customFormat="1">
      <c r="A681" s="32"/>
      <c r="B681" s="33"/>
      <c r="C681" s="34"/>
      <c r="D681" s="208" t="s">
        <v>179</v>
      </c>
      <c r="E681" s="34"/>
      <c r="F681" s="209" t="s">
        <v>1369</v>
      </c>
      <c r="G681" s="34"/>
      <c r="H681" s="34"/>
      <c r="I681" s="34"/>
      <c r="J681" s="34"/>
      <c r="K681" s="34"/>
      <c r="L681" s="38"/>
      <c r="M681" s="210"/>
      <c r="N681" s="211"/>
      <c r="O681" s="77"/>
      <c r="P681" s="77"/>
      <c r="Q681" s="77"/>
      <c r="R681" s="77"/>
      <c r="S681" s="77"/>
      <c r="T681" s="78"/>
      <c r="U681" s="32"/>
      <c r="V681" s="32"/>
      <c r="W681" s="32"/>
      <c r="X681" s="32"/>
      <c r="Y681" s="32"/>
      <c r="Z681" s="32"/>
      <c r="AA681" s="32"/>
      <c r="AB681" s="32"/>
      <c r="AC681" s="32"/>
      <c r="AD681" s="32"/>
      <c r="AE681" s="32"/>
      <c r="AT681" s="17" t="s">
        <v>179</v>
      </c>
      <c r="AU681" s="17" t="s">
        <v>83</v>
      </c>
    </row>
    <row r="682" s="2" customFormat="1" ht="16.5" customHeight="1">
      <c r="A682" s="32"/>
      <c r="B682" s="33"/>
      <c r="C682" s="212" t="s">
        <v>1370</v>
      </c>
      <c r="D682" s="212" t="s">
        <v>260</v>
      </c>
      <c r="E682" s="213" t="s">
        <v>1371</v>
      </c>
      <c r="F682" s="214" t="s">
        <v>1372</v>
      </c>
      <c r="G682" s="215" t="s">
        <v>195</v>
      </c>
      <c r="H682" s="216">
        <v>1</v>
      </c>
      <c r="I682" s="217">
        <v>57000</v>
      </c>
      <c r="J682" s="217">
        <f>ROUND(I682*H682,2)</f>
        <v>57000</v>
      </c>
      <c r="K682" s="214" t="s">
        <v>18</v>
      </c>
      <c r="L682" s="218"/>
      <c r="M682" s="219" t="s">
        <v>18</v>
      </c>
      <c r="N682" s="220" t="s">
        <v>45</v>
      </c>
      <c r="O682" s="204">
        <v>0</v>
      </c>
      <c r="P682" s="204">
        <f>O682*H682</f>
        <v>0</v>
      </c>
      <c r="Q682" s="204">
        <v>2.8999999999999999</v>
      </c>
      <c r="R682" s="204">
        <f>Q682*H682</f>
        <v>2.8999999999999999</v>
      </c>
      <c r="S682" s="204">
        <v>0</v>
      </c>
      <c r="T682" s="205">
        <f>S682*H682</f>
        <v>0</v>
      </c>
      <c r="U682" s="32"/>
      <c r="V682" s="32"/>
      <c r="W682" s="32"/>
      <c r="X682" s="32"/>
      <c r="Y682" s="32"/>
      <c r="Z682" s="32"/>
      <c r="AA682" s="32"/>
      <c r="AB682" s="32"/>
      <c r="AC682" s="32"/>
      <c r="AD682" s="32"/>
      <c r="AE682" s="32"/>
      <c r="AR682" s="206" t="s">
        <v>181</v>
      </c>
      <c r="AT682" s="206" t="s">
        <v>260</v>
      </c>
      <c r="AU682" s="206" t="s">
        <v>83</v>
      </c>
      <c r="AY682" s="17" t="s">
        <v>143</v>
      </c>
      <c r="BE682" s="207">
        <f>IF(N682="základní",J682,0)</f>
        <v>57000</v>
      </c>
      <c r="BF682" s="207">
        <f>IF(N682="snížená",J682,0)</f>
        <v>0</v>
      </c>
      <c r="BG682" s="207">
        <f>IF(N682="zákl. přenesená",J682,0)</f>
        <v>0</v>
      </c>
      <c r="BH682" s="207">
        <f>IF(N682="sníž. přenesená",J682,0)</f>
        <v>0</v>
      </c>
      <c r="BI682" s="207">
        <f>IF(N682="nulová",J682,0)</f>
        <v>0</v>
      </c>
      <c r="BJ682" s="17" t="s">
        <v>20</v>
      </c>
      <c r="BK682" s="207">
        <f>ROUND(I682*H682,2)</f>
        <v>57000</v>
      </c>
      <c r="BL682" s="17" t="s">
        <v>150</v>
      </c>
      <c r="BM682" s="206" t="s">
        <v>1373</v>
      </c>
    </row>
    <row r="683" s="2" customFormat="1">
      <c r="A683" s="32"/>
      <c r="B683" s="33"/>
      <c r="C683" s="34"/>
      <c r="D683" s="208" t="s">
        <v>179</v>
      </c>
      <c r="E683" s="34"/>
      <c r="F683" s="209" t="s">
        <v>1374</v>
      </c>
      <c r="G683" s="34"/>
      <c r="H683" s="34"/>
      <c r="I683" s="34"/>
      <c r="J683" s="34"/>
      <c r="K683" s="34"/>
      <c r="L683" s="38"/>
      <c r="M683" s="210"/>
      <c r="N683" s="211"/>
      <c r="O683" s="77"/>
      <c r="P683" s="77"/>
      <c r="Q683" s="77"/>
      <c r="R683" s="77"/>
      <c r="S683" s="77"/>
      <c r="T683" s="78"/>
      <c r="U683" s="32"/>
      <c r="V683" s="32"/>
      <c r="W683" s="32"/>
      <c r="X683" s="32"/>
      <c r="Y683" s="32"/>
      <c r="Z683" s="32"/>
      <c r="AA683" s="32"/>
      <c r="AB683" s="32"/>
      <c r="AC683" s="32"/>
      <c r="AD683" s="32"/>
      <c r="AE683" s="32"/>
      <c r="AT683" s="17" t="s">
        <v>179</v>
      </c>
      <c r="AU683" s="17" t="s">
        <v>83</v>
      </c>
    </row>
    <row r="684" s="2" customFormat="1" ht="16.5" customHeight="1">
      <c r="A684" s="32"/>
      <c r="B684" s="33"/>
      <c r="C684" s="212" t="s">
        <v>1375</v>
      </c>
      <c r="D684" s="212" t="s">
        <v>260</v>
      </c>
      <c r="E684" s="213" t="s">
        <v>1376</v>
      </c>
      <c r="F684" s="214" t="s">
        <v>1372</v>
      </c>
      <c r="G684" s="215" t="s">
        <v>195</v>
      </c>
      <c r="H684" s="216">
        <v>1</v>
      </c>
      <c r="I684" s="217">
        <v>47000</v>
      </c>
      <c r="J684" s="217">
        <f>ROUND(I684*H684,2)</f>
        <v>47000</v>
      </c>
      <c r="K684" s="214" t="s">
        <v>18</v>
      </c>
      <c r="L684" s="218"/>
      <c r="M684" s="219" t="s">
        <v>18</v>
      </c>
      <c r="N684" s="220" t="s">
        <v>45</v>
      </c>
      <c r="O684" s="204">
        <v>0</v>
      </c>
      <c r="P684" s="204">
        <f>O684*H684</f>
        <v>0</v>
      </c>
      <c r="Q684" s="204">
        <v>2.8999999999999999</v>
      </c>
      <c r="R684" s="204">
        <f>Q684*H684</f>
        <v>2.8999999999999999</v>
      </c>
      <c r="S684" s="204">
        <v>0</v>
      </c>
      <c r="T684" s="205">
        <f>S684*H684</f>
        <v>0</v>
      </c>
      <c r="U684" s="32"/>
      <c r="V684" s="32"/>
      <c r="W684" s="32"/>
      <c r="X684" s="32"/>
      <c r="Y684" s="32"/>
      <c r="Z684" s="32"/>
      <c r="AA684" s="32"/>
      <c r="AB684" s="32"/>
      <c r="AC684" s="32"/>
      <c r="AD684" s="32"/>
      <c r="AE684" s="32"/>
      <c r="AR684" s="206" t="s">
        <v>181</v>
      </c>
      <c r="AT684" s="206" t="s">
        <v>260</v>
      </c>
      <c r="AU684" s="206" t="s">
        <v>83</v>
      </c>
      <c r="AY684" s="17" t="s">
        <v>143</v>
      </c>
      <c r="BE684" s="207">
        <f>IF(N684="základní",J684,0)</f>
        <v>47000</v>
      </c>
      <c r="BF684" s="207">
        <f>IF(N684="snížená",J684,0)</f>
        <v>0</v>
      </c>
      <c r="BG684" s="207">
        <f>IF(N684="zákl. přenesená",J684,0)</f>
        <v>0</v>
      </c>
      <c r="BH684" s="207">
        <f>IF(N684="sníž. přenesená",J684,0)</f>
        <v>0</v>
      </c>
      <c r="BI684" s="207">
        <f>IF(N684="nulová",J684,0)</f>
        <v>0</v>
      </c>
      <c r="BJ684" s="17" t="s">
        <v>20</v>
      </c>
      <c r="BK684" s="207">
        <f>ROUND(I684*H684,2)</f>
        <v>47000</v>
      </c>
      <c r="BL684" s="17" t="s">
        <v>150</v>
      </c>
      <c r="BM684" s="206" t="s">
        <v>1377</v>
      </c>
    </row>
    <row r="685" s="2" customFormat="1">
      <c r="A685" s="32"/>
      <c r="B685" s="33"/>
      <c r="C685" s="34"/>
      <c r="D685" s="208" t="s">
        <v>179</v>
      </c>
      <c r="E685" s="34"/>
      <c r="F685" s="209" t="s">
        <v>1378</v>
      </c>
      <c r="G685" s="34"/>
      <c r="H685" s="34"/>
      <c r="I685" s="34"/>
      <c r="J685" s="34"/>
      <c r="K685" s="34"/>
      <c r="L685" s="38"/>
      <c r="M685" s="210"/>
      <c r="N685" s="211"/>
      <c r="O685" s="77"/>
      <c r="P685" s="77"/>
      <c r="Q685" s="77"/>
      <c r="R685" s="77"/>
      <c r="S685" s="77"/>
      <c r="T685" s="78"/>
      <c r="U685" s="32"/>
      <c r="V685" s="32"/>
      <c r="W685" s="32"/>
      <c r="X685" s="32"/>
      <c r="Y685" s="32"/>
      <c r="Z685" s="32"/>
      <c r="AA685" s="32"/>
      <c r="AB685" s="32"/>
      <c r="AC685" s="32"/>
      <c r="AD685" s="32"/>
      <c r="AE685" s="32"/>
      <c r="AT685" s="17" t="s">
        <v>179</v>
      </c>
      <c r="AU685" s="17" t="s">
        <v>83</v>
      </c>
    </row>
    <row r="686" s="2" customFormat="1" ht="24.15" customHeight="1">
      <c r="A686" s="32"/>
      <c r="B686" s="33"/>
      <c r="C686" s="196" t="s">
        <v>1379</v>
      </c>
      <c r="D686" s="196" t="s">
        <v>145</v>
      </c>
      <c r="E686" s="197" t="s">
        <v>1380</v>
      </c>
      <c r="F686" s="198" t="s">
        <v>1381</v>
      </c>
      <c r="G686" s="199" t="s">
        <v>195</v>
      </c>
      <c r="H686" s="200">
        <v>21</v>
      </c>
      <c r="I686" s="201">
        <v>3680</v>
      </c>
      <c r="J686" s="201">
        <f>ROUND(I686*H686,2)</f>
        <v>77280</v>
      </c>
      <c r="K686" s="198" t="s">
        <v>149</v>
      </c>
      <c r="L686" s="38"/>
      <c r="M686" s="202" t="s">
        <v>18</v>
      </c>
      <c r="N686" s="203" t="s">
        <v>45</v>
      </c>
      <c r="O686" s="204">
        <v>3.8679999999999999</v>
      </c>
      <c r="P686" s="204">
        <f>O686*H686</f>
        <v>81.227999999999994</v>
      </c>
      <c r="Q686" s="204">
        <v>0.20716000000000001</v>
      </c>
      <c r="R686" s="204">
        <f>Q686*H686</f>
        <v>4.3503600000000002</v>
      </c>
      <c r="S686" s="204">
        <v>0</v>
      </c>
      <c r="T686" s="205">
        <f>S686*H686</f>
        <v>0</v>
      </c>
      <c r="U686" s="32"/>
      <c r="V686" s="32"/>
      <c r="W686" s="32"/>
      <c r="X686" s="32"/>
      <c r="Y686" s="32"/>
      <c r="Z686" s="32"/>
      <c r="AA686" s="32"/>
      <c r="AB686" s="32"/>
      <c r="AC686" s="32"/>
      <c r="AD686" s="32"/>
      <c r="AE686" s="32"/>
      <c r="AR686" s="206" t="s">
        <v>150</v>
      </c>
      <c r="AT686" s="206" t="s">
        <v>145</v>
      </c>
      <c r="AU686" s="206" t="s">
        <v>83</v>
      </c>
      <c r="AY686" s="17" t="s">
        <v>143</v>
      </c>
      <c r="BE686" s="207">
        <f>IF(N686="základní",J686,0)</f>
        <v>77280</v>
      </c>
      <c r="BF686" s="207">
        <f>IF(N686="snížená",J686,0)</f>
        <v>0</v>
      </c>
      <c r="BG686" s="207">
        <f>IF(N686="zákl. přenesená",J686,0)</f>
        <v>0</v>
      </c>
      <c r="BH686" s="207">
        <f>IF(N686="sníž. přenesená",J686,0)</f>
        <v>0</v>
      </c>
      <c r="BI686" s="207">
        <f>IF(N686="nulová",J686,0)</f>
        <v>0</v>
      </c>
      <c r="BJ686" s="17" t="s">
        <v>20</v>
      </c>
      <c r="BK686" s="207">
        <f>ROUND(I686*H686,2)</f>
        <v>77280</v>
      </c>
      <c r="BL686" s="17" t="s">
        <v>150</v>
      </c>
      <c r="BM686" s="206" t="s">
        <v>1382</v>
      </c>
    </row>
    <row r="687" s="2" customFormat="1">
      <c r="A687" s="32"/>
      <c r="B687" s="33"/>
      <c r="C687" s="34"/>
      <c r="D687" s="208" t="s">
        <v>152</v>
      </c>
      <c r="E687" s="34"/>
      <c r="F687" s="209" t="s">
        <v>1364</v>
      </c>
      <c r="G687" s="34"/>
      <c r="H687" s="34"/>
      <c r="I687" s="34"/>
      <c r="J687" s="34"/>
      <c r="K687" s="34"/>
      <c r="L687" s="38"/>
      <c r="M687" s="210"/>
      <c r="N687" s="211"/>
      <c r="O687" s="77"/>
      <c r="P687" s="77"/>
      <c r="Q687" s="77"/>
      <c r="R687" s="77"/>
      <c r="S687" s="77"/>
      <c r="T687" s="78"/>
      <c r="U687" s="32"/>
      <c r="V687" s="32"/>
      <c r="W687" s="32"/>
      <c r="X687" s="32"/>
      <c r="Y687" s="32"/>
      <c r="Z687" s="32"/>
      <c r="AA687" s="32"/>
      <c r="AB687" s="32"/>
      <c r="AC687" s="32"/>
      <c r="AD687" s="32"/>
      <c r="AE687" s="32"/>
      <c r="AT687" s="17" t="s">
        <v>152</v>
      </c>
      <c r="AU687" s="17" t="s">
        <v>83</v>
      </c>
    </row>
    <row r="688" s="2" customFormat="1" ht="16.5" customHeight="1">
      <c r="A688" s="32"/>
      <c r="B688" s="33"/>
      <c r="C688" s="212" t="s">
        <v>1383</v>
      </c>
      <c r="D688" s="212" t="s">
        <v>260</v>
      </c>
      <c r="E688" s="213" t="s">
        <v>1384</v>
      </c>
      <c r="F688" s="214" t="s">
        <v>1385</v>
      </c>
      <c r="G688" s="215" t="s">
        <v>1386</v>
      </c>
      <c r="H688" s="216">
        <v>3</v>
      </c>
      <c r="I688" s="217">
        <v>63700</v>
      </c>
      <c r="J688" s="217">
        <f>ROUND(I688*H688,2)</f>
        <v>191100</v>
      </c>
      <c r="K688" s="214" t="s">
        <v>18</v>
      </c>
      <c r="L688" s="218"/>
      <c r="M688" s="219" t="s">
        <v>18</v>
      </c>
      <c r="N688" s="220" t="s">
        <v>45</v>
      </c>
      <c r="O688" s="204">
        <v>0</v>
      </c>
      <c r="P688" s="204">
        <f>O688*H688</f>
        <v>0</v>
      </c>
      <c r="Q688" s="204">
        <v>3.75</v>
      </c>
      <c r="R688" s="204">
        <f>Q688*H688</f>
        <v>11.25</v>
      </c>
      <c r="S688" s="204">
        <v>0</v>
      </c>
      <c r="T688" s="205">
        <f>S688*H688</f>
        <v>0</v>
      </c>
      <c r="U688" s="32"/>
      <c r="V688" s="32"/>
      <c r="W688" s="32"/>
      <c r="X688" s="32"/>
      <c r="Y688" s="32"/>
      <c r="Z688" s="32"/>
      <c r="AA688" s="32"/>
      <c r="AB688" s="32"/>
      <c r="AC688" s="32"/>
      <c r="AD688" s="32"/>
      <c r="AE688" s="32"/>
      <c r="AR688" s="206" t="s">
        <v>181</v>
      </c>
      <c r="AT688" s="206" t="s">
        <v>260</v>
      </c>
      <c r="AU688" s="206" t="s">
        <v>83</v>
      </c>
      <c r="AY688" s="17" t="s">
        <v>143</v>
      </c>
      <c r="BE688" s="207">
        <f>IF(N688="základní",J688,0)</f>
        <v>191100</v>
      </c>
      <c r="BF688" s="207">
        <f>IF(N688="snížená",J688,0)</f>
        <v>0</v>
      </c>
      <c r="BG688" s="207">
        <f>IF(N688="zákl. přenesená",J688,0)</f>
        <v>0</v>
      </c>
      <c r="BH688" s="207">
        <f>IF(N688="sníž. přenesená",J688,0)</f>
        <v>0</v>
      </c>
      <c r="BI688" s="207">
        <f>IF(N688="nulová",J688,0)</f>
        <v>0</v>
      </c>
      <c r="BJ688" s="17" t="s">
        <v>20</v>
      </c>
      <c r="BK688" s="207">
        <f>ROUND(I688*H688,2)</f>
        <v>191100</v>
      </c>
      <c r="BL688" s="17" t="s">
        <v>150</v>
      </c>
      <c r="BM688" s="206" t="s">
        <v>1387</v>
      </c>
    </row>
    <row r="689" s="2" customFormat="1">
      <c r="A689" s="32"/>
      <c r="B689" s="33"/>
      <c r="C689" s="34"/>
      <c r="D689" s="208" t="s">
        <v>179</v>
      </c>
      <c r="E689" s="34"/>
      <c r="F689" s="209" t="s">
        <v>1388</v>
      </c>
      <c r="G689" s="34"/>
      <c r="H689" s="34"/>
      <c r="I689" s="34"/>
      <c r="J689" s="34"/>
      <c r="K689" s="34"/>
      <c r="L689" s="38"/>
      <c r="M689" s="210"/>
      <c r="N689" s="211"/>
      <c r="O689" s="77"/>
      <c r="P689" s="77"/>
      <c r="Q689" s="77"/>
      <c r="R689" s="77"/>
      <c r="S689" s="77"/>
      <c r="T689" s="78"/>
      <c r="U689" s="32"/>
      <c r="V689" s="32"/>
      <c r="W689" s="32"/>
      <c r="X689" s="32"/>
      <c r="Y689" s="32"/>
      <c r="Z689" s="32"/>
      <c r="AA689" s="32"/>
      <c r="AB689" s="32"/>
      <c r="AC689" s="32"/>
      <c r="AD689" s="32"/>
      <c r="AE689" s="32"/>
      <c r="AT689" s="17" t="s">
        <v>179</v>
      </c>
      <c r="AU689" s="17" t="s">
        <v>83</v>
      </c>
    </row>
    <row r="690" s="2" customFormat="1" ht="16.5" customHeight="1">
      <c r="A690" s="32"/>
      <c r="B690" s="33"/>
      <c r="C690" s="212" t="s">
        <v>1389</v>
      </c>
      <c r="D690" s="212" t="s">
        <v>260</v>
      </c>
      <c r="E690" s="213" t="s">
        <v>1390</v>
      </c>
      <c r="F690" s="214" t="s">
        <v>1391</v>
      </c>
      <c r="G690" s="215" t="s">
        <v>1386</v>
      </c>
      <c r="H690" s="216">
        <v>3</v>
      </c>
      <c r="I690" s="217">
        <v>84700</v>
      </c>
      <c r="J690" s="217">
        <f>ROUND(I690*H690,2)</f>
        <v>254100</v>
      </c>
      <c r="K690" s="214" t="s">
        <v>18</v>
      </c>
      <c r="L690" s="218"/>
      <c r="M690" s="219" t="s">
        <v>18</v>
      </c>
      <c r="N690" s="220" t="s">
        <v>45</v>
      </c>
      <c r="O690" s="204">
        <v>0</v>
      </c>
      <c r="P690" s="204">
        <f>O690*H690</f>
        <v>0</v>
      </c>
      <c r="Q690" s="204">
        <v>5.625</v>
      </c>
      <c r="R690" s="204">
        <f>Q690*H690</f>
        <v>16.875</v>
      </c>
      <c r="S690" s="204">
        <v>0</v>
      </c>
      <c r="T690" s="205">
        <f>S690*H690</f>
        <v>0</v>
      </c>
      <c r="U690" s="32"/>
      <c r="V690" s="32"/>
      <c r="W690" s="32"/>
      <c r="X690" s="32"/>
      <c r="Y690" s="32"/>
      <c r="Z690" s="32"/>
      <c r="AA690" s="32"/>
      <c r="AB690" s="32"/>
      <c r="AC690" s="32"/>
      <c r="AD690" s="32"/>
      <c r="AE690" s="32"/>
      <c r="AR690" s="206" t="s">
        <v>181</v>
      </c>
      <c r="AT690" s="206" t="s">
        <v>260</v>
      </c>
      <c r="AU690" s="206" t="s">
        <v>83</v>
      </c>
      <c r="AY690" s="17" t="s">
        <v>143</v>
      </c>
      <c r="BE690" s="207">
        <f>IF(N690="základní",J690,0)</f>
        <v>254100</v>
      </c>
      <c r="BF690" s="207">
        <f>IF(N690="snížená",J690,0)</f>
        <v>0</v>
      </c>
      <c r="BG690" s="207">
        <f>IF(N690="zákl. přenesená",J690,0)</f>
        <v>0</v>
      </c>
      <c r="BH690" s="207">
        <f>IF(N690="sníž. přenesená",J690,0)</f>
        <v>0</v>
      </c>
      <c r="BI690" s="207">
        <f>IF(N690="nulová",J690,0)</f>
        <v>0</v>
      </c>
      <c r="BJ690" s="17" t="s">
        <v>20</v>
      </c>
      <c r="BK690" s="207">
        <f>ROUND(I690*H690,2)</f>
        <v>254100</v>
      </c>
      <c r="BL690" s="17" t="s">
        <v>150</v>
      </c>
      <c r="BM690" s="206" t="s">
        <v>1392</v>
      </c>
    </row>
    <row r="691" s="2" customFormat="1">
      <c r="A691" s="32"/>
      <c r="B691" s="33"/>
      <c r="C691" s="34"/>
      <c r="D691" s="208" t="s">
        <v>179</v>
      </c>
      <c r="E691" s="34"/>
      <c r="F691" s="209" t="s">
        <v>1388</v>
      </c>
      <c r="G691" s="34"/>
      <c r="H691" s="34"/>
      <c r="I691" s="34"/>
      <c r="J691" s="34"/>
      <c r="K691" s="34"/>
      <c r="L691" s="38"/>
      <c r="M691" s="210"/>
      <c r="N691" s="211"/>
      <c r="O691" s="77"/>
      <c r="P691" s="77"/>
      <c r="Q691" s="77"/>
      <c r="R691" s="77"/>
      <c r="S691" s="77"/>
      <c r="T691" s="78"/>
      <c r="U691" s="32"/>
      <c r="V691" s="32"/>
      <c r="W691" s="32"/>
      <c r="X691" s="32"/>
      <c r="Y691" s="32"/>
      <c r="Z691" s="32"/>
      <c r="AA691" s="32"/>
      <c r="AB691" s="32"/>
      <c r="AC691" s="32"/>
      <c r="AD691" s="32"/>
      <c r="AE691" s="32"/>
      <c r="AT691" s="17" t="s">
        <v>179</v>
      </c>
      <c r="AU691" s="17" t="s">
        <v>83</v>
      </c>
    </row>
    <row r="692" s="2" customFormat="1" ht="24.15" customHeight="1">
      <c r="A692" s="32"/>
      <c r="B692" s="33"/>
      <c r="C692" s="212" t="s">
        <v>1393</v>
      </c>
      <c r="D692" s="212" t="s">
        <v>260</v>
      </c>
      <c r="E692" s="213" t="s">
        <v>1394</v>
      </c>
      <c r="F692" s="214" t="s">
        <v>1395</v>
      </c>
      <c r="G692" s="215" t="s">
        <v>1386</v>
      </c>
      <c r="H692" s="216">
        <v>1</v>
      </c>
      <c r="I692" s="217">
        <v>84700</v>
      </c>
      <c r="J692" s="217">
        <f>ROUND(I692*H692,2)</f>
        <v>84700</v>
      </c>
      <c r="K692" s="214" t="s">
        <v>18</v>
      </c>
      <c r="L692" s="218"/>
      <c r="M692" s="219" t="s">
        <v>18</v>
      </c>
      <c r="N692" s="220" t="s">
        <v>45</v>
      </c>
      <c r="O692" s="204">
        <v>0</v>
      </c>
      <c r="P692" s="204">
        <f>O692*H692</f>
        <v>0</v>
      </c>
      <c r="Q692" s="204">
        <v>6.5</v>
      </c>
      <c r="R692" s="204">
        <f>Q692*H692</f>
        <v>6.5</v>
      </c>
      <c r="S692" s="204">
        <v>0</v>
      </c>
      <c r="T692" s="205">
        <f>S692*H692</f>
        <v>0</v>
      </c>
      <c r="U692" s="32"/>
      <c r="V692" s="32"/>
      <c r="W692" s="32"/>
      <c r="X692" s="32"/>
      <c r="Y692" s="32"/>
      <c r="Z692" s="32"/>
      <c r="AA692" s="32"/>
      <c r="AB692" s="32"/>
      <c r="AC692" s="32"/>
      <c r="AD692" s="32"/>
      <c r="AE692" s="32"/>
      <c r="AR692" s="206" t="s">
        <v>181</v>
      </c>
      <c r="AT692" s="206" t="s">
        <v>260</v>
      </c>
      <c r="AU692" s="206" t="s">
        <v>83</v>
      </c>
      <c r="AY692" s="17" t="s">
        <v>143</v>
      </c>
      <c r="BE692" s="207">
        <f>IF(N692="základní",J692,0)</f>
        <v>84700</v>
      </c>
      <c r="BF692" s="207">
        <f>IF(N692="snížená",J692,0)</f>
        <v>0</v>
      </c>
      <c r="BG692" s="207">
        <f>IF(N692="zákl. přenesená",J692,0)</f>
        <v>0</v>
      </c>
      <c r="BH692" s="207">
        <f>IF(N692="sníž. přenesená",J692,0)</f>
        <v>0</v>
      </c>
      <c r="BI692" s="207">
        <f>IF(N692="nulová",J692,0)</f>
        <v>0</v>
      </c>
      <c r="BJ692" s="17" t="s">
        <v>20</v>
      </c>
      <c r="BK692" s="207">
        <f>ROUND(I692*H692,2)</f>
        <v>84700</v>
      </c>
      <c r="BL692" s="17" t="s">
        <v>150</v>
      </c>
      <c r="BM692" s="206" t="s">
        <v>1396</v>
      </c>
    </row>
    <row r="693" s="2" customFormat="1">
      <c r="A693" s="32"/>
      <c r="B693" s="33"/>
      <c r="C693" s="34"/>
      <c r="D693" s="208" t="s">
        <v>179</v>
      </c>
      <c r="E693" s="34"/>
      <c r="F693" s="209" t="s">
        <v>1388</v>
      </c>
      <c r="G693" s="34"/>
      <c r="H693" s="34"/>
      <c r="I693" s="34"/>
      <c r="J693" s="34"/>
      <c r="K693" s="34"/>
      <c r="L693" s="38"/>
      <c r="M693" s="210"/>
      <c r="N693" s="211"/>
      <c r="O693" s="77"/>
      <c r="P693" s="77"/>
      <c r="Q693" s="77"/>
      <c r="R693" s="77"/>
      <c r="S693" s="77"/>
      <c r="T693" s="78"/>
      <c r="U693" s="32"/>
      <c r="V693" s="32"/>
      <c r="W693" s="32"/>
      <c r="X693" s="32"/>
      <c r="Y693" s="32"/>
      <c r="Z693" s="32"/>
      <c r="AA693" s="32"/>
      <c r="AB693" s="32"/>
      <c r="AC693" s="32"/>
      <c r="AD693" s="32"/>
      <c r="AE693" s="32"/>
      <c r="AT693" s="17" t="s">
        <v>179</v>
      </c>
      <c r="AU693" s="17" t="s">
        <v>83</v>
      </c>
    </row>
    <row r="694" s="2" customFormat="1" ht="16.5" customHeight="1">
      <c r="A694" s="32"/>
      <c r="B694" s="33"/>
      <c r="C694" s="212" t="s">
        <v>1397</v>
      </c>
      <c r="D694" s="212" t="s">
        <v>260</v>
      </c>
      <c r="E694" s="213" t="s">
        <v>1398</v>
      </c>
      <c r="F694" s="214" t="s">
        <v>1399</v>
      </c>
      <c r="G694" s="215" t="s">
        <v>195</v>
      </c>
      <c r="H694" s="216">
        <v>13.5</v>
      </c>
      <c r="I694" s="217">
        <v>91100</v>
      </c>
      <c r="J694" s="217">
        <f>ROUND(I694*H694,2)</f>
        <v>1229850</v>
      </c>
      <c r="K694" s="214" t="s">
        <v>18</v>
      </c>
      <c r="L694" s="218"/>
      <c r="M694" s="219" t="s">
        <v>18</v>
      </c>
      <c r="N694" s="220" t="s">
        <v>45</v>
      </c>
      <c r="O694" s="204">
        <v>0</v>
      </c>
      <c r="P694" s="204">
        <f>O694*H694</f>
        <v>0</v>
      </c>
      <c r="Q694" s="204">
        <v>6.7999999999999998</v>
      </c>
      <c r="R694" s="204">
        <f>Q694*H694</f>
        <v>91.799999999999997</v>
      </c>
      <c r="S694" s="204">
        <v>0</v>
      </c>
      <c r="T694" s="205">
        <f>S694*H694</f>
        <v>0</v>
      </c>
      <c r="U694" s="32"/>
      <c r="V694" s="32"/>
      <c r="W694" s="32"/>
      <c r="X694" s="32"/>
      <c r="Y694" s="32"/>
      <c r="Z694" s="32"/>
      <c r="AA694" s="32"/>
      <c r="AB694" s="32"/>
      <c r="AC694" s="32"/>
      <c r="AD694" s="32"/>
      <c r="AE694" s="32"/>
      <c r="AR694" s="206" t="s">
        <v>181</v>
      </c>
      <c r="AT694" s="206" t="s">
        <v>260</v>
      </c>
      <c r="AU694" s="206" t="s">
        <v>83</v>
      </c>
      <c r="AY694" s="17" t="s">
        <v>143</v>
      </c>
      <c r="BE694" s="207">
        <f>IF(N694="základní",J694,0)</f>
        <v>1229850</v>
      </c>
      <c r="BF694" s="207">
        <f>IF(N694="snížená",J694,0)</f>
        <v>0</v>
      </c>
      <c r="BG694" s="207">
        <f>IF(N694="zákl. přenesená",J694,0)</f>
        <v>0</v>
      </c>
      <c r="BH694" s="207">
        <f>IF(N694="sníž. přenesená",J694,0)</f>
        <v>0</v>
      </c>
      <c r="BI694" s="207">
        <f>IF(N694="nulová",J694,0)</f>
        <v>0</v>
      </c>
      <c r="BJ694" s="17" t="s">
        <v>20</v>
      </c>
      <c r="BK694" s="207">
        <f>ROUND(I694*H694,2)</f>
        <v>1229850</v>
      </c>
      <c r="BL694" s="17" t="s">
        <v>150</v>
      </c>
      <c r="BM694" s="206" t="s">
        <v>1400</v>
      </c>
    </row>
    <row r="695" s="2" customFormat="1">
      <c r="A695" s="32"/>
      <c r="B695" s="33"/>
      <c r="C695" s="34"/>
      <c r="D695" s="208" t="s">
        <v>179</v>
      </c>
      <c r="E695" s="34"/>
      <c r="F695" s="209" t="s">
        <v>1401</v>
      </c>
      <c r="G695" s="34"/>
      <c r="H695" s="34"/>
      <c r="I695" s="34"/>
      <c r="J695" s="34"/>
      <c r="K695" s="34"/>
      <c r="L695" s="38"/>
      <c r="M695" s="210"/>
      <c r="N695" s="211"/>
      <c r="O695" s="77"/>
      <c r="P695" s="77"/>
      <c r="Q695" s="77"/>
      <c r="R695" s="77"/>
      <c r="S695" s="77"/>
      <c r="T695" s="78"/>
      <c r="U695" s="32"/>
      <c r="V695" s="32"/>
      <c r="W695" s="32"/>
      <c r="X695" s="32"/>
      <c r="Y695" s="32"/>
      <c r="Z695" s="32"/>
      <c r="AA695" s="32"/>
      <c r="AB695" s="32"/>
      <c r="AC695" s="32"/>
      <c r="AD695" s="32"/>
      <c r="AE695" s="32"/>
      <c r="AT695" s="17" t="s">
        <v>179</v>
      </c>
      <c r="AU695" s="17" t="s">
        <v>83</v>
      </c>
    </row>
    <row r="696" s="2" customFormat="1" ht="16.5" customHeight="1">
      <c r="A696" s="32"/>
      <c r="B696" s="33"/>
      <c r="C696" s="212" t="s">
        <v>1402</v>
      </c>
      <c r="D696" s="212" t="s">
        <v>260</v>
      </c>
      <c r="E696" s="213" t="s">
        <v>1403</v>
      </c>
      <c r="F696" s="214" t="s">
        <v>1367</v>
      </c>
      <c r="G696" s="215" t="s">
        <v>195</v>
      </c>
      <c r="H696" s="216">
        <v>1</v>
      </c>
      <c r="I696" s="217">
        <v>109100</v>
      </c>
      <c r="J696" s="217">
        <f>ROUND(I696*H696,2)</f>
        <v>109100</v>
      </c>
      <c r="K696" s="214" t="s">
        <v>18</v>
      </c>
      <c r="L696" s="218"/>
      <c r="M696" s="219" t="s">
        <v>18</v>
      </c>
      <c r="N696" s="220" t="s">
        <v>45</v>
      </c>
      <c r="O696" s="204">
        <v>0</v>
      </c>
      <c r="P696" s="204">
        <f>O696*H696</f>
        <v>0</v>
      </c>
      <c r="Q696" s="204">
        <v>5.3600000000000003</v>
      </c>
      <c r="R696" s="204">
        <f>Q696*H696</f>
        <v>5.3600000000000003</v>
      </c>
      <c r="S696" s="204">
        <v>0</v>
      </c>
      <c r="T696" s="205">
        <f>S696*H696</f>
        <v>0</v>
      </c>
      <c r="U696" s="32"/>
      <c r="V696" s="32"/>
      <c r="W696" s="32"/>
      <c r="X696" s="32"/>
      <c r="Y696" s="32"/>
      <c r="Z696" s="32"/>
      <c r="AA696" s="32"/>
      <c r="AB696" s="32"/>
      <c r="AC696" s="32"/>
      <c r="AD696" s="32"/>
      <c r="AE696" s="32"/>
      <c r="AR696" s="206" t="s">
        <v>181</v>
      </c>
      <c r="AT696" s="206" t="s">
        <v>260</v>
      </c>
      <c r="AU696" s="206" t="s">
        <v>83</v>
      </c>
      <c r="AY696" s="17" t="s">
        <v>143</v>
      </c>
      <c r="BE696" s="207">
        <f>IF(N696="základní",J696,0)</f>
        <v>109100</v>
      </c>
      <c r="BF696" s="207">
        <f>IF(N696="snížená",J696,0)</f>
        <v>0</v>
      </c>
      <c r="BG696" s="207">
        <f>IF(N696="zákl. přenesená",J696,0)</f>
        <v>0</v>
      </c>
      <c r="BH696" s="207">
        <f>IF(N696="sníž. přenesená",J696,0)</f>
        <v>0</v>
      </c>
      <c r="BI696" s="207">
        <f>IF(N696="nulová",J696,0)</f>
        <v>0</v>
      </c>
      <c r="BJ696" s="17" t="s">
        <v>20</v>
      </c>
      <c r="BK696" s="207">
        <f>ROUND(I696*H696,2)</f>
        <v>109100</v>
      </c>
      <c r="BL696" s="17" t="s">
        <v>150</v>
      </c>
      <c r="BM696" s="206" t="s">
        <v>1404</v>
      </c>
    </row>
    <row r="697" s="2" customFormat="1">
      <c r="A697" s="32"/>
      <c r="B697" s="33"/>
      <c r="C697" s="34"/>
      <c r="D697" s="208" t="s">
        <v>179</v>
      </c>
      <c r="E697" s="34"/>
      <c r="F697" s="209" t="s">
        <v>1405</v>
      </c>
      <c r="G697" s="34"/>
      <c r="H697" s="34"/>
      <c r="I697" s="34"/>
      <c r="J697" s="34"/>
      <c r="K697" s="34"/>
      <c r="L697" s="38"/>
      <c r="M697" s="210"/>
      <c r="N697" s="211"/>
      <c r="O697" s="77"/>
      <c r="P697" s="77"/>
      <c r="Q697" s="77"/>
      <c r="R697" s="77"/>
      <c r="S697" s="77"/>
      <c r="T697" s="78"/>
      <c r="U697" s="32"/>
      <c r="V697" s="32"/>
      <c r="W697" s="32"/>
      <c r="X697" s="32"/>
      <c r="Y697" s="32"/>
      <c r="Z697" s="32"/>
      <c r="AA697" s="32"/>
      <c r="AB697" s="32"/>
      <c r="AC697" s="32"/>
      <c r="AD697" s="32"/>
      <c r="AE697" s="32"/>
      <c r="AT697" s="17" t="s">
        <v>179</v>
      </c>
      <c r="AU697" s="17" t="s">
        <v>83</v>
      </c>
    </row>
    <row r="698" s="2" customFormat="1" ht="16.5" customHeight="1">
      <c r="A698" s="32"/>
      <c r="B698" s="33"/>
      <c r="C698" s="212" t="s">
        <v>1406</v>
      </c>
      <c r="D698" s="212" t="s">
        <v>260</v>
      </c>
      <c r="E698" s="213" t="s">
        <v>1407</v>
      </c>
      <c r="F698" s="214" t="s">
        <v>1367</v>
      </c>
      <c r="G698" s="215" t="s">
        <v>195</v>
      </c>
      <c r="H698" s="216">
        <v>1</v>
      </c>
      <c r="I698" s="217">
        <v>109100</v>
      </c>
      <c r="J698" s="217">
        <f>ROUND(I698*H698,2)</f>
        <v>109100</v>
      </c>
      <c r="K698" s="214" t="s">
        <v>18</v>
      </c>
      <c r="L698" s="218"/>
      <c r="M698" s="219" t="s">
        <v>18</v>
      </c>
      <c r="N698" s="220" t="s">
        <v>45</v>
      </c>
      <c r="O698" s="204">
        <v>0</v>
      </c>
      <c r="P698" s="204">
        <f>O698*H698</f>
        <v>0</v>
      </c>
      <c r="Q698" s="204">
        <v>5.3600000000000003</v>
      </c>
      <c r="R698" s="204">
        <f>Q698*H698</f>
        <v>5.3600000000000003</v>
      </c>
      <c r="S698" s="204">
        <v>0</v>
      </c>
      <c r="T698" s="205">
        <f>S698*H698</f>
        <v>0</v>
      </c>
      <c r="U698" s="32"/>
      <c r="V698" s="32"/>
      <c r="W698" s="32"/>
      <c r="X698" s="32"/>
      <c r="Y698" s="32"/>
      <c r="Z698" s="32"/>
      <c r="AA698" s="32"/>
      <c r="AB698" s="32"/>
      <c r="AC698" s="32"/>
      <c r="AD698" s="32"/>
      <c r="AE698" s="32"/>
      <c r="AR698" s="206" t="s">
        <v>181</v>
      </c>
      <c r="AT698" s="206" t="s">
        <v>260</v>
      </c>
      <c r="AU698" s="206" t="s">
        <v>83</v>
      </c>
      <c r="AY698" s="17" t="s">
        <v>143</v>
      </c>
      <c r="BE698" s="207">
        <f>IF(N698="základní",J698,0)</f>
        <v>109100</v>
      </c>
      <c r="BF698" s="207">
        <f>IF(N698="snížená",J698,0)</f>
        <v>0</v>
      </c>
      <c r="BG698" s="207">
        <f>IF(N698="zákl. přenesená",J698,0)</f>
        <v>0</v>
      </c>
      <c r="BH698" s="207">
        <f>IF(N698="sníž. přenesená",J698,0)</f>
        <v>0</v>
      </c>
      <c r="BI698" s="207">
        <f>IF(N698="nulová",J698,0)</f>
        <v>0</v>
      </c>
      <c r="BJ698" s="17" t="s">
        <v>20</v>
      </c>
      <c r="BK698" s="207">
        <f>ROUND(I698*H698,2)</f>
        <v>109100</v>
      </c>
      <c r="BL698" s="17" t="s">
        <v>150</v>
      </c>
      <c r="BM698" s="206" t="s">
        <v>1408</v>
      </c>
    </row>
    <row r="699" s="2" customFormat="1">
      <c r="A699" s="32"/>
      <c r="B699" s="33"/>
      <c r="C699" s="34"/>
      <c r="D699" s="208" t="s">
        <v>179</v>
      </c>
      <c r="E699" s="34"/>
      <c r="F699" s="209" t="s">
        <v>1405</v>
      </c>
      <c r="G699" s="34"/>
      <c r="H699" s="34"/>
      <c r="I699" s="34"/>
      <c r="J699" s="34"/>
      <c r="K699" s="34"/>
      <c r="L699" s="38"/>
      <c r="M699" s="210"/>
      <c r="N699" s="211"/>
      <c r="O699" s="77"/>
      <c r="P699" s="77"/>
      <c r="Q699" s="77"/>
      <c r="R699" s="77"/>
      <c r="S699" s="77"/>
      <c r="T699" s="78"/>
      <c r="U699" s="32"/>
      <c r="V699" s="32"/>
      <c r="W699" s="32"/>
      <c r="X699" s="32"/>
      <c r="Y699" s="32"/>
      <c r="Z699" s="32"/>
      <c r="AA699" s="32"/>
      <c r="AB699" s="32"/>
      <c r="AC699" s="32"/>
      <c r="AD699" s="32"/>
      <c r="AE699" s="32"/>
      <c r="AT699" s="17" t="s">
        <v>179</v>
      </c>
      <c r="AU699" s="17" t="s">
        <v>83</v>
      </c>
    </row>
    <row r="700" s="12" customFormat="1" ht="22.8" customHeight="1">
      <c r="A700" s="12"/>
      <c r="B700" s="181"/>
      <c r="C700" s="182"/>
      <c r="D700" s="183" t="s">
        <v>73</v>
      </c>
      <c r="E700" s="194" t="s">
        <v>150</v>
      </c>
      <c r="F700" s="194" t="s">
        <v>1409</v>
      </c>
      <c r="G700" s="182"/>
      <c r="H700" s="182"/>
      <c r="I700" s="182"/>
      <c r="J700" s="195">
        <f>BK700</f>
        <v>3904806.5899999999</v>
      </c>
      <c r="K700" s="182"/>
      <c r="L700" s="186"/>
      <c r="M700" s="187"/>
      <c r="N700" s="188"/>
      <c r="O700" s="188"/>
      <c r="P700" s="189">
        <f>SUM(P701:P817)</f>
        <v>4123.8727069999995</v>
      </c>
      <c r="Q700" s="188"/>
      <c r="R700" s="189">
        <f>SUM(R701:R817)</f>
        <v>859.35843410420398</v>
      </c>
      <c r="S700" s="188"/>
      <c r="T700" s="190">
        <f>SUM(T701:T817)</f>
        <v>0.44729999999999998</v>
      </c>
      <c r="U700" s="12"/>
      <c r="V700" s="12"/>
      <c r="W700" s="12"/>
      <c r="X700" s="12"/>
      <c r="Y700" s="12"/>
      <c r="Z700" s="12"/>
      <c r="AA700" s="12"/>
      <c r="AB700" s="12"/>
      <c r="AC700" s="12"/>
      <c r="AD700" s="12"/>
      <c r="AE700" s="12"/>
      <c r="AR700" s="191" t="s">
        <v>20</v>
      </c>
      <c r="AT700" s="192" t="s">
        <v>73</v>
      </c>
      <c r="AU700" s="192" t="s">
        <v>20</v>
      </c>
      <c r="AY700" s="191" t="s">
        <v>143</v>
      </c>
      <c r="BK700" s="193">
        <f>SUM(BK701:BK817)</f>
        <v>3904806.5899999999</v>
      </c>
    </row>
    <row r="701" s="2" customFormat="1" ht="24.15" customHeight="1">
      <c r="A701" s="32"/>
      <c r="B701" s="33"/>
      <c r="C701" s="212" t="s">
        <v>1410</v>
      </c>
      <c r="D701" s="212" t="s">
        <v>260</v>
      </c>
      <c r="E701" s="213" t="s">
        <v>1411</v>
      </c>
      <c r="F701" s="214" t="s">
        <v>1412</v>
      </c>
      <c r="G701" s="215" t="s">
        <v>1413</v>
      </c>
      <c r="H701" s="216">
        <v>0.29999999999999999</v>
      </c>
      <c r="I701" s="217">
        <v>40000</v>
      </c>
      <c r="J701" s="217">
        <f>ROUND(I701*H701,2)</f>
        <v>12000</v>
      </c>
      <c r="K701" s="214" t="s">
        <v>18</v>
      </c>
      <c r="L701" s="218"/>
      <c r="M701" s="219" t="s">
        <v>18</v>
      </c>
      <c r="N701" s="220" t="s">
        <v>45</v>
      </c>
      <c r="O701" s="204">
        <v>0</v>
      </c>
      <c r="P701" s="204">
        <f>O701*H701</f>
        <v>0</v>
      </c>
      <c r="Q701" s="204">
        <v>0.26000000000000001</v>
      </c>
      <c r="R701" s="204">
        <f>Q701*H701</f>
        <v>0.078</v>
      </c>
      <c r="S701" s="204">
        <v>0</v>
      </c>
      <c r="T701" s="205">
        <f>S701*H701</f>
        <v>0</v>
      </c>
      <c r="U701" s="32"/>
      <c r="V701" s="32"/>
      <c r="W701" s="32"/>
      <c r="X701" s="32"/>
      <c r="Y701" s="32"/>
      <c r="Z701" s="32"/>
      <c r="AA701" s="32"/>
      <c r="AB701" s="32"/>
      <c r="AC701" s="32"/>
      <c r="AD701" s="32"/>
      <c r="AE701" s="32"/>
      <c r="AR701" s="206" t="s">
        <v>181</v>
      </c>
      <c r="AT701" s="206" t="s">
        <v>260</v>
      </c>
      <c r="AU701" s="206" t="s">
        <v>83</v>
      </c>
      <c r="AY701" s="17" t="s">
        <v>143</v>
      </c>
      <c r="BE701" s="207">
        <f>IF(N701="základní",J701,0)</f>
        <v>12000</v>
      </c>
      <c r="BF701" s="207">
        <f>IF(N701="snížená",J701,0)</f>
        <v>0</v>
      </c>
      <c r="BG701" s="207">
        <f>IF(N701="zákl. přenesená",J701,0)</f>
        <v>0</v>
      </c>
      <c r="BH701" s="207">
        <f>IF(N701="sníž. přenesená",J701,0)</f>
        <v>0</v>
      </c>
      <c r="BI701" s="207">
        <f>IF(N701="nulová",J701,0)</f>
        <v>0</v>
      </c>
      <c r="BJ701" s="17" t="s">
        <v>20</v>
      </c>
      <c r="BK701" s="207">
        <f>ROUND(I701*H701,2)</f>
        <v>12000</v>
      </c>
      <c r="BL701" s="17" t="s">
        <v>150</v>
      </c>
      <c r="BM701" s="206" t="s">
        <v>1414</v>
      </c>
    </row>
    <row r="702" s="2" customFormat="1">
      <c r="A702" s="32"/>
      <c r="B702" s="33"/>
      <c r="C702" s="34"/>
      <c r="D702" s="208" t="s">
        <v>179</v>
      </c>
      <c r="E702" s="34"/>
      <c r="F702" s="209" t="s">
        <v>1415</v>
      </c>
      <c r="G702" s="34"/>
      <c r="H702" s="34"/>
      <c r="I702" s="34"/>
      <c r="J702" s="34"/>
      <c r="K702" s="34"/>
      <c r="L702" s="38"/>
      <c r="M702" s="210"/>
      <c r="N702" s="211"/>
      <c r="O702" s="77"/>
      <c r="P702" s="77"/>
      <c r="Q702" s="77"/>
      <c r="R702" s="77"/>
      <c r="S702" s="77"/>
      <c r="T702" s="78"/>
      <c r="U702" s="32"/>
      <c r="V702" s="32"/>
      <c r="W702" s="32"/>
      <c r="X702" s="32"/>
      <c r="Y702" s="32"/>
      <c r="Z702" s="32"/>
      <c r="AA702" s="32"/>
      <c r="AB702" s="32"/>
      <c r="AC702" s="32"/>
      <c r="AD702" s="32"/>
      <c r="AE702" s="32"/>
      <c r="AT702" s="17" t="s">
        <v>179</v>
      </c>
      <c r="AU702" s="17" t="s">
        <v>83</v>
      </c>
    </row>
    <row r="703" s="2" customFormat="1" ht="37.8" customHeight="1">
      <c r="A703" s="32"/>
      <c r="B703" s="33"/>
      <c r="C703" s="212" t="s">
        <v>1416</v>
      </c>
      <c r="D703" s="212" t="s">
        <v>260</v>
      </c>
      <c r="E703" s="213" t="s">
        <v>1417</v>
      </c>
      <c r="F703" s="214" t="s">
        <v>1418</v>
      </c>
      <c r="G703" s="215" t="s">
        <v>195</v>
      </c>
      <c r="H703" s="216">
        <v>150</v>
      </c>
      <c r="I703" s="217">
        <v>150</v>
      </c>
      <c r="J703" s="217">
        <f>ROUND(I703*H703,2)</f>
        <v>22500</v>
      </c>
      <c r="K703" s="214" t="s">
        <v>18</v>
      </c>
      <c r="L703" s="218"/>
      <c r="M703" s="219" t="s">
        <v>18</v>
      </c>
      <c r="N703" s="220" t="s">
        <v>45</v>
      </c>
      <c r="O703" s="204">
        <v>0</v>
      </c>
      <c r="P703" s="204">
        <f>O703*H703</f>
        <v>0</v>
      </c>
      <c r="Q703" s="204">
        <v>0.00055000000000000003</v>
      </c>
      <c r="R703" s="204">
        <f>Q703*H703</f>
        <v>0.082500000000000004</v>
      </c>
      <c r="S703" s="204">
        <v>0</v>
      </c>
      <c r="T703" s="205">
        <f>S703*H703</f>
        <v>0</v>
      </c>
      <c r="U703" s="32"/>
      <c r="V703" s="32"/>
      <c r="W703" s="32"/>
      <c r="X703" s="32"/>
      <c r="Y703" s="32"/>
      <c r="Z703" s="32"/>
      <c r="AA703" s="32"/>
      <c r="AB703" s="32"/>
      <c r="AC703" s="32"/>
      <c r="AD703" s="32"/>
      <c r="AE703" s="32"/>
      <c r="AR703" s="206" t="s">
        <v>181</v>
      </c>
      <c r="AT703" s="206" t="s">
        <v>260</v>
      </c>
      <c r="AU703" s="206" t="s">
        <v>83</v>
      </c>
      <c r="AY703" s="17" t="s">
        <v>143</v>
      </c>
      <c r="BE703" s="207">
        <f>IF(N703="základní",J703,0)</f>
        <v>22500</v>
      </c>
      <c r="BF703" s="207">
        <f>IF(N703="snížená",J703,0)</f>
        <v>0</v>
      </c>
      <c r="BG703" s="207">
        <f>IF(N703="zákl. přenesená",J703,0)</f>
        <v>0</v>
      </c>
      <c r="BH703" s="207">
        <f>IF(N703="sníž. přenesená",J703,0)</f>
        <v>0</v>
      </c>
      <c r="BI703" s="207">
        <f>IF(N703="nulová",J703,0)</f>
        <v>0</v>
      </c>
      <c r="BJ703" s="17" t="s">
        <v>20</v>
      </c>
      <c r="BK703" s="207">
        <f>ROUND(I703*H703,2)</f>
        <v>22500</v>
      </c>
      <c r="BL703" s="17" t="s">
        <v>150</v>
      </c>
      <c r="BM703" s="206" t="s">
        <v>1419</v>
      </c>
    </row>
    <row r="704" s="2" customFormat="1">
      <c r="A704" s="32"/>
      <c r="B704" s="33"/>
      <c r="C704" s="34"/>
      <c r="D704" s="208" t="s">
        <v>179</v>
      </c>
      <c r="E704" s="34"/>
      <c r="F704" s="209" t="s">
        <v>1420</v>
      </c>
      <c r="G704" s="34"/>
      <c r="H704" s="34"/>
      <c r="I704" s="34"/>
      <c r="J704" s="34"/>
      <c r="K704" s="34"/>
      <c r="L704" s="38"/>
      <c r="M704" s="210"/>
      <c r="N704" s="211"/>
      <c r="O704" s="77"/>
      <c r="P704" s="77"/>
      <c r="Q704" s="77"/>
      <c r="R704" s="77"/>
      <c r="S704" s="77"/>
      <c r="T704" s="78"/>
      <c r="U704" s="32"/>
      <c r="V704" s="32"/>
      <c r="W704" s="32"/>
      <c r="X704" s="32"/>
      <c r="Y704" s="32"/>
      <c r="Z704" s="32"/>
      <c r="AA704" s="32"/>
      <c r="AB704" s="32"/>
      <c r="AC704" s="32"/>
      <c r="AD704" s="32"/>
      <c r="AE704" s="32"/>
      <c r="AT704" s="17" t="s">
        <v>179</v>
      </c>
      <c r="AU704" s="17" t="s">
        <v>83</v>
      </c>
    </row>
    <row r="705" s="2" customFormat="1" ht="24.15" customHeight="1">
      <c r="A705" s="32"/>
      <c r="B705" s="33"/>
      <c r="C705" s="212" t="s">
        <v>1421</v>
      </c>
      <c r="D705" s="212" t="s">
        <v>260</v>
      </c>
      <c r="E705" s="213" t="s">
        <v>1422</v>
      </c>
      <c r="F705" s="214" t="s">
        <v>1423</v>
      </c>
      <c r="G705" s="215" t="s">
        <v>1424</v>
      </c>
      <c r="H705" s="216">
        <v>3</v>
      </c>
      <c r="I705" s="217">
        <v>5220</v>
      </c>
      <c r="J705" s="217">
        <f>ROUND(I705*H705,2)</f>
        <v>15660</v>
      </c>
      <c r="K705" s="214" t="s">
        <v>149</v>
      </c>
      <c r="L705" s="218"/>
      <c r="M705" s="219" t="s">
        <v>18</v>
      </c>
      <c r="N705" s="220" t="s">
        <v>45</v>
      </c>
      <c r="O705" s="204">
        <v>0</v>
      </c>
      <c r="P705" s="204">
        <f>O705*H705</f>
        <v>0</v>
      </c>
      <c r="Q705" s="204">
        <v>0.046899999999999997</v>
      </c>
      <c r="R705" s="204">
        <f>Q705*H705</f>
        <v>0.14069999999999999</v>
      </c>
      <c r="S705" s="204">
        <v>0</v>
      </c>
      <c r="T705" s="205">
        <f>S705*H705</f>
        <v>0</v>
      </c>
      <c r="U705" s="32"/>
      <c r="V705" s="32"/>
      <c r="W705" s="32"/>
      <c r="X705" s="32"/>
      <c r="Y705" s="32"/>
      <c r="Z705" s="32"/>
      <c r="AA705" s="32"/>
      <c r="AB705" s="32"/>
      <c r="AC705" s="32"/>
      <c r="AD705" s="32"/>
      <c r="AE705" s="32"/>
      <c r="AR705" s="206" t="s">
        <v>181</v>
      </c>
      <c r="AT705" s="206" t="s">
        <v>260</v>
      </c>
      <c r="AU705" s="206" t="s">
        <v>83</v>
      </c>
      <c r="AY705" s="17" t="s">
        <v>143</v>
      </c>
      <c r="BE705" s="207">
        <f>IF(N705="základní",J705,0)</f>
        <v>15660</v>
      </c>
      <c r="BF705" s="207">
        <f>IF(N705="snížená",J705,0)</f>
        <v>0</v>
      </c>
      <c r="BG705" s="207">
        <f>IF(N705="zákl. přenesená",J705,0)</f>
        <v>0</v>
      </c>
      <c r="BH705" s="207">
        <f>IF(N705="sníž. přenesená",J705,0)</f>
        <v>0</v>
      </c>
      <c r="BI705" s="207">
        <f>IF(N705="nulová",J705,0)</f>
        <v>0</v>
      </c>
      <c r="BJ705" s="17" t="s">
        <v>20</v>
      </c>
      <c r="BK705" s="207">
        <f>ROUND(I705*H705,2)</f>
        <v>15660</v>
      </c>
      <c r="BL705" s="17" t="s">
        <v>150</v>
      </c>
      <c r="BM705" s="206" t="s">
        <v>1425</v>
      </c>
    </row>
    <row r="706" s="2" customFormat="1" ht="24.15" customHeight="1">
      <c r="A706" s="32"/>
      <c r="B706" s="33"/>
      <c r="C706" s="212" t="s">
        <v>1426</v>
      </c>
      <c r="D706" s="212" t="s">
        <v>260</v>
      </c>
      <c r="E706" s="213" t="s">
        <v>1427</v>
      </c>
      <c r="F706" s="214" t="s">
        <v>1428</v>
      </c>
      <c r="G706" s="215" t="s">
        <v>1424</v>
      </c>
      <c r="H706" s="216">
        <v>0.29999999999999999</v>
      </c>
      <c r="I706" s="217">
        <v>1190</v>
      </c>
      <c r="J706" s="217">
        <f>ROUND(I706*H706,2)</f>
        <v>357</v>
      </c>
      <c r="K706" s="214" t="s">
        <v>149</v>
      </c>
      <c r="L706" s="218"/>
      <c r="M706" s="219" t="s">
        <v>18</v>
      </c>
      <c r="N706" s="220" t="s">
        <v>45</v>
      </c>
      <c r="O706" s="204">
        <v>0</v>
      </c>
      <c r="P706" s="204">
        <f>O706*H706</f>
        <v>0</v>
      </c>
      <c r="Q706" s="204">
        <v>0.0049899999999999996</v>
      </c>
      <c r="R706" s="204">
        <f>Q706*H706</f>
        <v>0.0014969999999999999</v>
      </c>
      <c r="S706" s="204">
        <v>0</v>
      </c>
      <c r="T706" s="205">
        <f>S706*H706</f>
        <v>0</v>
      </c>
      <c r="U706" s="32"/>
      <c r="V706" s="32"/>
      <c r="W706" s="32"/>
      <c r="X706" s="32"/>
      <c r="Y706" s="32"/>
      <c r="Z706" s="32"/>
      <c r="AA706" s="32"/>
      <c r="AB706" s="32"/>
      <c r="AC706" s="32"/>
      <c r="AD706" s="32"/>
      <c r="AE706" s="32"/>
      <c r="AR706" s="206" t="s">
        <v>181</v>
      </c>
      <c r="AT706" s="206" t="s">
        <v>260</v>
      </c>
      <c r="AU706" s="206" t="s">
        <v>83</v>
      </c>
      <c r="AY706" s="17" t="s">
        <v>143</v>
      </c>
      <c r="BE706" s="207">
        <f>IF(N706="základní",J706,0)</f>
        <v>357</v>
      </c>
      <c r="BF706" s="207">
        <f>IF(N706="snížená",J706,0)</f>
        <v>0</v>
      </c>
      <c r="BG706" s="207">
        <f>IF(N706="zákl. přenesená",J706,0)</f>
        <v>0</v>
      </c>
      <c r="BH706" s="207">
        <f>IF(N706="sníž. přenesená",J706,0)</f>
        <v>0</v>
      </c>
      <c r="BI706" s="207">
        <f>IF(N706="nulová",J706,0)</f>
        <v>0</v>
      </c>
      <c r="BJ706" s="17" t="s">
        <v>20</v>
      </c>
      <c r="BK706" s="207">
        <f>ROUND(I706*H706,2)</f>
        <v>357</v>
      </c>
      <c r="BL706" s="17" t="s">
        <v>150</v>
      </c>
      <c r="BM706" s="206" t="s">
        <v>1429</v>
      </c>
    </row>
    <row r="707" s="2" customFormat="1" ht="24.15" customHeight="1">
      <c r="A707" s="32"/>
      <c r="B707" s="33"/>
      <c r="C707" s="212" t="s">
        <v>1430</v>
      </c>
      <c r="D707" s="212" t="s">
        <v>260</v>
      </c>
      <c r="E707" s="213" t="s">
        <v>1431</v>
      </c>
      <c r="F707" s="214" t="s">
        <v>1432</v>
      </c>
      <c r="G707" s="215" t="s">
        <v>1424</v>
      </c>
      <c r="H707" s="216">
        <v>2</v>
      </c>
      <c r="I707" s="217">
        <v>1750</v>
      </c>
      <c r="J707" s="217">
        <f>ROUND(I707*H707,2)</f>
        <v>3500</v>
      </c>
      <c r="K707" s="214" t="s">
        <v>149</v>
      </c>
      <c r="L707" s="218"/>
      <c r="M707" s="219" t="s">
        <v>18</v>
      </c>
      <c r="N707" s="220" t="s">
        <v>45</v>
      </c>
      <c r="O707" s="204">
        <v>0</v>
      </c>
      <c r="P707" s="204">
        <f>O707*H707</f>
        <v>0</v>
      </c>
      <c r="Q707" s="204">
        <v>0.0103</v>
      </c>
      <c r="R707" s="204">
        <f>Q707*H707</f>
        <v>0.0206</v>
      </c>
      <c r="S707" s="204">
        <v>0</v>
      </c>
      <c r="T707" s="205">
        <f>S707*H707</f>
        <v>0</v>
      </c>
      <c r="U707" s="32"/>
      <c r="V707" s="32"/>
      <c r="W707" s="32"/>
      <c r="X707" s="32"/>
      <c r="Y707" s="32"/>
      <c r="Z707" s="32"/>
      <c r="AA707" s="32"/>
      <c r="AB707" s="32"/>
      <c r="AC707" s="32"/>
      <c r="AD707" s="32"/>
      <c r="AE707" s="32"/>
      <c r="AR707" s="206" t="s">
        <v>181</v>
      </c>
      <c r="AT707" s="206" t="s">
        <v>260</v>
      </c>
      <c r="AU707" s="206" t="s">
        <v>83</v>
      </c>
      <c r="AY707" s="17" t="s">
        <v>143</v>
      </c>
      <c r="BE707" s="207">
        <f>IF(N707="základní",J707,0)</f>
        <v>3500</v>
      </c>
      <c r="BF707" s="207">
        <f>IF(N707="snížená",J707,0)</f>
        <v>0</v>
      </c>
      <c r="BG707" s="207">
        <f>IF(N707="zákl. přenesená",J707,0)</f>
        <v>0</v>
      </c>
      <c r="BH707" s="207">
        <f>IF(N707="sníž. přenesená",J707,0)</f>
        <v>0</v>
      </c>
      <c r="BI707" s="207">
        <f>IF(N707="nulová",J707,0)</f>
        <v>0</v>
      </c>
      <c r="BJ707" s="17" t="s">
        <v>20</v>
      </c>
      <c r="BK707" s="207">
        <f>ROUND(I707*H707,2)</f>
        <v>3500</v>
      </c>
      <c r="BL707" s="17" t="s">
        <v>150</v>
      </c>
      <c r="BM707" s="206" t="s">
        <v>1433</v>
      </c>
    </row>
    <row r="708" s="2" customFormat="1" ht="21.75" customHeight="1">
      <c r="A708" s="32"/>
      <c r="B708" s="33"/>
      <c r="C708" s="212" t="s">
        <v>1434</v>
      </c>
      <c r="D708" s="212" t="s">
        <v>260</v>
      </c>
      <c r="E708" s="213" t="s">
        <v>1435</v>
      </c>
      <c r="F708" s="214" t="s">
        <v>1436</v>
      </c>
      <c r="G708" s="215" t="s">
        <v>506</v>
      </c>
      <c r="H708" s="216">
        <v>0.059999999999999998</v>
      </c>
      <c r="I708" s="217">
        <v>55600</v>
      </c>
      <c r="J708" s="217">
        <f>ROUND(I708*H708,2)</f>
        <v>3336</v>
      </c>
      <c r="K708" s="214" t="s">
        <v>149</v>
      </c>
      <c r="L708" s="218"/>
      <c r="M708" s="219" t="s">
        <v>18</v>
      </c>
      <c r="N708" s="220" t="s">
        <v>45</v>
      </c>
      <c r="O708" s="204">
        <v>0</v>
      </c>
      <c r="P708" s="204">
        <f>O708*H708</f>
        <v>0</v>
      </c>
      <c r="Q708" s="204">
        <v>1</v>
      </c>
      <c r="R708" s="204">
        <f>Q708*H708</f>
        <v>0.059999999999999998</v>
      </c>
      <c r="S708" s="204">
        <v>0</v>
      </c>
      <c r="T708" s="205">
        <f>S708*H708</f>
        <v>0</v>
      </c>
      <c r="U708" s="32"/>
      <c r="V708" s="32"/>
      <c r="W708" s="32"/>
      <c r="X708" s="32"/>
      <c r="Y708" s="32"/>
      <c r="Z708" s="32"/>
      <c r="AA708" s="32"/>
      <c r="AB708" s="32"/>
      <c r="AC708" s="32"/>
      <c r="AD708" s="32"/>
      <c r="AE708" s="32"/>
      <c r="AR708" s="206" t="s">
        <v>181</v>
      </c>
      <c r="AT708" s="206" t="s">
        <v>260</v>
      </c>
      <c r="AU708" s="206" t="s">
        <v>83</v>
      </c>
      <c r="AY708" s="17" t="s">
        <v>143</v>
      </c>
      <c r="BE708" s="207">
        <f>IF(N708="základní",J708,0)</f>
        <v>3336</v>
      </c>
      <c r="BF708" s="207">
        <f>IF(N708="snížená",J708,0)</f>
        <v>0</v>
      </c>
      <c r="BG708" s="207">
        <f>IF(N708="zákl. přenesená",J708,0)</f>
        <v>0</v>
      </c>
      <c r="BH708" s="207">
        <f>IF(N708="sníž. přenesená",J708,0)</f>
        <v>0</v>
      </c>
      <c r="BI708" s="207">
        <f>IF(N708="nulová",J708,0)</f>
        <v>0</v>
      </c>
      <c r="BJ708" s="17" t="s">
        <v>20</v>
      </c>
      <c r="BK708" s="207">
        <f>ROUND(I708*H708,2)</f>
        <v>3336</v>
      </c>
      <c r="BL708" s="17" t="s">
        <v>150</v>
      </c>
      <c r="BM708" s="206" t="s">
        <v>1437</v>
      </c>
    </row>
    <row r="709" s="2" customFormat="1">
      <c r="A709" s="32"/>
      <c r="B709" s="33"/>
      <c r="C709" s="34"/>
      <c r="D709" s="208" t="s">
        <v>179</v>
      </c>
      <c r="E709" s="34"/>
      <c r="F709" s="209" t="s">
        <v>1438</v>
      </c>
      <c r="G709" s="34"/>
      <c r="H709" s="34"/>
      <c r="I709" s="34"/>
      <c r="J709" s="34"/>
      <c r="K709" s="34"/>
      <c r="L709" s="38"/>
      <c r="M709" s="210"/>
      <c r="N709" s="211"/>
      <c r="O709" s="77"/>
      <c r="P709" s="77"/>
      <c r="Q709" s="77"/>
      <c r="R709" s="77"/>
      <c r="S709" s="77"/>
      <c r="T709" s="78"/>
      <c r="U709" s="32"/>
      <c r="V709" s="32"/>
      <c r="W709" s="32"/>
      <c r="X709" s="32"/>
      <c r="Y709" s="32"/>
      <c r="Z709" s="32"/>
      <c r="AA709" s="32"/>
      <c r="AB709" s="32"/>
      <c r="AC709" s="32"/>
      <c r="AD709" s="32"/>
      <c r="AE709" s="32"/>
      <c r="AT709" s="17" t="s">
        <v>179</v>
      </c>
      <c r="AU709" s="17" t="s">
        <v>83</v>
      </c>
    </row>
    <row r="710" s="2" customFormat="1" ht="21.75" customHeight="1">
      <c r="A710" s="32"/>
      <c r="B710" s="33"/>
      <c r="C710" s="212" t="s">
        <v>1439</v>
      </c>
      <c r="D710" s="212" t="s">
        <v>260</v>
      </c>
      <c r="E710" s="213" t="s">
        <v>1440</v>
      </c>
      <c r="F710" s="214" t="s">
        <v>1441</v>
      </c>
      <c r="G710" s="215" t="s">
        <v>506</v>
      </c>
      <c r="H710" s="216">
        <v>0.90000000000000002</v>
      </c>
      <c r="I710" s="217">
        <v>57900</v>
      </c>
      <c r="J710" s="217">
        <f>ROUND(I710*H710,2)</f>
        <v>52110</v>
      </c>
      <c r="K710" s="214" t="s">
        <v>149</v>
      </c>
      <c r="L710" s="218"/>
      <c r="M710" s="219" t="s">
        <v>18</v>
      </c>
      <c r="N710" s="220" t="s">
        <v>45</v>
      </c>
      <c r="O710" s="204">
        <v>0</v>
      </c>
      <c r="P710" s="204">
        <f>O710*H710</f>
        <v>0</v>
      </c>
      <c r="Q710" s="204">
        <v>1</v>
      </c>
      <c r="R710" s="204">
        <f>Q710*H710</f>
        <v>0.90000000000000002</v>
      </c>
      <c r="S710" s="204">
        <v>0</v>
      </c>
      <c r="T710" s="205">
        <f>S710*H710</f>
        <v>0</v>
      </c>
      <c r="U710" s="32"/>
      <c r="V710" s="32"/>
      <c r="W710" s="32"/>
      <c r="X710" s="32"/>
      <c r="Y710" s="32"/>
      <c r="Z710" s="32"/>
      <c r="AA710" s="32"/>
      <c r="AB710" s="32"/>
      <c r="AC710" s="32"/>
      <c r="AD710" s="32"/>
      <c r="AE710" s="32"/>
      <c r="AR710" s="206" t="s">
        <v>181</v>
      </c>
      <c r="AT710" s="206" t="s">
        <v>260</v>
      </c>
      <c r="AU710" s="206" t="s">
        <v>83</v>
      </c>
      <c r="AY710" s="17" t="s">
        <v>143</v>
      </c>
      <c r="BE710" s="207">
        <f>IF(N710="základní",J710,0)</f>
        <v>52110</v>
      </c>
      <c r="BF710" s="207">
        <f>IF(N710="snížená",J710,0)</f>
        <v>0</v>
      </c>
      <c r="BG710" s="207">
        <f>IF(N710="zákl. přenesená",J710,0)</f>
        <v>0</v>
      </c>
      <c r="BH710" s="207">
        <f>IF(N710="sníž. přenesená",J710,0)</f>
        <v>0</v>
      </c>
      <c r="BI710" s="207">
        <f>IF(N710="nulová",J710,0)</f>
        <v>0</v>
      </c>
      <c r="BJ710" s="17" t="s">
        <v>20</v>
      </c>
      <c r="BK710" s="207">
        <f>ROUND(I710*H710,2)</f>
        <v>52110</v>
      </c>
      <c r="BL710" s="17" t="s">
        <v>150</v>
      </c>
      <c r="BM710" s="206" t="s">
        <v>1442</v>
      </c>
    </row>
    <row r="711" s="2" customFormat="1" ht="21.75" customHeight="1">
      <c r="A711" s="32"/>
      <c r="B711" s="33"/>
      <c r="C711" s="212" t="s">
        <v>1443</v>
      </c>
      <c r="D711" s="212" t="s">
        <v>260</v>
      </c>
      <c r="E711" s="213" t="s">
        <v>1444</v>
      </c>
      <c r="F711" s="214" t="s">
        <v>1445</v>
      </c>
      <c r="G711" s="215" t="s">
        <v>506</v>
      </c>
      <c r="H711" s="216">
        <v>2.3999999999999999</v>
      </c>
      <c r="I711" s="217">
        <v>58100</v>
      </c>
      <c r="J711" s="217">
        <f>ROUND(I711*H711,2)</f>
        <v>139440</v>
      </c>
      <c r="K711" s="214" t="s">
        <v>149</v>
      </c>
      <c r="L711" s="218"/>
      <c r="M711" s="219" t="s">
        <v>18</v>
      </c>
      <c r="N711" s="220" t="s">
        <v>45</v>
      </c>
      <c r="O711" s="204">
        <v>0</v>
      </c>
      <c r="P711" s="204">
        <f>O711*H711</f>
        <v>0</v>
      </c>
      <c r="Q711" s="204">
        <v>1</v>
      </c>
      <c r="R711" s="204">
        <f>Q711*H711</f>
        <v>2.3999999999999999</v>
      </c>
      <c r="S711" s="204">
        <v>0</v>
      </c>
      <c r="T711" s="205">
        <f>S711*H711</f>
        <v>0</v>
      </c>
      <c r="U711" s="32"/>
      <c r="V711" s="32"/>
      <c r="W711" s="32"/>
      <c r="X711" s="32"/>
      <c r="Y711" s="32"/>
      <c r="Z711" s="32"/>
      <c r="AA711" s="32"/>
      <c r="AB711" s="32"/>
      <c r="AC711" s="32"/>
      <c r="AD711" s="32"/>
      <c r="AE711" s="32"/>
      <c r="AR711" s="206" t="s">
        <v>181</v>
      </c>
      <c r="AT711" s="206" t="s">
        <v>260</v>
      </c>
      <c r="AU711" s="206" t="s">
        <v>83</v>
      </c>
      <c r="AY711" s="17" t="s">
        <v>143</v>
      </c>
      <c r="BE711" s="207">
        <f>IF(N711="základní",J711,0)</f>
        <v>139440</v>
      </c>
      <c r="BF711" s="207">
        <f>IF(N711="snížená",J711,0)</f>
        <v>0</v>
      </c>
      <c r="BG711" s="207">
        <f>IF(N711="zákl. přenesená",J711,0)</f>
        <v>0</v>
      </c>
      <c r="BH711" s="207">
        <f>IF(N711="sníž. přenesená",J711,0)</f>
        <v>0</v>
      </c>
      <c r="BI711" s="207">
        <f>IF(N711="nulová",J711,0)</f>
        <v>0</v>
      </c>
      <c r="BJ711" s="17" t="s">
        <v>20</v>
      </c>
      <c r="BK711" s="207">
        <f>ROUND(I711*H711,2)</f>
        <v>139440</v>
      </c>
      <c r="BL711" s="17" t="s">
        <v>150</v>
      </c>
      <c r="BM711" s="206" t="s">
        <v>1446</v>
      </c>
    </row>
    <row r="712" s="2" customFormat="1" ht="21.75" customHeight="1">
      <c r="A712" s="32"/>
      <c r="B712" s="33"/>
      <c r="C712" s="212" t="s">
        <v>1447</v>
      </c>
      <c r="D712" s="212" t="s">
        <v>260</v>
      </c>
      <c r="E712" s="213" t="s">
        <v>1448</v>
      </c>
      <c r="F712" s="214" t="s">
        <v>1449</v>
      </c>
      <c r="G712" s="215" t="s">
        <v>506</v>
      </c>
      <c r="H712" s="216">
        <v>0.375</v>
      </c>
      <c r="I712" s="217">
        <v>17700</v>
      </c>
      <c r="J712" s="217">
        <f>ROUND(I712*H712,2)</f>
        <v>6637.5</v>
      </c>
      <c r="K712" s="214" t="s">
        <v>18</v>
      </c>
      <c r="L712" s="218"/>
      <c r="M712" s="219" t="s">
        <v>18</v>
      </c>
      <c r="N712" s="220" t="s">
        <v>45</v>
      </c>
      <c r="O712" s="204">
        <v>0</v>
      </c>
      <c r="P712" s="204">
        <f>O712*H712</f>
        <v>0</v>
      </c>
      <c r="Q712" s="204">
        <v>1</v>
      </c>
      <c r="R712" s="204">
        <f>Q712*H712</f>
        <v>0.375</v>
      </c>
      <c r="S712" s="204">
        <v>0</v>
      </c>
      <c r="T712" s="205">
        <f>S712*H712</f>
        <v>0</v>
      </c>
      <c r="U712" s="32"/>
      <c r="V712" s="32"/>
      <c r="W712" s="32"/>
      <c r="X712" s="32"/>
      <c r="Y712" s="32"/>
      <c r="Z712" s="32"/>
      <c r="AA712" s="32"/>
      <c r="AB712" s="32"/>
      <c r="AC712" s="32"/>
      <c r="AD712" s="32"/>
      <c r="AE712" s="32"/>
      <c r="AR712" s="206" t="s">
        <v>181</v>
      </c>
      <c r="AT712" s="206" t="s">
        <v>260</v>
      </c>
      <c r="AU712" s="206" t="s">
        <v>83</v>
      </c>
      <c r="AY712" s="17" t="s">
        <v>143</v>
      </c>
      <c r="BE712" s="207">
        <f>IF(N712="základní",J712,0)</f>
        <v>6637.5</v>
      </c>
      <c r="BF712" s="207">
        <f>IF(N712="snížená",J712,0)</f>
        <v>0</v>
      </c>
      <c r="BG712" s="207">
        <f>IF(N712="zákl. přenesená",J712,0)</f>
        <v>0</v>
      </c>
      <c r="BH712" s="207">
        <f>IF(N712="sníž. přenesená",J712,0)</f>
        <v>0</v>
      </c>
      <c r="BI712" s="207">
        <f>IF(N712="nulová",J712,0)</f>
        <v>0</v>
      </c>
      <c r="BJ712" s="17" t="s">
        <v>20</v>
      </c>
      <c r="BK712" s="207">
        <f>ROUND(I712*H712,2)</f>
        <v>6637.5</v>
      </c>
      <c r="BL712" s="17" t="s">
        <v>150</v>
      </c>
      <c r="BM712" s="206" t="s">
        <v>1450</v>
      </c>
    </row>
    <row r="713" s="2" customFormat="1">
      <c r="A713" s="32"/>
      <c r="B713" s="33"/>
      <c r="C713" s="34"/>
      <c r="D713" s="208" t="s">
        <v>179</v>
      </c>
      <c r="E713" s="34"/>
      <c r="F713" s="209" t="s">
        <v>1451</v>
      </c>
      <c r="G713" s="34"/>
      <c r="H713" s="34"/>
      <c r="I713" s="34"/>
      <c r="J713" s="34"/>
      <c r="K713" s="34"/>
      <c r="L713" s="38"/>
      <c r="M713" s="210"/>
      <c r="N713" s="211"/>
      <c r="O713" s="77"/>
      <c r="P713" s="77"/>
      <c r="Q713" s="77"/>
      <c r="R713" s="77"/>
      <c r="S713" s="77"/>
      <c r="T713" s="78"/>
      <c r="U713" s="32"/>
      <c r="V713" s="32"/>
      <c r="W713" s="32"/>
      <c r="X713" s="32"/>
      <c r="Y713" s="32"/>
      <c r="Z713" s="32"/>
      <c r="AA713" s="32"/>
      <c r="AB713" s="32"/>
      <c r="AC713" s="32"/>
      <c r="AD713" s="32"/>
      <c r="AE713" s="32"/>
      <c r="AT713" s="17" t="s">
        <v>179</v>
      </c>
      <c r="AU713" s="17" t="s">
        <v>83</v>
      </c>
    </row>
    <row r="714" s="2" customFormat="1" ht="16.5" customHeight="1">
      <c r="A714" s="32"/>
      <c r="B714" s="33"/>
      <c r="C714" s="212" t="s">
        <v>1452</v>
      </c>
      <c r="D714" s="212" t="s">
        <v>260</v>
      </c>
      <c r="E714" s="213" t="s">
        <v>1453</v>
      </c>
      <c r="F714" s="214" t="s">
        <v>1454</v>
      </c>
      <c r="G714" s="215" t="s">
        <v>506</v>
      </c>
      <c r="H714" s="216">
        <v>2.3999999999999999</v>
      </c>
      <c r="I714" s="217">
        <v>29100</v>
      </c>
      <c r="J714" s="217">
        <f>ROUND(I714*H714,2)</f>
        <v>69840</v>
      </c>
      <c r="K714" s="214" t="s">
        <v>149</v>
      </c>
      <c r="L714" s="218"/>
      <c r="M714" s="219" t="s">
        <v>18</v>
      </c>
      <c r="N714" s="220" t="s">
        <v>45</v>
      </c>
      <c r="O714" s="204">
        <v>0</v>
      </c>
      <c r="P714" s="204">
        <f>O714*H714</f>
        <v>0</v>
      </c>
      <c r="Q714" s="204">
        <v>1</v>
      </c>
      <c r="R714" s="204">
        <f>Q714*H714</f>
        <v>2.3999999999999999</v>
      </c>
      <c r="S714" s="204">
        <v>0</v>
      </c>
      <c r="T714" s="205">
        <f>S714*H714</f>
        <v>0</v>
      </c>
      <c r="U714" s="32"/>
      <c r="V714" s="32"/>
      <c r="W714" s="32"/>
      <c r="X714" s="32"/>
      <c r="Y714" s="32"/>
      <c r="Z714" s="32"/>
      <c r="AA714" s="32"/>
      <c r="AB714" s="32"/>
      <c r="AC714" s="32"/>
      <c r="AD714" s="32"/>
      <c r="AE714" s="32"/>
      <c r="AR714" s="206" t="s">
        <v>181</v>
      </c>
      <c r="AT714" s="206" t="s">
        <v>260</v>
      </c>
      <c r="AU714" s="206" t="s">
        <v>83</v>
      </c>
      <c r="AY714" s="17" t="s">
        <v>143</v>
      </c>
      <c r="BE714" s="207">
        <f>IF(N714="základní",J714,0)</f>
        <v>69840</v>
      </c>
      <c r="BF714" s="207">
        <f>IF(N714="snížená",J714,0)</f>
        <v>0</v>
      </c>
      <c r="BG714" s="207">
        <f>IF(N714="zákl. přenesená",J714,0)</f>
        <v>0</v>
      </c>
      <c r="BH714" s="207">
        <f>IF(N714="sníž. přenesená",J714,0)</f>
        <v>0</v>
      </c>
      <c r="BI714" s="207">
        <f>IF(N714="nulová",J714,0)</f>
        <v>0</v>
      </c>
      <c r="BJ714" s="17" t="s">
        <v>20</v>
      </c>
      <c r="BK714" s="207">
        <f>ROUND(I714*H714,2)</f>
        <v>69840</v>
      </c>
      <c r="BL714" s="17" t="s">
        <v>150</v>
      </c>
      <c r="BM714" s="206" t="s">
        <v>1455</v>
      </c>
    </row>
    <row r="715" s="2" customFormat="1">
      <c r="A715" s="32"/>
      <c r="B715" s="33"/>
      <c r="C715" s="34"/>
      <c r="D715" s="208" t="s">
        <v>179</v>
      </c>
      <c r="E715" s="34"/>
      <c r="F715" s="209" t="s">
        <v>1456</v>
      </c>
      <c r="G715" s="34"/>
      <c r="H715" s="34"/>
      <c r="I715" s="34"/>
      <c r="J715" s="34"/>
      <c r="K715" s="34"/>
      <c r="L715" s="38"/>
      <c r="M715" s="210"/>
      <c r="N715" s="211"/>
      <c r="O715" s="77"/>
      <c r="P715" s="77"/>
      <c r="Q715" s="77"/>
      <c r="R715" s="77"/>
      <c r="S715" s="77"/>
      <c r="T715" s="78"/>
      <c r="U715" s="32"/>
      <c r="V715" s="32"/>
      <c r="W715" s="32"/>
      <c r="X715" s="32"/>
      <c r="Y715" s="32"/>
      <c r="Z715" s="32"/>
      <c r="AA715" s="32"/>
      <c r="AB715" s="32"/>
      <c r="AC715" s="32"/>
      <c r="AD715" s="32"/>
      <c r="AE715" s="32"/>
      <c r="AT715" s="17" t="s">
        <v>179</v>
      </c>
      <c r="AU715" s="17" t="s">
        <v>83</v>
      </c>
    </row>
    <row r="716" s="2" customFormat="1" ht="33" customHeight="1">
      <c r="A716" s="32"/>
      <c r="B716" s="33"/>
      <c r="C716" s="196" t="s">
        <v>1457</v>
      </c>
      <c r="D716" s="196" t="s">
        <v>145</v>
      </c>
      <c r="E716" s="197" t="s">
        <v>1458</v>
      </c>
      <c r="F716" s="198" t="s">
        <v>1459</v>
      </c>
      <c r="G716" s="199" t="s">
        <v>506</v>
      </c>
      <c r="H716" s="200">
        <v>0.13800000000000001</v>
      </c>
      <c r="I716" s="201">
        <v>12500</v>
      </c>
      <c r="J716" s="201">
        <f>ROUND(I716*H716,2)</f>
        <v>1725</v>
      </c>
      <c r="K716" s="198" t="s">
        <v>149</v>
      </c>
      <c r="L716" s="38"/>
      <c r="M716" s="202" t="s">
        <v>18</v>
      </c>
      <c r="N716" s="203" t="s">
        <v>45</v>
      </c>
      <c r="O716" s="204">
        <v>31.309999999999999</v>
      </c>
      <c r="P716" s="204">
        <f>O716*H716</f>
        <v>4.3207800000000001</v>
      </c>
      <c r="Q716" s="204">
        <v>0</v>
      </c>
      <c r="R716" s="204">
        <f>Q716*H716</f>
        <v>0</v>
      </c>
      <c r="S716" s="204">
        <v>0</v>
      </c>
      <c r="T716" s="205">
        <f>S716*H716</f>
        <v>0</v>
      </c>
      <c r="U716" s="32"/>
      <c r="V716" s="32"/>
      <c r="W716" s="32"/>
      <c r="X716" s="32"/>
      <c r="Y716" s="32"/>
      <c r="Z716" s="32"/>
      <c r="AA716" s="32"/>
      <c r="AB716" s="32"/>
      <c r="AC716" s="32"/>
      <c r="AD716" s="32"/>
      <c r="AE716" s="32"/>
      <c r="AR716" s="206" t="s">
        <v>150</v>
      </c>
      <c r="AT716" s="206" t="s">
        <v>145</v>
      </c>
      <c r="AU716" s="206" t="s">
        <v>83</v>
      </c>
      <c r="AY716" s="17" t="s">
        <v>143</v>
      </c>
      <c r="BE716" s="207">
        <f>IF(N716="základní",J716,0)</f>
        <v>1725</v>
      </c>
      <c r="BF716" s="207">
        <f>IF(N716="snížená",J716,0)</f>
        <v>0</v>
      </c>
      <c r="BG716" s="207">
        <f>IF(N716="zákl. přenesená",J716,0)</f>
        <v>0</v>
      </c>
      <c r="BH716" s="207">
        <f>IF(N716="sníž. přenesená",J716,0)</f>
        <v>0</v>
      </c>
      <c r="BI716" s="207">
        <f>IF(N716="nulová",J716,0)</f>
        <v>0</v>
      </c>
      <c r="BJ716" s="17" t="s">
        <v>20</v>
      </c>
      <c r="BK716" s="207">
        <f>ROUND(I716*H716,2)</f>
        <v>1725</v>
      </c>
      <c r="BL716" s="17" t="s">
        <v>150</v>
      </c>
      <c r="BM716" s="206" t="s">
        <v>1460</v>
      </c>
    </row>
    <row r="717" s="2" customFormat="1">
      <c r="A717" s="32"/>
      <c r="B717" s="33"/>
      <c r="C717" s="34"/>
      <c r="D717" s="208" t="s">
        <v>152</v>
      </c>
      <c r="E717" s="34"/>
      <c r="F717" s="209" t="s">
        <v>1461</v>
      </c>
      <c r="G717" s="34"/>
      <c r="H717" s="34"/>
      <c r="I717" s="34"/>
      <c r="J717" s="34"/>
      <c r="K717" s="34"/>
      <c r="L717" s="38"/>
      <c r="M717" s="210"/>
      <c r="N717" s="211"/>
      <c r="O717" s="77"/>
      <c r="P717" s="77"/>
      <c r="Q717" s="77"/>
      <c r="R717" s="77"/>
      <c r="S717" s="77"/>
      <c r="T717" s="78"/>
      <c r="U717" s="32"/>
      <c r="V717" s="32"/>
      <c r="W717" s="32"/>
      <c r="X717" s="32"/>
      <c r="Y717" s="32"/>
      <c r="Z717" s="32"/>
      <c r="AA717" s="32"/>
      <c r="AB717" s="32"/>
      <c r="AC717" s="32"/>
      <c r="AD717" s="32"/>
      <c r="AE717" s="32"/>
      <c r="AT717" s="17" t="s">
        <v>152</v>
      </c>
      <c r="AU717" s="17" t="s">
        <v>83</v>
      </c>
    </row>
    <row r="718" s="2" customFormat="1">
      <c r="A718" s="32"/>
      <c r="B718" s="33"/>
      <c r="C718" s="34"/>
      <c r="D718" s="208" t="s">
        <v>179</v>
      </c>
      <c r="E718" s="34"/>
      <c r="F718" s="209" t="s">
        <v>1462</v>
      </c>
      <c r="G718" s="34"/>
      <c r="H718" s="34"/>
      <c r="I718" s="34"/>
      <c r="J718" s="34"/>
      <c r="K718" s="34"/>
      <c r="L718" s="38"/>
      <c r="M718" s="210"/>
      <c r="N718" s="211"/>
      <c r="O718" s="77"/>
      <c r="P718" s="77"/>
      <c r="Q718" s="77"/>
      <c r="R718" s="77"/>
      <c r="S718" s="77"/>
      <c r="T718" s="78"/>
      <c r="U718" s="32"/>
      <c r="V718" s="32"/>
      <c r="W718" s="32"/>
      <c r="X718" s="32"/>
      <c r="Y718" s="32"/>
      <c r="Z718" s="32"/>
      <c r="AA718" s="32"/>
      <c r="AB718" s="32"/>
      <c r="AC718" s="32"/>
      <c r="AD718" s="32"/>
      <c r="AE718" s="32"/>
      <c r="AT718" s="17" t="s">
        <v>179</v>
      </c>
      <c r="AU718" s="17" t="s">
        <v>83</v>
      </c>
    </row>
    <row r="719" s="2" customFormat="1" ht="24.15" customHeight="1">
      <c r="A719" s="32"/>
      <c r="B719" s="33"/>
      <c r="C719" s="212" t="s">
        <v>1463</v>
      </c>
      <c r="D719" s="212" t="s">
        <v>260</v>
      </c>
      <c r="E719" s="213" t="s">
        <v>1464</v>
      </c>
      <c r="F719" s="214" t="s">
        <v>1465</v>
      </c>
      <c r="G719" s="215" t="s">
        <v>195</v>
      </c>
      <c r="H719" s="216">
        <v>12</v>
      </c>
      <c r="I719" s="217">
        <v>887</v>
      </c>
      <c r="J719" s="217">
        <f>ROUND(I719*H719,2)</f>
        <v>10644</v>
      </c>
      <c r="K719" s="214" t="s">
        <v>149</v>
      </c>
      <c r="L719" s="218"/>
      <c r="M719" s="219" t="s">
        <v>18</v>
      </c>
      <c r="N719" s="220" t="s">
        <v>45</v>
      </c>
      <c r="O719" s="204">
        <v>0</v>
      </c>
      <c r="P719" s="204">
        <f>O719*H719</f>
        <v>0</v>
      </c>
      <c r="Q719" s="204">
        <v>0.0115</v>
      </c>
      <c r="R719" s="204">
        <f>Q719*H719</f>
        <v>0.13800000000000001</v>
      </c>
      <c r="S719" s="204">
        <v>0</v>
      </c>
      <c r="T719" s="205">
        <f>S719*H719</f>
        <v>0</v>
      </c>
      <c r="U719" s="32"/>
      <c r="V719" s="32"/>
      <c r="W719" s="32"/>
      <c r="X719" s="32"/>
      <c r="Y719" s="32"/>
      <c r="Z719" s="32"/>
      <c r="AA719" s="32"/>
      <c r="AB719" s="32"/>
      <c r="AC719" s="32"/>
      <c r="AD719" s="32"/>
      <c r="AE719" s="32"/>
      <c r="AR719" s="206" t="s">
        <v>181</v>
      </c>
      <c r="AT719" s="206" t="s">
        <v>260</v>
      </c>
      <c r="AU719" s="206" t="s">
        <v>83</v>
      </c>
      <c r="AY719" s="17" t="s">
        <v>143</v>
      </c>
      <c r="BE719" s="207">
        <f>IF(N719="základní",J719,0)</f>
        <v>10644</v>
      </c>
      <c r="BF719" s="207">
        <f>IF(N719="snížená",J719,0)</f>
        <v>0</v>
      </c>
      <c r="BG719" s="207">
        <f>IF(N719="zákl. přenesená",J719,0)</f>
        <v>0</v>
      </c>
      <c r="BH719" s="207">
        <f>IF(N719="sníž. přenesená",J719,0)</f>
        <v>0</v>
      </c>
      <c r="BI719" s="207">
        <f>IF(N719="nulová",J719,0)</f>
        <v>0</v>
      </c>
      <c r="BJ719" s="17" t="s">
        <v>20</v>
      </c>
      <c r="BK719" s="207">
        <f>ROUND(I719*H719,2)</f>
        <v>10644</v>
      </c>
      <c r="BL719" s="17" t="s">
        <v>150</v>
      </c>
      <c r="BM719" s="206" t="s">
        <v>1466</v>
      </c>
    </row>
    <row r="720" s="2" customFormat="1">
      <c r="A720" s="32"/>
      <c r="B720" s="33"/>
      <c r="C720" s="34"/>
      <c r="D720" s="208" t="s">
        <v>179</v>
      </c>
      <c r="E720" s="34"/>
      <c r="F720" s="209" t="s">
        <v>1467</v>
      </c>
      <c r="G720" s="34"/>
      <c r="H720" s="34"/>
      <c r="I720" s="34"/>
      <c r="J720" s="34"/>
      <c r="K720" s="34"/>
      <c r="L720" s="38"/>
      <c r="M720" s="210"/>
      <c r="N720" s="211"/>
      <c r="O720" s="77"/>
      <c r="P720" s="77"/>
      <c r="Q720" s="77"/>
      <c r="R720" s="77"/>
      <c r="S720" s="77"/>
      <c r="T720" s="78"/>
      <c r="U720" s="32"/>
      <c r="V720" s="32"/>
      <c r="W720" s="32"/>
      <c r="X720" s="32"/>
      <c r="Y720" s="32"/>
      <c r="Z720" s="32"/>
      <c r="AA720" s="32"/>
      <c r="AB720" s="32"/>
      <c r="AC720" s="32"/>
      <c r="AD720" s="32"/>
      <c r="AE720" s="32"/>
      <c r="AT720" s="17" t="s">
        <v>179</v>
      </c>
      <c r="AU720" s="17" t="s">
        <v>83</v>
      </c>
    </row>
    <row r="721" s="2" customFormat="1" ht="37.8" customHeight="1">
      <c r="A721" s="32"/>
      <c r="B721" s="33"/>
      <c r="C721" s="196" t="s">
        <v>1468</v>
      </c>
      <c r="D721" s="196" t="s">
        <v>145</v>
      </c>
      <c r="E721" s="197" t="s">
        <v>1469</v>
      </c>
      <c r="F721" s="198" t="s">
        <v>1470</v>
      </c>
      <c r="G721" s="199" t="s">
        <v>176</v>
      </c>
      <c r="H721" s="200">
        <v>3.3919999999999999</v>
      </c>
      <c r="I721" s="201">
        <v>4300</v>
      </c>
      <c r="J721" s="201">
        <f>ROUND(I721*H721,2)</f>
        <v>14585.6</v>
      </c>
      <c r="K721" s="198" t="s">
        <v>149</v>
      </c>
      <c r="L721" s="38"/>
      <c r="M721" s="202" t="s">
        <v>18</v>
      </c>
      <c r="N721" s="203" t="s">
        <v>45</v>
      </c>
      <c r="O721" s="204">
        <v>2.036</v>
      </c>
      <c r="P721" s="204">
        <f>O721*H721</f>
        <v>6.9061120000000003</v>
      </c>
      <c r="Q721" s="204">
        <v>0</v>
      </c>
      <c r="R721" s="204">
        <f>Q721*H721</f>
        <v>0</v>
      </c>
      <c r="S721" s="204">
        <v>0</v>
      </c>
      <c r="T721" s="205">
        <f>S721*H721</f>
        <v>0</v>
      </c>
      <c r="U721" s="32"/>
      <c r="V721" s="32"/>
      <c r="W721" s="32"/>
      <c r="X721" s="32"/>
      <c r="Y721" s="32"/>
      <c r="Z721" s="32"/>
      <c r="AA721" s="32"/>
      <c r="AB721" s="32"/>
      <c r="AC721" s="32"/>
      <c r="AD721" s="32"/>
      <c r="AE721" s="32"/>
      <c r="AR721" s="206" t="s">
        <v>150</v>
      </c>
      <c r="AT721" s="206" t="s">
        <v>145</v>
      </c>
      <c r="AU721" s="206" t="s">
        <v>83</v>
      </c>
      <c r="AY721" s="17" t="s">
        <v>143</v>
      </c>
      <c r="BE721" s="207">
        <f>IF(N721="základní",J721,0)</f>
        <v>14585.6</v>
      </c>
      <c r="BF721" s="207">
        <f>IF(N721="snížená",J721,0)</f>
        <v>0</v>
      </c>
      <c r="BG721" s="207">
        <f>IF(N721="zákl. přenesená",J721,0)</f>
        <v>0</v>
      </c>
      <c r="BH721" s="207">
        <f>IF(N721="sníž. přenesená",J721,0)</f>
        <v>0</v>
      </c>
      <c r="BI721" s="207">
        <f>IF(N721="nulová",J721,0)</f>
        <v>0</v>
      </c>
      <c r="BJ721" s="17" t="s">
        <v>20</v>
      </c>
      <c r="BK721" s="207">
        <f>ROUND(I721*H721,2)</f>
        <v>14585.6</v>
      </c>
      <c r="BL721" s="17" t="s">
        <v>150</v>
      </c>
      <c r="BM721" s="206" t="s">
        <v>1471</v>
      </c>
    </row>
    <row r="722" s="2" customFormat="1">
      <c r="A722" s="32"/>
      <c r="B722" s="33"/>
      <c r="C722" s="34"/>
      <c r="D722" s="208" t="s">
        <v>152</v>
      </c>
      <c r="E722" s="34"/>
      <c r="F722" s="209" t="s">
        <v>1472</v>
      </c>
      <c r="G722" s="34"/>
      <c r="H722" s="34"/>
      <c r="I722" s="34"/>
      <c r="J722" s="34"/>
      <c r="K722" s="34"/>
      <c r="L722" s="38"/>
      <c r="M722" s="210"/>
      <c r="N722" s="211"/>
      <c r="O722" s="77"/>
      <c r="P722" s="77"/>
      <c r="Q722" s="77"/>
      <c r="R722" s="77"/>
      <c r="S722" s="77"/>
      <c r="T722" s="78"/>
      <c r="U722" s="32"/>
      <c r="V722" s="32"/>
      <c r="W722" s="32"/>
      <c r="X722" s="32"/>
      <c r="Y722" s="32"/>
      <c r="Z722" s="32"/>
      <c r="AA722" s="32"/>
      <c r="AB722" s="32"/>
      <c r="AC722" s="32"/>
      <c r="AD722" s="32"/>
      <c r="AE722" s="32"/>
      <c r="AT722" s="17" t="s">
        <v>152</v>
      </c>
      <c r="AU722" s="17" t="s">
        <v>83</v>
      </c>
    </row>
    <row r="723" s="2" customFormat="1" ht="21.75" customHeight="1">
      <c r="A723" s="32"/>
      <c r="B723" s="33"/>
      <c r="C723" s="196" t="s">
        <v>1473</v>
      </c>
      <c r="D723" s="196" t="s">
        <v>145</v>
      </c>
      <c r="E723" s="197" t="s">
        <v>1474</v>
      </c>
      <c r="F723" s="198" t="s">
        <v>1475</v>
      </c>
      <c r="G723" s="199" t="s">
        <v>148</v>
      </c>
      <c r="H723" s="200">
        <v>20.786999999999999</v>
      </c>
      <c r="I723" s="201">
        <v>798</v>
      </c>
      <c r="J723" s="201">
        <f>ROUND(I723*H723,2)</f>
        <v>16588.029999999999</v>
      </c>
      <c r="K723" s="198" t="s">
        <v>149</v>
      </c>
      <c r="L723" s="38"/>
      <c r="M723" s="202" t="s">
        <v>18</v>
      </c>
      <c r="N723" s="203" t="s">
        <v>45</v>
      </c>
      <c r="O723" s="204">
        <v>0.94999999999999996</v>
      </c>
      <c r="P723" s="204">
        <f>O723*H723</f>
        <v>19.747649999999997</v>
      </c>
      <c r="Q723" s="204">
        <v>0.010874932</v>
      </c>
      <c r="R723" s="204">
        <f>Q723*H723</f>
        <v>0.22605721148399999</v>
      </c>
      <c r="S723" s="204">
        <v>0</v>
      </c>
      <c r="T723" s="205">
        <f>S723*H723</f>
        <v>0</v>
      </c>
      <c r="U723" s="32"/>
      <c r="V723" s="32"/>
      <c r="W723" s="32"/>
      <c r="X723" s="32"/>
      <c r="Y723" s="32"/>
      <c r="Z723" s="32"/>
      <c r="AA723" s="32"/>
      <c r="AB723" s="32"/>
      <c r="AC723" s="32"/>
      <c r="AD723" s="32"/>
      <c r="AE723" s="32"/>
      <c r="AR723" s="206" t="s">
        <v>150</v>
      </c>
      <c r="AT723" s="206" t="s">
        <v>145</v>
      </c>
      <c r="AU723" s="206" t="s">
        <v>83</v>
      </c>
      <c r="AY723" s="17" t="s">
        <v>143</v>
      </c>
      <c r="BE723" s="207">
        <f>IF(N723="základní",J723,0)</f>
        <v>16588.029999999999</v>
      </c>
      <c r="BF723" s="207">
        <f>IF(N723="snížená",J723,0)</f>
        <v>0</v>
      </c>
      <c r="BG723" s="207">
        <f>IF(N723="zákl. přenesená",J723,0)</f>
        <v>0</v>
      </c>
      <c r="BH723" s="207">
        <f>IF(N723="sníž. přenesená",J723,0)</f>
        <v>0</v>
      </c>
      <c r="BI723" s="207">
        <f>IF(N723="nulová",J723,0)</f>
        <v>0</v>
      </c>
      <c r="BJ723" s="17" t="s">
        <v>20</v>
      </c>
      <c r="BK723" s="207">
        <f>ROUND(I723*H723,2)</f>
        <v>16588.029999999999</v>
      </c>
      <c r="BL723" s="17" t="s">
        <v>150</v>
      </c>
      <c r="BM723" s="206" t="s">
        <v>1476</v>
      </c>
    </row>
    <row r="724" s="2" customFormat="1">
      <c r="A724" s="32"/>
      <c r="B724" s="33"/>
      <c r="C724" s="34"/>
      <c r="D724" s="208" t="s">
        <v>152</v>
      </c>
      <c r="E724" s="34"/>
      <c r="F724" s="209" t="s">
        <v>1477</v>
      </c>
      <c r="G724" s="34"/>
      <c r="H724" s="34"/>
      <c r="I724" s="34"/>
      <c r="J724" s="34"/>
      <c r="K724" s="34"/>
      <c r="L724" s="38"/>
      <c r="M724" s="210"/>
      <c r="N724" s="211"/>
      <c r="O724" s="77"/>
      <c r="P724" s="77"/>
      <c r="Q724" s="77"/>
      <c r="R724" s="77"/>
      <c r="S724" s="77"/>
      <c r="T724" s="78"/>
      <c r="U724" s="32"/>
      <c r="V724" s="32"/>
      <c r="W724" s="32"/>
      <c r="X724" s="32"/>
      <c r="Y724" s="32"/>
      <c r="Z724" s="32"/>
      <c r="AA724" s="32"/>
      <c r="AB724" s="32"/>
      <c r="AC724" s="32"/>
      <c r="AD724" s="32"/>
      <c r="AE724" s="32"/>
      <c r="AT724" s="17" t="s">
        <v>152</v>
      </c>
      <c r="AU724" s="17" t="s">
        <v>83</v>
      </c>
    </row>
    <row r="725" s="2" customFormat="1" ht="24.15" customHeight="1">
      <c r="A725" s="32"/>
      <c r="B725" s="33"/>
      <c r="C725" s="196" t="s">
        <v>1478</v>
      </c>
      <c r="D725" s="196" t="s">
        <v>145</v>
      </c>
      <c r="E725" s="197" t="s">
        <v>1479</v>
      </c>
      <c r="F725" s="198" t="s">
        <v>1480</v>
      </c>
      <c r="G725" s="199" t="s">
        <v>148</v>
      </c>
      <c r="H725" s="200">
        <v>20.786999999999999</v>
      </c>
      <c r="I725" s="201">
        <v>517</v>
      </c>
      <c r="J725" s="201">
        <f>ROUND(I725*H725,2)</f>
        <v>10746.879999999999</v>
      </c>
      <c r="K725" s="198" t="s">
        <v>149</v>
      </c>
      <c r="L725" s="38"/>
      <c r="M725" s="202" t="s">
        <v>18</v>
      </c>
      <c r="N725" s="203" t="s">
        <v>45</v>
      </c>
      <c r="O725" s="204">
        <v>0.69499999999999995</v>
      </c>
      <c r="P725" s="204">
        <f>O725*H725</f>
        <v>14.446964999999999</v>
      </c>
      <c r="Q725" s="204">
        <v>0</v>
      </c>
      <c r="R725" s="204">
        <f>Q725*H725</f>
        <v>0</v>
      </c>
      <c r="S725" s="204">
        <v>0</v>
      </c>
      <c r="T725" s="205">
        <f>S725*H725</f>
        <v>0</v>
      </c>
      <c r="U725" s="32"/>
      <c r="V725" s="32"/>
      <c r="W725" s="32"/>
      <c r="X725" s="32"/>
      <c r="Y725" s="32"/>
      <c r="Z725" s="32"/>
      <c r="AA725" s="32"/>
      <c r="AB725" s="32"/>
      <c r="AC725" s="32"/>
      <c r="AD725" s="32"/>
      <c r="AE725" s="32"/>
      <c r="AR725" s="206" t="s">
        <v>150</v>
      </c>
      <c r="AT725" s="206" t="s">
        <v>145</v>
      </c>
      <c r="AU725" s="206" t="s">
        <v>83</v>
      </c>
      <c r="AY725" s="17" t="s">
        <v>143</v>
      </c>
      <c r="BE725" s="207">
        <f>IF(N725="základní",J725,0)</f>
        <v>10746.879999999999</v>
      </c>
      <c r="BF725" s="207">
        <f>IF(N725="snížená",J725,0)</f>
        <v>0</v>
      </c>
      <c r="BG725" s="207">
        <f>IF(N725="zákl. přenesená",J725,0)</f>
        <v>0</v>
      </c>
      <c r="BH725" s="207">
        <f>IF(N725="sníž. přenesená",J725,0)</f>
        <v>0</v>
      </c>
      <c r="BI725" s="207">
        <f>IF(N725="nulová",J725,0)</f>
        <v>0</v>
      </c>
      <c r="BJ725" s="17" t="s">
        <v>20</v>
      </c>
      <c r="BK725" s="207">
        <f>ROUND(I725*H725,2)</f>
        <v>10746.879999999999</v>
      </c>
      <c r="BL725" s="17" t="s">
        <v>150</v>
      </c>
      <c r="BM725" s="206" t="s">
        <v>1481</v>
      </c>
    </row>
    <row r="726" s="2" customFormat="1">
      <c r="A726" s="32"/>
      <c r="B726" s="33"/>
      <c r="C726" s="34"/>
      <c r="D726" s="208" t="s">
        <v>152</v>
      </c>
      <c r="E726" s="34"/>
      <c r="F726" s="209" t="s">
        <v>1477</v>
      </c>
      <c r="G726" s="34"/>
      <c r="H726" s="34"/>
      <c r="I726" s="34"/>
      <c r="J726" s="34"/>
      <c r="K726" s="34"/>
      <c r="L726" s="38"/>
      <c r="M726" s="210"/>
      <c r="N726" s="211"/>
      <c r="O726" s="77"/>
      <c r="P726" s="77"/>
      <c r="Q726" s="77"/>
      <c r="R726" s="77"/>
      <c r="S726" s="77"/>
      <c r="T726" s="78"/>
      <c r="U726" s="32"/>
      <c r="V726" s="32"/>
      <c r="W726" s="32"/>
      <c r="X726" s="32"/>
      <c r="Y726" s="32"/>
      <c r="Z726" s="32"/>
      <c r="AA726" s="32"/>
      <c r="AB726" s="32"/>
      <c r="AC726" s="32"/>
      <c r="AD726" s="32"/>
      <c r="AE726" s="32"/>
      <c r="AT726" s="17" t="s">
        <v>152</v>
      </c>
      <c r="AU726" s="17" t="s">
        <v>83</v>
      </c>
    </row>
    <row r="727" s="2" customFormat="1" ht="24.15" customHeight="1">
      <c r="A727" s="32"/>
      <c r="B727" s="33"/>
      <c r="C727" s="196" t="s">
        <v>1482</v>
      </c>
      <c r="D727" s="196" t="s">
        <v>145</v>
      </c>
      <c r="E727" s="197" t="s">
        <v>1483</v>
      </c>
      <c r="F727" s="198" t="s">
        <v>1484</v>
      </c>
      <c r="G727" s="199" t="s">
        <v>176</v>
      </c>
      <c r="H727" s="200">
        <v>1.028</v>
      </c>
      <c r="I727" s="201">
        <v>18600</v>
      </c>
      <c r="J727" s="201">
        <f>ROUND(I727*H727,2)</f>
        <v>19120.799999999999</v>
      </c>
      <c r="K727" s="198" t="s">
        <v>149</v>
      </c>
      <c r="L727" s="38"/>
      <c r="M727" s="202" t="s">
        <v>18</v>
      </c>
      <c r="N727" s="203" t="s">
        <v>45</v>
      </c>
      <c r="O727" s="204">
        <v>25.106000000000002</v>
      </c>
      <c r="P727" s="204">
        <f>O727*H727</f>
        <v>25.808968000000004</v>
      </c>
      <c r="Q727" s="204">
        <v>0.61642098999999995</v>
      </c>
      <c r="R727" s="204">
        <f>Q727*H727</f>
        <v>0.63368077771999998</v>
      </c>
      <c r="S727" s="204">
        <v>0</v>
      </c>
      <c r="T727" s="205">
        <f>S727*H727</f>
        <v>0</v>
      </c>
      <c r="U727" s="32"/>
      <c r="V727" s="32"/>
      <c r="W727" s="32"/>
      <c r="X727" s="32"/>
      <c r="Y727" s="32"/>
      <c r="Z727" s="32"/>
      <c r="AA727" s="32"/>
      <c r="AB727" s="32"/>
      <c r="AC727" s="32"/>
      <c r="AD727" s="32"/>
      <c r="AE727" s="32"/>
      <c r="AR727" s="206" t="s">
        <v>150</v>
      </c>
      <c r="AT727" s="206" t="s">
        <v>145</v>
      </c>
      <c r="AU727" s="206" t="s">
        <v>83</v>
      </c>
      <c r="AY727" s="17" t="s">
        <v>143</v>
      </c>
      <c r="BE727" s="207">
        <f>IF(N727="základní",J727,0)</f>
        <v>19120.799999999999</v>
      </c>
      <c r="BF727" s="207">
        <f>IF(N727="snížená",J727,0)</f>
        <v>0</v>
      </c>
      <c r="BG727" s="207">
        <f>IF(N727="zákl. přenesená",J727,0)</f>
        <v>0</v>
      </c>
      <c r="BH727" s="207">
        <f>IF(N727="sníž. přenesená",J727,0)</f>
        <v>0</v>
      </c>
      <c r="BI727" s="207">
        <f>IF(N727="nulová",J727,0)</f>
        <v>0</v>
      </c>
      <c r="BJ727" s="17" t="s">
        <v>20</v>
      </c>
      <c r="BK727" s="207">
        <f>ROUND(I727*H727,2)</f>
        <v>19120.799999999999</v>
      </c>
      <c r="BL727" s="17" t="s">
        <v>150</v>
      </c>
      <c r="BM727" s="206" t="s">
        <v>1485</v>
      </c>
    </row>
    <row r="728" s="2" customFormat="1">
      <c r="A728" s="32"/>
      <c r="B728" s="33"/>
      <c r="C728" s="34"/>
      <c r="D728" s="208" t="s">
        <v>152</v>
      </c>
      <c r="E728" s="34"/>
      <c r="F728" s="209" t="s">
        <v>1486</v>
      </c>
      <c r="G728" s="34"/>
      <c r="H728" s="34"/>
      <c r="I728" s="34"/>
      <c r="J728" s="34"/>
      <c r="K728" s="34"/>
      <c r="L728" s="38"/>
      <c r="M728" s="210"/>
      <c r="N728" s="211"/>
      <c r="O728" s="77"/>
      <c r="P728" s="77"/>
      <c r="Q728" s="77"/>
      <c r="R728" s="77"/>
      <c r="S728" s="77"/>
      <c r="T728" s="78"/>
      <c r="U728" s="32"/>
      <c r="V728" s="32"/>
      <c r="W728" s="32"/>
      <c r="X728" s="32"/>
      <c r="Y728" s="32"/>
      <c r="Z728" s="32"/>
      <c r="AA728" s="32"/>
      <c r="AB728" s="32"/>
      <c r="AC728" s="32"/>
      <c r="AD728" s="32"/>
      <c r="AE728" s="32"/>
      <c r="AT728" s="17" t="s">
        <v>152</v>
      </c>
      <c r="AU728" s="17" t="s">
        <v>83</v>
      </c>
    </row>
    <row r="729" s="2" customFormat="1">
      <c r="A729" s="32"/>
      <c r="B729" s="33"/>
      <c r="C729" s="34"/>
      <c r="D729" s="208" t="s">
        <v>179</v>
      </c>
      <c r="E729" s="34"/>
      <c r="F729" s="209" t="s">
        <v>1487</v>
      </c>
      <c r="G729" s="34"/>
      <c r="H729" s="34"/>
      <c r="I729" s="34"/>
      <c r="J729" s="34"/>
      <c r="K729" s="34"/>
      <c r="L729" s="38"/>
      <c r="M729" s="210"/>
      <c r="N729" s="211"/>
      <c r="O729" s="77"/>
      <c r="P729" s="77"/>
      <c r="Q729" s="77"/>
      <c r="R729" s="77"/>
      <c r="S729" s="77"/>
      <c r="T729" s="78"/>
      <c r="U729" s="32"/>
      <c r="V729" s="32"/>
      <c r="W729" s="32"/>
      <c r="X729" s="32"/>
      <c r="Y729" s="32"/>
      <c r="Z729" s="32"/>
      <c r="AA729" s="32"/>
      <c r="AB729" s="32"/>
      <c r="AC729" s="32"/>
      <c r="AD729" s="32"/>
      <c r="AE729" s="32"/>
      <c r="AT729" s="17" t="s">
        <v>179</v>
      </c>
      <c r="AU729" s="17" t="s">
        <v>83</v>
      </c>
    </row>
    <row r="730" s="2" customFormat="1" ht="33" customHeight="1">
      <c r="A730" s="32"/>
      <c r="B730" s="33"/>
      <c r="C730" s="196" t="s">
        <v>1488</v>
      </c>
      <c r="D730" s="196" t="s">
        <v>145</v>
      </c>
      <c r="E730" s="197" t="s">
        <v>1489</v>
      </c>
      <c r="F730" s="198" t="s">
        <v>1490</v>
      </c>
      <c r="G730" s="199" t="s">
        <v>195</v>
      </c>
      <c r="H730" s="200">
        <v>3</v>
      </c>
      <c r="I730" s="201">
        <v>1840</v>
      </c>
      <c r="J730" s="201">
        <f>ROUND(I730*H730,2)</f>
        <v>5520</v>
      </c>
      <c r="K730" s="198" t="s">
        <v>149</v>
      </c>
      <c r="L730" s="38"/>
      <c r="M730" s="202" t="s">
        <v>18</v>
      </c>
      <c r="N730" s="203" t="s">
        <v>45</v>
      </c>
      <c r="O730" s="204">
        <v>3.3479999999999999</v>
      </c>
      <c r="P730" s="204">
        <f>O730*H730</f>
        <v>10.044000000000001</v>
      </c>
      <c r="Q730" s="204">
        <v>0.0020646000000000002</v>
      </c>
      <c r="R730" s="204">
        <f>Q730*H730</f>
        <v>0.006193800000000001</v>
      </c>
      <c r="S730" s="204">
        <v>0</v>
      </c>
      <c r="T730" s="205">
        <f>S730*H730</f>
        <v>0</v>
      </c>
      <c r="U730" s="32"/>
      <c r="V730" s="32"/>
      <c r="W730" s="32"/>
      <c r="X730" s="32"/>
      <c r="Y730" s="32"/>
      <c r="Z730" s="32"/>
      <c r="AA730" s="32"/>
      <c r="AB730" s="32"/>
      <c r="AC730" s="32"/>
      <c r="AD730" s="32"/>
      <c r="AE730" s="32"/>
      <c r="AR730" s="206" t="s">
        <v>150</v>
      </c>
      <c r="AT730" s="206" t="s">
        <v>145</v>
      </c>
      <c r="AU730" s="206" t="s">
        <v>83</v>
      </c>
      <c r="AY730" s="17" t="s">
        <v>143</v>
      </c>
      <c r="BE730" s="207">
        <f>IF(N730="základní",J730,0)</f>
        <v>5520</v>
      </c>
      <c r="BF730" s="207">
        <f>IF(N730="snížená",J730,0)</f>
        <v>0</v>
      </c>
      <c r="BG730" s="207">
        <f>IF(N730="zákl. přenesená",J730,0)</f>
        <v>0</v>
      </c>
      <c r="BH730" s="207">
        <f>IF(N730="sníž. přenesená",J730,0)</f>
        <v>0</v>
      </c>
      <c r="BI730" s="207">
        <f>IF(N730="nulová",J730,0)</f>
        <v>0</v>
      </c>
      <c r="BJ730" s="17" t="s">
        <v>20</v>
      </c>
      <c r="BK730" s="207">
        <f>ROUND(I730*H730,2)</f>
        <v>5520</v>
      </c>
      <c r="BL730" s="17" t="s">
        <v>150</v>
      </c>
      <c r="BM730" s="206" t="s">
        <v>1491</v>
      </c>
    </row>
    <row r="731" s="2" customFormat="1">
      <c r="A731" s="32"/>
      <c r="B731" s="33"/>
      <c r="C731" s="34"/>
      <c r="D731" s="208" t="s">
        <v>152</v>
      </c>
      <c r="E731" s="34"/>
      <c r="F731" s="209" t="s">
        <v>1492</v>
      </c>
      <c r="G731" s="34"/>
      <c r="H731" s="34"/>
      <c r="I731" s="34"/>
      <c r="J731" s="34"/>
      <c r="K731" s="34"/>
      <c r="L731" s="38"/>
      <c r="M731" s="210"/>
      <c r="N731" s="211"/>
      <c r="O731" s="77"/>
      <c r="P731" s="77"/>
      <c r="Q731" s="77"/>
      <c r="R731" s="77"/>
      <c r="S731" s="77"/>
      <c r="T731" s="78"/>
      <c r="U731" s="32"/>
      <c r="V731" s="32"/>
      <c r="W731" s="32"/>
      <c r="X731" s="32"/>
      <c r="Y731" s="32"/>
      <c r="Z731" s="32"/>
      <c r="AA731" s="32"/>
      <c r="AB731" s="32"/>
      <c r="AC731" s="32"/>
      <c r="AD731" s="32"/>
      <c r="AE731" s="32"/>
      <c r="AT731" s="17" t="s">
        <v>152</v>
      </c>
      <c r="AU731" s="17" t="s">
        <v>83</v>
      </c>
    </row>
    <row r="732" s="2" customFormat="1">
      <c r="A732" s="32"/>
      <c r="B732" s="33"/>
      <c r="C732" s="34"/>
      <c r="D732" s="208" t="s">
        <v>179</v>
      </c>
      <c r="E732" s="34"/>
      <c r="F732" s="209" t="s">
        <v>1493</v>
      </c>
      <c r="G732" s="34"/>
      <c r="H732" s="34"/>
      <c r="I732" s="34"/>
      <c r="J732" s="34"/>
      <c r="K732" s="34"/>
      <c r="L732" s="38"/>
      <c r="M732" s="210"/>
      <c r="N732" s="211"/>
      <c r="O732" s="77"/>
      <c r="P732" s="77"/>
      <c r="Q732" s="77"/>
      <c r="R732" s="77"/>
      <c r="S732" s="77"/>
      <c r="T732" s="78"/>
      <c r="U732" s="32"/>
      <c r="V732" s="32"/>
      <c r="W732" s="32"/>
      <c r="X732" s="32"/>
      <c r="Y732" s="32"/>
      <c r="Z732" s="32"/>
      <c r="AA732" s="32"/>
      <c r="AB732" s="32"/>
      <c r="AC732" s="32"/>
      <c r="AD732" s="32"/>
      <c r="AE732" s="32"/>
      <c r="AT732" s="17" t="s">
        <v>179</v>
      </c>
      <c r="AU732" s="17" t="s">
        <v>83</v>
      </c>
    </row>
    <row r="733" s="2" customFormat="1" ht="33" customHeight="1">
      <c r="A733" s="32"/>
      <c r="B733" s="33"/>
      <c r="C733" s="196" t="s">
        <v>1494</v>
      </c>
      <c r="D733" s="196" t="s">
        <v>145</v>
      </c>
      <c r="E733" s="197" t="s">
        <v>1495</v>
      </c>
      <c r="F733" s="198" t="s">
        <v>1496</v>
      </c>
      <c r="G733" s="199" t="s">
        <v>256</v>
      </c>
      <c r="H733" s="200">
        <v>396.89999999999998</v>
      </c>
      <c r="I733" s="201">
        <v>850</v>
      </c>
      <c r="J733" s="201">
        <f>ROUND(I733*H733,2)</f>
        <v>337365</v>
      </c>
      <c r="K733" s="198" t="s">
        <v>18</v>
      </c>
      <c r="L733" s="38"/>
      <c r="M733" s="202" t="s">
        <v>18</v>
      </c>
      <c r="N733" s="203" t="s">
        <v>45</v>
      </c>
      <c r="O733" s="204">
        <v>1.1879999999999999</v>
      </c>
      <c r="P733" s="204">
        <f>O733*H733</f>
        <v>471.51719999999995</v>
      </c>
      <c r="Q733" s="204">
        <v>0.00058</v>
      </c>
      <c r="R733" s="204">
        <f>Q733*H733</f>
        <v>0.23020199999999999</v>
      </c>
      <c r="S733" s="204">
        <v>0</v>
      </c>
      <c r="T733" s="205">
        <f>S733*H733</f>
        <v>0</v>
      </c>
      <c r="U733" s="32"/>
      <c r="V733" s="32"/>
      <c r="W733" s="32"/>
      <c r="X733" s="32"/>
      <c r="Y733" s="32"/>
      <c r="Z733" s="32"/>
      <c r="AA733" s="32"/>
      <c r="AB733" s="32"/>
      <c r="AC733" s="32"/>
      <c r="AD733" s="32"/>
      <c r="AE733" s="32"/>
      <c r="AR733" s="206" t="s">
        <v>446</v>
      </c>
      <c r="AT733" s="206" t="s">
        <v>145</v>
      </c>
      <c r="AU733" s="206" t="s">
        <v>83</v>
      </c>
      <c r="AY733" s="17" t="s">
        <v>143</v>
      </c>
      <c r="BE733" s="207">
        <f>IF(N733="základní",J733,0)</f>
        <v>337365</v>
      </c>
      <c r="BF733" s="207">
        <f>IF(N733="snížená",J733,0)</f>
        <v>0</v>
      </c>
      <c r="BG733" s="207">
        <f>IF(N733="zákl. přenesená",J733,0)</f>
        <v>0</v>
      </c>
      <c r="BH733" s="207">
        <f>IF(N733="sníž. přenesená",J733,0)</f>
        <v>0</v>
      </c>
      <c r="BI733" s="207">
        <f>IF(N733="nulová",J733,0)</f>
        <v>0</v>
      </c>
      <c r="BJ733" s="17" t="s">
        <v>20</v>
      </c>
      <c r="BK733" s="207">
        <f>ROUND(I733*H733,2)</f>
        <v>337365</v>
      </c>
      <c r="BL733" s="17" t="s">
        <v>446</v>
      </c>
      <c r="BM733" s="206" t="s">
        <v>1497</v>
      </c>
    </row>
    <row r="734" s="2" customFormat="1">
      <c r="A734" s="32"/>
      <c r="B734" s="33"/>
      <c r="C734" s="34"/>
      <c r="D734" s="208" t="s">
        <v>179</v>
      </c>
      <c r="E734" s="34"/>
      <c r="F734" s="209" t="s">
        <v>1498</v>
      </c>
      <c r="G734" s="34"/>
      <c r="H734" s="34"/>
      <c r="I734" s="34"/>
      <c r="J734" s="34"/>
      <c r="K734" s="34"/>
      <c r="L734" s="38"/>
      <c r="M734" s="210"/>
      <c r="N734" s="211"/>
      <c r="O734" s="77"/>
      <c r="P734" s="77"/>
      <c r="Q734" s="77"/>
      <c r="R734" s="77"/>
      <c r="S734" s="77"/>
      <c r="T734" s="78"/>
      <c r="U734" s="32"/>
      <c r="V734" s="32"/>
      <c r="W734" s="32"/>
      <c r="X734" s="32"/>
      <c r="Y734" s="32"/>
      <c r="Z734" s="32"/>
      <c r="AA734" s="32"/>
      <c r="AB734" s="32"/>
      <c r="AC734" s="32"/>
      <c r="AD734" s="32"/>
      <c r="AE734" s="32"/>
      <c r="AT734" s="17" t="s">
        <v>179</v>
      </c>
      <c r="AU734" s="17" t="s">
        <v>83</v>
      </c>
    </row>
    <row r="735" s="2" customFormat="1" ht="24.15" customHeight="1">
      <c r="A735" s="32"/>
      <c r="B735" s="33"/>
      <c r="C735" s="196" t="s">
        <v>1499</v>
      </c>
      <c r="D735" s="196" t="s">
        <v>145</v>
      </c>
      <c r="E735" s="197" t="s">
        <v>1500</v>
      </c>
      <c r="F735" s="198" t="s">
        <v>1501</v>
      </c>
      <c r="G735" s="199" t="s">
        <v>176</v>
      </c>
      <c r="H735" s="200">
        <v>7.1630000000000003</v>
      </c>
      <c r="I735" s="201">
        <v>3280</v>
      </c>
      <c r="J735" s="201">
        <f>ROUND(I735*H735,2)</f>
        <v>23494.639999999999</v>
      </c>
      <c r="K735" s="198" t="s">
        <v>149</v>
      </c>
      <c r="L735" s="38"/>
      <c r="M735" s="202" t="s">
        <v>18</v>
      </c>
      <c r="N735" s="203" t="s">
        <v>45</v>
      </c>
      <c r="O735" s="204">
        <v>1.548</v>
      </c>
      <c r="P735" s="204">
        <f>O735*H735</f>
        <v>11.088324</v>
      </c>
      <c r="Q735" s="204">
        <v>2.28268</v>
      </c>
      <c r="R735" s="204">
        <f>Q735*H735</f>
        <v>16.350836839999999</v>
      </c>
      <c r="S735" s="204">
        <v>0</v>
      </c>
      <c r="T735" s="205">
        <f>S735*H735</f>
        <v>0</v>
      </c>
      <c r="U735" s="32"/>
      <c r="V735" s="32"/>
      <c r="W735" s="32"/>
      <c r="X735" s="32"/>
      <c r="Y735" s="32"/>
      <c r="Z735" s="32"/>
      <c r="AA735" s="32"/>
      <c r="AB735" s="32"/>
      <c r="AC735" s="32"/>
      <c r="AD735" s="32"/>
      <c r="AE735" s="32"/>
      <c r="AR735" s="206" t="s">
        <v>150</v>
      </c>
      <c r="AT735" s="206" t="s">
        <v>145</v>
      </c>
      <c r="AU735" s="206" t="s">
        <v>83</v>
      </c>
      <c r="AY735" s="17" t="s">
        <v>143</v>
      </c>
      <c r="BE735" s="207">
        <f>IF(N735="základní",J735,0)</f>
        <v>23494.639999999999</v>
      </c>
      <c r="BF735" s="207">
        <f>IF(N735="snížená",J735,0)</f>
        <v>0</v>
      </c>
      <c r="BG735" s="207">
        <f>IF(N735="zákl. přenesená",J735,0)</f>
        <v>0</v>
      </c>
      <c r="BH735" s="207">
        <f>IF(N735="sníž. přenesená",J735,0)</f>
        <v>0</v>
      </c>
      <c r="BI735" s="207">
        <f>IF(N735="nulová",J735,0)</f>
        <v>0</v>
      </c>
      <c r="BJ735" s="17" t="s">
        <v>20</v>
      </c>
      <c r="BK735" s="207">
        <f>ROUND(I735*H735,2)</f>
        <v>23494.639999999999</v>
      </c>
      <c r="BL735" s="17" t="s">
        <v>150</v>
      </c>
      <c r="BM735" s="206" t="s">
        <v>1502</v>
      </c>
    </row>
    <row r="736" s="2" customFormat="1">
      <c r="A736" s="32"/>
      <c r="B736" s="33"/>
      <c r="C736" s="34"/>
      <c r="D736" s="208" t="s">
        <v>152</v>
      </c>
      <c r="E736" s="34"/>
      <c r="F736" s="209" t="s">
        <v>1503</v>
      </c>
      <c r="G736" s="34"/>
      <c r="H736" s="34"/>
      <c r="I736" s="34"/>
      <c r="J736" s="34"/>
      <c r="K736" s="34"/>
      <c r="L736" s="38"/>
      <c r="M736" s="210"/>
      <c r="N736" s="211"/>
      <c r="O736" s="77"/>
      <c r="P736" s="77"/>
      <c r="Q736" s="77"/>
      <c r="R736" s="77"/>
      <c r="S736" s="77"/>
      <c r="T736" s="78"/>
      <c r="U736" s="32"/>
      <c r="V736" s="32"/>
      <c r="W736" s="32"/>
      <c r="X736" s="32"/>
      <c r="Y736" s="32"/>
      <c r="Z736" s="32"/>
      <c r="AA736" s="32"/>
      <c r="AB736" s="32"/>
      <c r="AC736" s="32"/>
      <c r="AD736" s="32"/>
      <c r="AE736" s="32"/>
      <c r="AT736" s="17" t="s">
        <v>152</v>
      </c>
      <c r="AU736" s="17" t="s">
        <v>83</v>
      </c>
    </row>
    <row r="737" s="2" customFormat="1" ht="33" customHeight="1">
      <c r="A737" s="32"/>
      <c r="B737" s="33"/>
      <c r="C737" s="196" t="s">
        <v>1504</v>
      </c>
      <c r="D737" s="196" t="s">
        <v>145</v>
      </c>
      <c r="E737" s="197" t="s">
        <v>1505</v>
      </c>
      <c r="F737" s="198" t="s">
        <v>1506</v>
      </c>
      <c r="G737" s="199" t="s">
        <v>176</v>
      </c>
      <c r="H737" s="200">
        <v>0.73799999999999999</v>
      </c>
      <c r="I737" s="201">
        <v>1010</v>
      </c>
      <c r="J737" s="201">
        <f>ROUND(I737*H737,2)</f>
        <v>745.38</v>
      </c>
      <c r="K737" s="198" t="s">
        <v>149</v>
      </c>
      <c r="L737" s="38"/>
      <c r="M737" s="202" t="s">
        <v>18</v>
      </c>
      <c r="N737" s="203" t="s">
        <v>45</v>
      </c>
      <c r="O737" s="204">
        <v>0.38600000000000001</v>
      </c>
      <c r="P737" s="204">
        <f>O737*H737</f>
        <v>0.28486800000000001</v>
      </c>
      <c r="Q737" s="204">
        <v>2.1600000000000001</v>
      </c>
      <c r="R737" s="204">
        <f>Q737*H737</f>
        <v>1.5940800000000002</v>
      </c>
      <c r="S737" s="204">
        <v>0</v>
      </c>
      <c r="T737" s="205">
        <f>S737*H737</f>
        <v>0</v>
      </c>
      <c r="U737" s="32"/>
      <c r="V737" s="32"/>
      <c r="W737" s="32"/>
      <c r="X737" s="32"/>
      <c r="Y737" s="32"/>
      <c r="Z737" s="32"/>
      <c r="AA737" s="32"/>
      <c r="AB737" s="32"/>
      <c r="AC737" s="32"/>
      <c r="AD737" s="32"/>
      <c r="AE737" s="32"/>
      <c r="AR737" s="206" t="s">
        <v>150</v>
      </c>
      <c r="AT737" s="206" t="s">
        <v>145</v>
      </c>
      <c r="AU737" s="206" t="s">
        <v>83</v>
      </c>
      <c r="AY737" s="17" t="s">
        <v>143</v>
      </c>
      <c r="BE737" s="207">
        <f>IF(N737="základní",J737,0)</f>
        <v>745.38</v>
      </c>
      <c r="BF737" s="207">
        <f>IF(N737="snížená",J737,0)</f>
        <v>0</v>
      </c>
      <c r="BG737" s="207">
        <f>IF(N737="zákl. přenesená",J737,0)</f>
        <v>0</v>
      </c>
      <c r="BH737" s="207">
        <f>IF(N737="sníž. přenesená",J737,0)</f>
        <v>0</v>
      </c>
      <c r="BI737" s="207">
        <f>IF(N737="nulová",J737,0)</f>
        <v>0</v>
      </c>
      <c r="BJ737" s="17" t="s">
        <v>20</v>
      </c>
      <c r="BK737" s="207">
        <f>ROUND(I737*H737,2)</f>
        <v>745.38</v>
      </c>
      <c r="BL737" s="17" t="s">
        <v>150</v>
      </c>
      <c r="BM737" s="206" t="s">
        <v>1507</v>
      </c>
    </row>
    <row r="738" s="2" customFormat="1">
      <c r="A738" s="32"/>
      <c r="B738" s="33"/>
      <c r="C738" s="34"/>
      <c r="D738" s="208" t="s">
        <v>152</v>
      </c>
      <c r="E738" s="34"/>
      <c r="F738" s="209" t="s">
        <v>1508</v>
      </c>
      <c r="G738" s="34"/>
      <c r="H738" s="34"/>
      <c r="I738" s="34"/>
      <c r="J738" s="34"/>
      <c r="K738" s="34"/>
      <c r="L738" s="38"/>
      <c r="M738" s="210"/>
      <c r="N738" s="211"/>
      <c r="O738" s="77"/>
      <c r="P738" s="77"/>
      <c r="Q738" s="77"/>
      <c r="R738" s="77"/>
      <c r="S738" s="77"/>
      <c r="T738" s="78"/>
      <c r="U738" s="32"/>
      <c r="V738" s="32"/>
      <c r="W738" s="32"/>
      <c r="X738" s="32"/>
      <c r="Y738" s="32"/>
      <c r="Z738" s="32"/>
      <c r="AA738" s="32"/>
      <c r="AB738" s="32"/>
      <c r="AC738" s="32"/>
      <c r="AD738" s="32"/>
      <c r="AE738" s="32"/>
      <c r="AT738" s="17" t="s">
        <v>152</v>
      </c>
      <c r="AU738" s="17" t="s">
        <v>83</v>
      </c>
    </row>
    <row r="739" s="2" customFormat="1" ht="33" customHeight="1">
      <c r="A739" s="32"/>
      <c r="B739" s="33"/>
      <c r="C739" s="196" t="s">
        <v>1509</v>
      </c>
      <c r="D739" s="196" t="s">
        <v>145</v>
      </c>
      <c r="E739" s="197" t="s">
        <v>1510</v>
      </c>
      <c r="F739" s="198" t="s">
        <v>1511</v>
      </c>
      <c r="G739" s="199" t="s">
        <v>148</v>
      </c>
      <c r="H739" s="200">
        <v>74.879999999999995</v>
      </c>
      <c r="I739" s="201">
        <v>987</v>
      </c>
      <c r="J739" s="201">
        <f>ROUND(I739*H739,2)</f>
        <v>73906.559999999998</v>
      </c>
      <c r="K739" s="198" t="s">
        <v>149</v>
      </c>
      <c r="L739" s="38"/>
      <c r="M739" s="202" t="s">
        <v>18</v>
      </c>
      <c r="N739" s="203" t="s">
        <v>45</v>
      </c>
      <c r="O739" s="204">
        <v>0.86799999999999999</v>
      </c>
      <c r="P739" s="204">
        <f>O739*H739</f>
        <v>64.995840000000001</v>
      </c>
      <c r="Q739" s="204">
        <v>0</v>
      </c>
      <c r="R739" s="204">
        <f>Q739*H739</f>
        <v>0</v>
      </c>
      <c r="S739" s="204">
        <v>0</v>
      </c>
      <c r="T739" s="205">
        <f>S739*H739</f>
        <v>0</v>
      </c>
      <c r="U739" s="32"/>
      <c r="V739" s="32"/>
      <c r="W739" s="32"/>
      <c r="X739" s="32"/>
      <c r="Y739" s="32"/>
      <c r="Z739" s="32"/>
      <c r="AA739" s="32"/>
      <c r="AB739" s="32"/>
      <c r="AC739" s="32"/>
      <c r="AD739" s="32"/>
      <c r="AE739" s="32"/>
      <c r="AR739" s="206" t="s">
        <v>150</v>
      </c>
      <c r="AT739" s="206" t="s">
        <v>145</v>
      </c>
      <c r="AU739" s="206" t="s">
        <v>83</v>
      </c>
      <c r="AY739" s="17" t="s">
        <v>143</v>
      </c>
      <c r="BE739" s="207">
        <f>IF(N739="základní",J739,0)</f>
        <v>73906.559999999998</v>
      </c>
      <c r="BF739" s="207">
        <f>IF(N739="snížená",J739,0)</f>
        <v>0</v>
      </c>
      <c r="BG739" s="207">
        <f>IF(N739="zákl. přenesená",J739,0)</f>
        <v>0</v>
      </c>
      <c r="BH739" s="207">
        <f>IF(N739="sníž. přenesená",J739,0)</f>
        <v>0</v>
      </c>
      <c r="BI739" s="207">
        <f>IF(N739="nulová",J739,0)</f>
        <v>0</v>
      </c>
      <c r="BJ739" s="17" t="s">
        <v>20</v>
      </c>
      <c r="BK739" s="207">
        <f>ROUND(I739*H739,2)</f>
        <v>73906.559999999998</v>
      </c>
      <c r="BL739" s="17" t="s">
        <v>150</v>
      </c>
      <c r="BM739" s="206" t="s">
        <v>1512</v>
      </c>
    </row>
    <row r="740" s="2" customFormat="1">
      <c r="A740" s="32"/>
      <c r="B740" s="33"/>
      <c r="C740" s="34"/>
      <c r="D740" s="208" t="s">
        <v>152</v>
      </c>
      <c r="E740" s="34"/>
      <c r="F740" s="209" t="s">
        <v>1513</v>
      </c>
      <c r="G740" s="34"/>
      <c r="H740" s="34"/>
      <c r="I740" s="34"/>
      <c r="J740" s="34"/>
      <c r="K740" s="34"/>
      <c r="L740" s="38"/>
      <c r="M740" s="210"/>
      <c r="N740" s="211"/>
      <c r="O740" s="77"/>
      <c r="P740" s="77"/>
      <c r="Q740" s="77"/>
      <c r="R740" s="77"/>
      <c r="S740" s="77"/>
      <c r="T740" s="78"/>
      <c r="U740" s="32"/>
      <c r="V740" s="32"/>
      <c r="W740" s="32"/>
      <c r="X740" s="32"/>
      <c r="Y740" s="32"/>
      <c r="Z740" s="32"/>
      <c r="AA740" s="32"/>
      <c r="AB740" s="32"/>
      <c r="AC740" s="32"/>
      <c r="AD740" s="32"/>
      <c r="AE740" s="32"/>
      <c r="AT740" s="17" t="s">
        <v>152</v>
      </c>
      <c r="AU740" s="17" t="s">
        <v>83</v>
      </c>
    </row>
    <row r="741" s="2" customFormat="1" ht="16.5" customHeight="1">
      <c r="A741" s="32"/>
      <c r="B741" s="33"/>
      <c r="C741" s="196" t="s">
        <v>1514</v>
      </c>
      <c r="D741" s="196" t="s">
        <v>145</v>
      </c>
      <c r="E741" s="197" t="s">
        <v>1515</v>
      </c>
      <c r="F741" s="198" t="s">
        <v>1516</v>
      </c>
      <c r="G741" s="199" t="s">
        <v>148</v>
      </c>
      <c r="H741" s="200">
        <v>10.5</v>
      </c>
      <c r="I741" s="201">
        <v>3500</v>
      </c>
      <c r="J741" s="201">
        <f>ROUND(I741*H741,2)</f>
        <v>36750</v>
      </c>
      <c r="K741" s="198" t="s">
        <v>18</v>
      </c>
      <c r="L741" s="38"/>
      <c r="M741" s="202" t="s">
        <v>18</v>
      </c>
      <c r="N741" s="203" t="s">
        <v>45</v>
      </c>
      <c r="O741" s="204">
        <v>0</v>
      </c>
      <c r="P741" s="204">
        <f>O741*H741</f>
        <v>0</v>
      </c>
      <c r="Q741" s="204">
        <v>0</v>
      </c>
      <c r="R741" s="204">
        <f>Q741*H741</f>
        <v>0</v>
      </c>
      <c r="S741" s="204">
        <v>0</v>
      </c>
      <c r="T741" s="205">
        <f>S741*H741</f>
        <v>0</v>
      </c>
      <c r="U741" s="32"/>
      <c r="V741" s="32"/>
      <c r="W741" s="32"/>
      <c r="X741" s="32"/>
      <c r="Y741" s="32"/>
      <c r="Z741" s="32"/>
      <c r="AA741" s="32"/>
      <c r="AB741" s="32"/>
      <c r="AC741" s="32"/>
      <c r="AD741" s="32"/>
      <c r="AE741" s="32"/>
      <c r="AR741" s="206" t="s">
        <v>150</v>
      </c>
      <c r="AT741" s="206" t="s">
        <v>145</v>
      </c>
      <c r="AU741" s="206" t="s">
        <v>83</v>
      </c>
      <c r="AY741" s="17" t="s">
        <v>143</v>
      </c>
      <c r="BE741" s="207">
        <f>IF(N741="základní",J741,0)</f>
        <v>36750</v>
      </c>
      <c r="BF741" s="207">
        <f>IF(N741="snížená",J741,0)</f>
        <v>0</v>
      </c>
      <c r="BG741" s="207">
        <f>IF(N741="zákl. přenesená",J741,0)</f>
        <v>0</v>
      </c>
      <c r="BH741" s="207">
        <f>IF(N741="sníž. přenesená",J741,0)</f>
        <v>0</v>
      </c>
      <c r="BI741" s="207">
        <f>IF(N741="nulová",J741,0)</f>
        <v>0</v>
      </c>
      <c r="BJ741" s="17" t="s">
        <v>20</v>
      </c>
      <c r="BK741" s="207">
        <f>ROUND(I741*H741,2)</f>
        <v>36750</v>
      </c>
      <c r="BL741" s="17" t="s">
        <v>150</v>
      </c>
      <c r="BM741" s="206" t="s">
        <v>1517</v>
      </c>
    </row>
    <row r="742" s="2" customFormat="1">
      <c r="A742" s="32"/>
      <c r="B742" s="33"/>
      <c r="C742" s="34"/>
      <c r="D742" s="208" t="s">
        <v>179</v>
      </c>
      <c r="E742" s="34"/>
      <c r="F742" s="209" t="s">
        <v>1518</v>
      </c>
      <c r="G742" s="34"/>
      <c r="H742" s="34"/>
      <c r="I742" s="34"/>
      <c r="J742" s="34"/>
      <c r="K742" s="34"/>
      <c r="L742" s="38"/>
      <c r="M742" s="210"/>
      <c r="N742" s="211"/>
      <c r="O742" s="77"/>
      <c r="P742" s="77"/>
      <c r="Q742" s="77"/>
      <c r="R742" s="77"/>
      <c r="S742" s="77"/>
      <c r="T742" s="78"/>
      <c r="U742" s="32"/>
      <c r="V742" s="32"/>
      <c r="W742" s="32"/>
      <c r="X742" s="32"/>
      <c r="Y742" s="32"/>
      <c r="Z742" s="32"/>
      <c r="AA742" s="32"/>
      <c r="AB742" s="32"/>
      <c r="AC742" s="32"/>
      <c r="AD742" s="32"/>
      <c r="AE742" s="32"/>
      <c r="AT742" s="17" t="s">
        <v>179</v>
      </c>
      <c r="AU742" s="17" t="s">
        <v>83</v>
      </c>
    </row>
    <row r="743" s="2" customFormat="1" ht="16.5" customHeight="1">
      <c r="A743" s="32"/>
      <c r="B743" s="33"/>
      <c r="C743" s="196" t="s">
        <v>1519</v>
      </c>
      <c r="D743" s="196" t="s">
        <v>145</v>
      </c>
      <c r="E743" s="197" t="s">
        <v>1520</v>
      </c>
      <c r="F743" s="198" t="s">
        <v>1521</v>
      </c>
      <c r="G743" s="199" t="s">
        <v>1522</v>
      </c>
      <c r="H743" s="200">
        <v>9</v>
      </c>
      <c r="I743" s="201">
        <v>950</v>
      </c>
      <c r="J743" s="201">
        <f>ROUND(I743*H743,2)</f>
        <v>8550</v>
      </c>
      <c r="K743" s="198" t="s">
        <v>18</v>
      </c>
      <c r="L743" s="38"/>
      <c r="M743" s="202" t="s">
        <v>18</v>
      </c>
      <c r="N743" s="203" t="s">
        <v>45</v>
      </c>
      <c r="O743" s="204">
        <v>0</v>
      </c>
      <c r="P743" s="204">
        <f>O743*H743</f>
        <v>0</v>
      </c>
      <c r="Q743" s="204">
        <v>0</v>
      </c>
      <c r="R743" s="204">
        <f>Q743*H743</f>
        <v>0</v>
      </c>
      <c r="S743" s="204">
        <v>0</v>
      </c>
      <c r="T743" s="205">
        <f>S743*H743</f>
        <v>0</v>
      </c>
      <c r="U743" s="32"/>
      <c r="V743" s="32"/>
      <c r="W743" s="32"/>
      <c r="X743" s="32"/>
      <c r="Y743" s="32"/>
      <c r="Z743" s="32"/>
      <c r="AA743" s="32"/>
      <c r="AB743" s="32"/>
      <c r="AC743" s="32"/>
      <c r="AD743" s="32"/>
      <c r="AE743" s="32"/>
      <c r="AR743" s="206" t="s">
        <v>150</v>
      </c>
      <c r="AT743" s="206" t="s">
        <v>145</v>
      </c>
      <c r="AU743" s="206" t="s">
        <v>83</v>
      </c>
      <c r="AY743" s="17" t="s">
        <v>143</v>
      </c>
      <c r="BE743" s="207">
        <f>IF(N743="základní",J743,0)</f>
        <v>8550</v>
      </c>
      <c r="BF743" s="207">
        <f>IF(N743="snížená",J743,0)</f>
        <v>0</v>
      </c>
      <c r="BG743" s="207">
        <f>IF(N743="zákl. přenesená",J743,0)</f>
        <v>0</v>
      </c>
      <c r="BH743" s="207">
        <f>IF(N743="sníž. přenesená",J743,0)</f>
        <v>0</v>
      </c>
      <c r="BI743" s="207">
        <f>IF(N743="nulová",J743,0)</f>
        <v>0</v>
      </c>
      <c r="BJ743" s="17" t="s">
        <v>20</v>
      </c>
      <c r="BK743" s="207">
        <f>ROUND(I743*H743,2)</f>
        <v>8550</v>
      </c>
      <c r="BL743" s="17" t="s">
        <v>150</v>
      </c>
      <c r="BM743" s="206" t="s">
        <v>1523</v>
      </c>
    </row>
    <row r="744" s="2" customFormat="1">
      <c r="A744" s="32"/>
      <c r="B744" s="33"/>
      <c r="C744" s="34"/>
      <c r="D744" s="208" t="s">
        <v>179</v>
      </c>
      <c r="E744" s="34"/>
      <c r="F744" s="209" t="s">
        <v>1524</v>
      </c>
      <c r="G744" s="34"/>
      <c r="H744" s="34"/>
      <c r="I744" s="34"/>
      <c r="J744" s="34"/>
      <c r="K744" s="34"/>
      <c r="L744" s="38"/>
      <c r="M744" s="210"/>
      <c r="N744" s="211"/>
      <c r="O744" s="77"/>
      <c r="P744" s="77"/>
      <c r="Q744" s="77"/>
      <c r="R744" s="77"/>
      <c r="S744" s="77"/>
      <c r="T744" s="78"/>
      <c r="U744" s="32"/>
      <c r="V744" s="32"/>
      <c r="W744" s="32"/>
      <c r="X744" s="32"/>
      <c r="Y744" s="32"/>
      <c r="Z744" s="32"/>
      <c r="AA744" s="32"/>
      <c r="AB744" s="32"/>
      <c r="AC744" s="32"/>
      <c r="AD744" s="32"/>
      <c r="AE744" s="32"/>
      <c r="AT744" s="17" t="s">
        <v>179</v>
      </c>
      <c r="AU744" s="17" t="s">
        <v>83</v>
      </c>
    </row>
    <row r="745" s="2" customFormat="1" ht="24.15" customHeight="1">
      <c r="A745" s="32"/>
      <c r="B745" s="33"/>
      <c r="C745" s="196" t="s">
        <v>1525</v>
      </c>
      <c r="D745" s="196" t="s">
        <v>145</v>
      </c>
      <c r="E745" s="197" t="s">
        <v>1526</v>
      </c>
      <c r="F745" s="198" t="s">
        <v>1527</v>
      </c>
      <c r="G745" s="199" t="s">
        <v>506</v>
      </c>
      <c r="H745" s="200">
        <v>0.75</v>
      </c>
      <c r="I745" s="201">
        <v>32000</v>
      </c>
      <c r="J745" s="201">
        <f>ROUND(I745*H745,2)</f>
        <v>24000</v>
      </c>
      <c r="K745" s="198" t="s">
        <v>149</v>
      </c>
      <c r="L745" s="38"/>
      <c r="M745" s="202" t="s">
        <v>18</v>
      </c>
      <c r="N745" s="203" t="s">
        <v>45</v>
      </c>
      <c r="O745" s="204">
        <v>16.73</v>
      </c>
      <c r="P745" s="204">
        <f>O745*H745</f>
        <v>12.547499999999999</v>
      </c>
      <c r="Q745" s="204">
        <v>1.104285</v>
      </c>
      <c r="R745" s="204">
        <f>Q745*H745</f>
        <v>0.82821374999999997</v>
      </c>
      <c r="S745" s="204">
        <v>0</v>
      </c>
      <c r="T745" s="205">
        <f>S745*H745</f>
        <v>0</v>
      </c>
      <c r="U745" s="32"/>
      <c r="V745" s="32"/>
      <c r="W745" s="32"/>
      <c r="X745" s="32"/>
      <c r="Y745" s="32"/>
      <c r="Z745" s="32"/>
      <c r="AA745" s="32"/>
      <c r="AB745" s="32"/>
      <c r="AC745" s="32"/>
      <c r="AD745" s="32"/>
      <c r="AE745" s="32"/>
      <c r="AR745" s="206" t="s">
        <v>150</v>
      </c>
      <c r="AT745" s="206" t="s">
        <v>145</v>
      </c>
      <c r="AU745" s="206" t="s">
        <v>83</v>
      </c>
      <c r="AY745" s="17" t="s">
        <v>143</v>
      </c>
      <c r="BE745" s="207">
        <f>IF(N745="základní",J745,0)</f>
        <v>24000</v>
      </c>
      <c r="BF745" s="207">
        <f>IF(N745="snížená",J745,0)</f>
        <v>0</v>
      </c>
      <c r="BG745" s="207">
        <f>IF(N745="zákl. přenesená",J745,0)</f>
        <v>0</v>
      </c>
      <c r="BH745" s="207">
        <f>IF(N745="sníž. přenesená",J745,0)</f>
        <v>0</v>
      </c>
      <c r="BI745" s="207">
        <f>IF(N745="nulová",J745,0)</f>
        <v>0</v>
      </c>
      <c r="BJ745" s="17" t="s">
        <v>20</v>
      </c>
      <c r="BK745" s="207">
        <f>ROUND(I745*H745,2)</f>
        <v>24000</v>
      </c>
      <c r="BL745" s="17" t="s">
        <v>150</v>
      </c>
      <c r="BM745" s="206" t="s">
        <v>1528</v>
      </c>
    </row>
    <row r="746" s="2" customFormat="1">
      <c r="A746" s="32"/>
      <c r="B746" s="33"/>
      <c r="C746" s="34"/>
      <c r="D746" s="208" t="s">
        <v>152</v>
      </c>
      <c r="E746" s="34"/>
      <c r="F746" s="209" t="s">
        <v>1529</v>
      </c>
      <c r="G746" s="34"/>
      <c r="H746" s="34"/>
      <c r="I746" s="34"/>
      <c r="J746" s="34"/>
      <c r="K746" s="34"/>
      <c r="L746" s="38"/>
      <c r="M746" s="210"/>
      <c r="N746" s="211"/>
      <c r="O746" s="77"/>
      <c r="P746" s="77"/>
      <c r="Q746" s="77"/>
      <c r="R746" s="77"/>
      <c r="S746" s="77"/>
      <c r="T746" s="78"/>
      <c r="U746" s="32"/>
      <c r="V746" s="32"/>
      <c r="W746" s="32"/>
      <c r="X746" s="32"/>
      <c r="Y746" s="32"/>
      <c r="Z746" s="32"/>
      <c r="AA746" s="32"/>
      <c r="AB746" s="32"/>
      <c r="AC746" s="32"/>
      <c r="AD746" s="32"/>
      <c r="AE746" s="32"/>
      <c r="AT746" s="17" t="s">
        <v>152</v>
      </c>
      <c r="AU746" s="17" t="s">
        <v>83</v>
      </c>
    </row>
    <row r="747" s="2" customFormat="1" ht="24.15" customHeight="1">
      <c r="A747" s="32"/>
      <c r="B747" s="33"/>
      <c r="C747" s="196" t="s">
        <v>1530</v>
      </c>
      <c r="D747" s="196" t="s">
        <v>145</v>
      </c>
      <c r="E747" s="197" t="s">
        <v>1531</v>
      </c>
      <c r="F747" s="198" t="s">
        <v>1532</v>
      </c>
      <c r="G747" s="199" t="s">
        <v>148</v>
      </c>
      <c r="H747" s="200">
        <v>348</v>
      </c>
      <c r="I747" s="201">
        <v>311</v>
      </c>
      <c r="J747" s="201">
        <f>ROUND(I747*H747,2)</f>
        <v>108228</v>
      </c>
      <c r="K747" s="198" t="s">
        <v>149</v>
      </c>
      <c r="L747" s="38"/>
      <c r="M747" s="202" t="s">
        <v>18</v>
      </c>
      <c r="N747" s="203" t="s">
        <v>45</v>
      </c>
      <c r="O747" s="204">
        <v>0.86799999999999999</v>
      </c>
      <c r="P747" s="204">
        <f>O747*H747</f>
        <v>302.06400000000002</v>
      </c>
      <c r="Q747" s="204">
        <v>0</v>
      </c>
      <c r="R747" s="204">
        <f>Q747*H747</f>
        <v>0</v>
      </c>
      <c r="S747" s="204">
        <v>0</v>
      </c>
      <c r="T747" s="205">
        <f>S747*H747</f>
        <v>0</v>
      </c>
      <c r="U747" s="32"/>
      <c r="V747" s="32"/>
      <c r="W747" s="32"/>
      <c r="X747" s="32"/>
      <c r="Y747" s="32"/>
      <c r="Z747" s="32"/>
      <c r="AA747" s="32"/>
      <c r="AB747" s="32"/>
      <c r="AC747" s="32"/>
      <c r="AD747" s="32"/>
      <c r="AE747" s="32"/>
      <c r="AR747" s="206" t="s">
        <v>150</v>
      </c>
      <c r="AT747" s="206" t="s">
        <v>145</v>
      </c>
      <c r="AU747" s="206" t="s">
        <v>83</v>
      </c>
      <c r="AY747" s="17" t="s">
        <v>143</v>
      </c>
      <c r="BE747" s="207">
        <f>IF(N747="základní",J747,0)</f>
        <v>108228</v>
      </c>
      <c r="BF747" s="207">
        <f>IF(N747="snížená",J747,0)</f>
        <v>0</v>
      </c>
      <c r="BG747" s="207">
        <f>IF(N747="zákl. přenesená",J747,0)</f>
        <v>0</v>
      </c>
      <c r="BH747" s="207">
        <f>IF(N747="sníž. přenesená",J747,0)</f>
        <v>0</v>
      </c>
      <c r="BI747" s="207">
        <f>IF(N747="nulová",J747,0)</f>
        <v>0</v>
      </c>
      <c r="BJ747" s="17" t="s">
        <v>20</v>
      </c>
      <c r="BK747" s="207">
        <f>ROUND(I747*H747,2)</f>
        <v>108228</v>
      </c>
      <c r="BL747" s="17" t="s">
        <v>150</v>
      </c>
      <c r="BM747" s="206" t="s">
        <v>1533</v>
      </c>
    </row>
    <row r="748" s="2" customFormat="1">
      <c r="A748" s="32"/>
      <c r="B748" s="33"/>
      <c r="C748" s="34"/>
      <c r="D748" s="208" t="s">
        <v>152</v>
      </c>
      <c r="E748" s="34"/>
      <c r="F748" s="209" t="s">
        <v>1534</v>
      </c>
      <c r="G748" s="34"/>
      <c r="H748" s="34"/>
      <c r="I748" s="34"/>
      <c r="J748" s="34"/>
      <c r="K748" s="34"/>
      <c r="L748" s="38"/>
      <c r="M748" s="210"/>
      <c r="N748" s="211"/>
      <c r="O748" s="77"/>
      <c r="P748" s="77"/>
      <c r="Q748" s="77"/>
      <c r="R748" s="77"/>
      <c r="S748" s="77"/>
      <c r="T748" s="78"/>
      <c r="U748" s="32"/>
      <c r="V748" s="32"/>
      <c r="W748" s="32"/>
      <c r="X748" s="32"/>
      <c r="Y748" s="32"/>
      <c r="Z748" s="32"/>
      <c r="AA748" s="32"/>
      <c r="AB748" s="32"/>
      <c r="AC748" s="32"/>
      <c r="AD748" s="32"/>
      <c r="AE748" s="32"/>
      <c r="AT748" s="17" t="s">
        <v>152</v>
      </c>
      <c r="AU748" s="17" t="s">
        <v>83</v>
      </c>
    </row>
    <row r="749" s="2" customFormat="1" ht="21.75" customHeight="1">
      <c r="A749" s="32"/>
      <c r="B749" s="33"/>
      <c r="C749" s="196" t="s">
        <v>1535</v>
      </c>
      <c r="D749" s="196" t="s">
        <v>145</v>
      </c>
      <c r="E749" s="197" t="s">
        <v>1536</v>
      </c>
      <c r="F749" s="198" t="s">
        <v>1537</v>
      </c>
      <c r="G749" s="199" t="s">
        <v>148</v>
      </c>
      <c r="H749" s="200">
        <v>127.5</v>
      </c>
      <c r="I749" s="201">
        <v>1240</v>
      </c>
      <c r="J749" s="201">
        <f>ROUND(I749*H749,2)</f>
        <v>158100</v>
      </c>
      <c r="K749" s="198" t="s">
        <v>149</v>
      </c>
      <c r="L749" s="38"/>
      <c r="M749" s="202" t="s">
        <v>18</v>
      </c>
      <c r="N749" s="203" t="s">
        <v>45</v>
      </c>
      <c r="O749" s="204">
        <v>1.8</v>
      </c>
      <c r="P749" s="204">
        <f>O749*H749</f>
        <v>229.5</v>
      </c>
      <c r="Q749" s="204">
        <v>0.031867600000000003</v>
      </c>
      <c r="R749" s="204">
        <f>Q749*H749</f>
        <v>4.0631190000000004</v>
      </c>
      <c r="S749" s="204">
        <v>0</v>
      </c>
      <c r="T749" s="205">
        <f>S749*H749</f>
        <v>0</v>
      </c>
      <c r="U749" s="32"/>
      <c r="V749" s="32"/>
      <c r="W749" s="32"/>
      <c r="X749" s="32"/>
      <c r="Y749" s="32"/>
      <c r="Z749" s="32"/>
      <c r="AA749" s="32"/>
      <c r="AB749" s="32"/>
      <c r="AC749" s="32"/>
      <c r="AD749" s="32"/>
      <c r="AE749" s="32"/>
      <c r="AR749" s="206" t="s">
        <v>150</v>
      </c>
      <c r="AT749" s="206" t="s">
        <v>145</v>
      </c>
      <c r="AU749" s="206" t="s">
        <v>83</v>
      </c>
      <c r="AY749" s="17" t="s">
        <v>143</v>
      </c>
      <c r="BE749" s="207">
        <f>IF(N749="základní",J749,0)</f>
        <v>158100</v>
      </c>
      <c r="BF749" s="207">
        <f>IF(N749="snížená",J749,0)</f>
        <v>0</v>
      </c>
      <c r="BG749" s="207">
        <f>IF(N749="zákl. přenesená",J749,0)</f>
        <v>0</v>
      </c>
      <c r="BH749" s="207">
        <f>IF(N749="sníž. přenesená",J749,0)</f>
        <v>0</v>
      </c>
      <c r="BI749" s="207">
        <f>IF(N749="nulová",J749,0)</f>
        <v>0</v>
      </c>
      <c r="BJ749" s="17" t="s">
        <v>20</v>
      </c>
      <c r="BK749" s="207">
        <f>ROUND(I749*H749,2)</f>
        <v>158100</v>
      </c>
      <c r="BL749" s="17" t="s">
        <v>150</v>
      </c>
      <c r="BM749" s="206" t="s">
        <v>1538</v>
      </c>
    </row>
    <row r="750" s="2" customFormat="1">
      <c r="A750" s="32"/>
      <c r="B750" s="33"/>
      <c r="C750" s="34"/>
      <c r="D750" s="208" t="s">
        <v>152</v>
      </c>
      <c r="E750" s="34"/>
      <c r="F750" s="209" t="s">
        <v>1534</v>
      </c>
      <c r="G750" s="34"/>
      <c r="H750" s="34"/>
      <c r="I750" s="34"/>
      <c r="J750" s="34"/>
      <c r="K750" s="34"/>
      <c r="L750" s="38"/>
      <c r="M750" s="210"/>
      <c r="N750" s="211"/>
      <c r="O750" s="77"/>
      <c r="P750" s="77"/>
      <c r="Q750" s="77"/>
      <c r="R750" s="77"/>
      <c r="S750" s="77"/>
      <c r="T750" s="78"/>
      <c r="U750" s="32"/>
      <c r="V750" s="32"/>
      <c r="W750" s="32"/>
      <c r="X750" s="32"/>
      <c r="Y750" s="32"/>
      <c r="Z750" s="32"/>
      <c r="AA750" s="32"/>
      <c r="AB750" s="32"/>
      <c r="AC750" s="32"/>
      <c r="AD750" s="32"/>
      <c r="AE750" s="32"/>
      <c r="AT750" s="17" t="s">
        <v>152</v>
      </c>
      <c r="AU750" s="17" t="s">
        <v>83</v>
      </c>
    </row>
    <row r="751" s="2" customFormat="1" ht="24.15" customHeight="1">
      <c r="A751" s="32"/>
      <c r="B751" s="33"/>
      <c r="C751" s="196" t="s">
        <v>1539</v>
      </c>
      <c r="D751" s="196" t="s">
        <v>145</v>
      </c>
      <c r="E751" s="197" t="s">
        <v>1540</v>
      </c>
      <c r="F751" s="198" t="s">
        <v>1541</v>
      </c>
      <c r="G751" s="199" t="s">
        <v>148</v>
      </c>
      <c r="H751" s="200">
        <v>127.5</v>
      </c>
      <c r="I751" s="201">
        <v>554</v>
      </c>
      <c r="J751" s="201">
        <f>ROUND(I751*H751,2)</f>
        <v>70635</v>
      </c>
      <c r="K751" s="198" t="s">
        <v>149</v>
      </c>
      <c r="L751" s="38"/>
      <c r="M751" s="202" t="s">
        <v>18</v>
      </c>
      <c r="N751" s="203" t="s">
        <v>45</v>
      </c>
      <c r="O751" s="204">
        <v>1.571</v>
      </c>
      <c r="P751" s="204">
        <f>O751*H751</f>
        <v>200.30249999999998</v>
      </c>
      <c r="Q751" s="204">
        <v>0.0001292</v>
      </c>
      <c r="R751" s="204">
        <f>Q751*H751</f>
        <v>0.016472999999999998</v>
      </c>
      <c r="S751" s="204">
        <v>0</v>
      </c>
      <c r="T751" s="205">
        <f>S751*H751</f>
        <v>0</v>
      </c>
      <c r="U751" s="32"/>
      <c r="V751" s="32"/>
      <c r="W751" s="32"/>
      <c r="X751" s="32"/>
      <c r="Y751" s="32"/>
      <c r="Z751" s="32"/>
      <c r="AA751" s="32"/>
      <c r="AB751" s="32"/>
      <c r="AC751" s="32"/>
      <c r="AD751" s="32"/>
      <c r="AE751" s="32"/>
      <c r="AR751" s="206" t="s">
        <v>150</v>
      </c>
      <c r="AT751" s="206" t="s">
        <v>145</v>
      </c>
      <c r="AU751" s="206" t="s">
        <v>83</v>
      </c>
      <c r="AY751" s="17" t="s">
        <v>143</v>
      </c>
      <c r="BE751" s="207">
        <f>IF(N751="základní",J751,0)</f>
        <v>70635</v>
      </c>
      <c r="BF751" s="207">
        <f>IF(N751="snížená",J751,0)</f>
        <v>0</v>
      </c>
      <c r="BG751" s="207">
        <f>IF(N751="zákl. přenesená",J751,0)</f>
        <v>0</v>
      </c>
      <c r="BH751" s="207">
        <f>IF(N751="sníž. přenesená",J751,0)</f>
        <v>0</v>
      </c>
      <c r="BI751" s="207">
        <f>IF(N751="nulová",J751,0)</f>
        <v>0</v>
      </c>
      <c r="BJ751" s="17" t="s">
        <v>20</v>
      </c>
      <c r="BK751" s="207">
        <f>ROUND(I751*H751,2)</f>
        <v>70635</v>
      </c>
      <c r="BL751" s="17" t="s">
        <v>150</v>
      </c>
      <c r="BM751" s="206" t="s">
        <v>1542</v>
      </c>
    </row>
    <row r="752" s="2" customFormat="1">
      <c r="A752" s="32"/>
      <c r="B752" s="33"/>
      <c r="C752" s="34"/>
      <c r="D752" s="208" t="s">
        <v>152</v>
      </c>
      <c r="E752" s="34"/>
      <c r="F752" s="209" t="s">
        <v>1534</v>
      </c>
      <c r="G752" s="34"/>
      <c r="H752" s="34"/>
      <c r="I752" s="34"/>
      <c r="J752" s="34"/>
      <c r="K752" s="34"/>
      <c r="L752" s="38"/>
      <c r="M752" s="210"/>
      <c r="N752" s="211"/>
      <c r="O752" s="77"/>
      <c r="P752" s="77"/>
      <c r="Q752" s="77"/>
      <c r="R752" s="77"/>
      <c r="S752" s="77"/>
      <c r="T752" s="78"/>
      <c r="U752" s="32"/>
      <c r="V752" s="32"/>
      <c r="W752" s="32"/>
      <c r="X752" s="32"/>
      <c r="Y752" s="32"/>
      <c r="Z752" s="32"/>
      <c r="AA752" s="32"/>
      <c r="AB752" s="32"/>
      <c r="AC752" s="32"/>
      <c r="AD752" s="32"/>
      <c r="AE752" s="32"/>
      <c r="AT752" s="17" t="s">
        <v>152</v>
      </c>
      <c r="AU752" s="17" t="s">
        <v>83</v>
      </c>
    </row>
    <row r="753" s="2" customFormat="1" ht="24.15" customHeight="1">
      <c r="A753" s="32"/>
      <c r="B753" s="33"/>
      <c r="C753" s="196" t="s">
        <v>1543</v>
      </c>
      <c r="D753" s="196" t="s">
        <v>145</v>
      </c>
      <c r="E753" s="197" t="s">
        <v>1544</v>
      </c>
      <c r="F753" s="198" t="s">
        <v>1545</v>
      </c>
      <c r="G753" s="199" t="s">
        <v>148</v>
      </c>
      <c r="H753" s="200">
        <v>15</v>
      </c>
      <c r="I753" s="201">
        <v>683</v>
      </c>
      <c r="J753" s="201">
        <f>ROUND(I753*H753,2)</f>
        <v>10245</v>
      </c>
      <c r="K753" s="198" t="s">
        <v>149</v>
      </c>
      <c r="L753" s="38"/>
      <c r="M753" s="202" t="s">
        <v>18</v>
      </c>
      <c r="N753" s="203" t="s">
        <v>45</v>
      </c>
      <c r="O753" s="204">
        <v>0.35799999999999998</v>
      </c>
      <c r="P753" s="204">
        <f>O753*H753</f>
        <v>5.3700000000000001</v>
      </c>
      <c r="Q753" s="204">
        <v>0.029819999999999999</v>
      </c>
      <c r="R753" s="204">
        <f>Q753*H753</f>
        <v>0.44729999999999998</v>
      </c>
      <c r="S753" s="204">
        <v>0.029819999999999999</v>
      </c>
      <c r="T753" s="205">
        <f>S753*H753</f>
        <v>0.44729999999999998</v>
      </c>
      <c r="U753" s="32"/>
      <c r="V753" s="32"/>
      <c r="W753" s="32"/>
      <c r="X753" s="32"/>
      <c r="Y753" s="32"/>
      <c r="Z753" s="32"/>
      <c r="AA753" s="32"/>
      <c r="AB753" s="32"/>
      <c r="AC753" s="32"/>
      <c r="AD753" s="32"/>
      <c r="AE753" s="32"/>
      <c r="AR753" s="206" t="s">
        <v>150</v>
      </c>
      <c r="AT753" s="206" t="s">
        <v>145</v>
      </c>
      <c r="AU753" s="206" t="s">
        <v>83</v>
      </c>
      <c r="AY753" s="17" t="s">
        <v>143</v>
      </c>
      <c r="BE753" s="207">
        <f>IF(N753="základní",J753,0)</f>
        <v>10245</v>
      </c>
      <c r="BF753" s="207">
        <f>IF(N753="snížená",J753,0)</f>
        <v>0</v>
      </c>
      <c r="BG753" s="207">
        <f>IF(N753="zákl. přenesená",J753,0)</f>
        <v>0</v>
      </c>
      <c r="BH753" s="207">
        <f>IF(N753="sníž. přenesená",J753,0)</f>
        <v>0</v>
      </c>
      <c r="BI753" s="207">
        <f>IF(N753="nulová",J753,0)</f>
        <v>0</v>
      </c>
      <c r="BJ753" s="17" t="s">
        <v>20</v>
      </c>
      <c r="BK753" s="207">
        <f>ROUND(I753*H753,2)</f>
        <v>10245</v>
      </c>
      <c r="BL753" s="17" t="s">
        <v>150</v>
      </c>
      <c r="BM753" s="206" t="s">
        <v>1546</v>
      </c>
    </row>
    <row r="754" s="2" customFormat="1">
      <c r="A754" s="32"/>
      <c r="B754" s="33"/>
      <c r="C754" s="34"/>
      <c r="D754" s="208" t="s">
        <v>152</v>
      </c>
      <c r="E754" s="34"/>
      <c r="F754" s="209" t="s">
        <v>1547</v>
      </c>
      <c r="G754" s="34"/>
      <c r="H754" s="34"/>
      <c r="I754" s="34"/>
      <c r="J754" s="34"/>
      <c r="K754" s="34"/>
      <c r="L754" s="38"/>
      <c r="M754" s="210"/>
      <c r="N754" s="211"/>
      <c r="O754" s="77"/>
      <c r="P754" s="77"/>
      <c r="Q754" s="77"/>
      <c r="R754" s="77"/>
      <c r="S754" s="77"/>
      <c r="T754" s="78"/>
      <c r="U754" s="32"/>
      <c r="V754" s="32"/>
      <c r="W754" s="32"/>
      <c r="X754" s="32"/>
      <c r="Y754" s="32"/>
      <c r="Z754" s="32"/>
      <c r="AA754" s="32"/>
      <c r="AB754" s="32"/>
      <c r="AC754" s="32"/>
      <c r="AD754" s="32"/>
      <c r="AE754" s="32"/>
      <c r="AT754" s="17" t="s">
        <v>152</v>
      </c>
      <c r="AU754" s="17" t="s">
        <v>83</v>
      </c>
    </row>
    <row r="755" s="2" customFormat="1" ht="21.75" customHeight="1">
      <c r="A755" s="32"/>
      <c r="B755" s="33"/>
      <c r="C755" s="196" t="s">
        <v>1548</v>
      </c>
      <c r="D755" s="196" t="s">
        <v>145</v>
      </c>
      <c r="E755" s="197" t="s">
        <v>1549</v>
      </c>
      <c r="F755" s="198" t="s">
        <v>1550</v>
      </c>
      <c r="G755" s="199" t="s">
        <v>506</v>
      </c>
      <c r="H755" s="200">
        <v>6</v>
      </c>
      <c r="I755" s="201">
        <v>1390</v>
      </c>
      <c r="J755" s="201">
        <f>ROUND(I755*H755,2)</f>
        <v>8340</v>
      </c>
      <c r="K755" s="198" t="s">
        <v>149</v>
      </c>
      <c r="L755" s="38"/>
      <c r="M755" s="202" t="s">
        <v>18</v>
      </c>
      <c r="N755" s="203" t="s">
        <v>45</v>
      </c>
      <c r="O755" s="204">
        <v>3.4500000000000002</v>
      </c>
      <c r="P755" s="204">
        <f>O755*H755</f>
        <v>20.700000000000003</v>
      </c>
      <c r="Q755" s="204">
        <v>0</v>
      </c>
      <c r="R755" s="204">
        <f>Q755*H755</f>
        <v>0</v>
      </c>
      <c r="S755" s="204">
        <v>0</v>
      </c>
      <c r="T755" s="205">
        <f>S755*H755</f>
        <v>0</v>
      </c>
      <c r="U755" s="32"/>
      <c r="V755" s="32"/>
      <c r="W755" s="32"/>
      <c r="X755" s="32"/>
      <c r="Y755" s="32"/>
      <c r="Z755" s="32"/>
      <c r="AA755" s="32"/>
      <c r="AB755" s="32"/>
      <c r="AC755" s="32"/>
      <c r="AD755" s="32"/>
      <c r="AE755" s="32"/>
      <c r="AR755" s="206" t="s">
        <v>150</v>
      </c>
      <c r="AT755" s="206" t="s">
        <v>145</v>
      </c>
      <c r="AU755" s="206" t="s">
        <v>83</v>
      </c>
      <c r="AY755" s="17" t="s">
        <v>143</v>
      </c>
      <c r="BE755" s="207">
        <f>IF(N755="základní",J755,0)</f>
        <v>8340</v>
      </c>
      <c r="BF755" s="207">
        <f>IF(N755="snížená",J755,0)</f>
        <v>0</v>
      </c>
      <c r="BG755" s="207">
        <f>IF(N755="zákl. přenesená",J755,0)</f>
        <v>0</v>
      </c>
      <c r="BH755" s="207">
        <f>IF(N755="sníž. přenesená",J755,0)</f>
        <v>0</v>
      </c>
      <c r="BI755" s="207">
        <f>IF(N755="nulová",J755,0)</f>
        <v>0</v>
      </c>
      <c r="BJ755" s="17" t="s">
        <v>20</v>
      </c>
      <c r="BK755" s="207">
        <f>ROUND(I755*H755,2)</f>
        <v>8340</v>
      </c>
      <c r="BL755" s="17" t="s">
        <v>150</v>
      </c>
      <c r="BM755" s="206" t="s">
        <v>1551</v>
      </c>
    </row>
    <row r="756" s="2" customFormat="1">
      <c r="A756" s="32"/>
      <c r="B756" s="33"/>
      <c r="C756" s="34"/>
      <c r="D756" s="208" t="s">
        <v>152</v>
      </c>
      <c r="E756" s="34"/>
      <c r="F756" s="209" t="s">
        <v>1552</v>
      </c>
      <c r="G756" s="34"/>
      <c r="H756" s="34"/>
      <c r="I756" s="34"/>
      <c r="J756" s="34"/>
      <c r="K756" s="34"/>
      <c r="L756" s="38"/>
      <c r="M756" s="210"/>
      <c r="N756" s="211"/>
      <c r="O756" s="77"/>
      <c r="P756" s="77"/>
      <c r="Q756" s="77"/>
      <c r="R756" s="77"/>
      <c r="S756" s="77"/>
      <c r="T756" s="78"/>
      <c r="U756" s="32"/>
      <c r="V756" s="32"/>
      <c r="W756" s="32"/>
      <c r="X756" s="32"/>
      <c r="Y756" s="32"/>
      <c r="Z756" s="32"/>
      <c r="AA756" s="32"/>
      <c r="AB756" s="32"/>
      <c r="AC756" s="32"/>
      <c r="AD756" s="32"/>
      <c r="AE756" s="32"/>
      <c r="AT756" s="17" t="s">
        <v>152</v>
      </c>
      <c r="AU756" s="17" t="s">
        <v>83</v>
      </c>
    </row>
    <row r="757" s="2" customFormat="1">
      <c r="A757" s="32"/>
      <c r="B757" s="33"/>
      <c r="C757" s="34"/>
      <c r="D757" s="208" t="s">
        <v>179</v>
      </c>
      <c r="E757" s="34"/>
      <c r="F757" s="209" t="s">
        <v>1553</v>
      </c>
      <c r="G757" s="34"/>
      <c r="H757" s="34"/>
      <c r="I757" s="34"/>
      <c r="J757" s="34"/>
      <c r="K757" s="34"/>
      <c r="L757" s="38"/>
      <c r="M757" s="210"/>
      <c r="N757" s="211"/>
      <c r="O757" s="77"/>
      <c r="P757" s="77"/>
      <c r="Q757" s="77"/>
      <c r="R757" s="77"/>
      <c r="S757" s="77"/>
      <c r="T757" s="78"/>
      <c r="U757" s="32"/>
      <c r="V757" s="32"/>
      <c r="W757" s="32"/>
      <c r="X757" s="32"/>
      <c r="Y757" s="32"/>
      <c r="Z757" s="32"/>
      <c r="AA757" s="32"/>
      <c r="AB757" s="32"/>
      <c r="AC757" s="32"/>
      <c r="AD757" s="32"/>
      <c r="AE757" s="32"/>
      <c r="AT757" s="17" t="s">
        <v>179</v>
      </c>
      <c r="AU757" s="17" t="s">
        <v>83</v>
      </c>
    </row>
    <row r="758" s="2" customFormat="1" ht="24.15" customHeight="1">
      <c r="A758" s="32"/>
      <c r="B758" s="33"/>
      <c r="C758" s="196" t="s">
        <v>1554</v>
      </c>
      <c r="D758" s="196" t="s">
        <v>145</v>
      </c>
      <c r="E758" s="197" t="s">
        <v>1555</v>
      </c>
      <c r="F758" s="198" t="s">
        <v>1556</v>
      </c>
      <c r="G758" s="199" t="s">
        <v>506</v>
      </c>
      <c r="H758" s="200">
        <v>82.5</v>
      </c>
      <c r="I758" s="201">
        <v>885</v>
      </c>
      <c r="J758" s="201">
        <f>ROUND(I758*H758,2)</f>
        <v>73012.5</v>
      </c>
      <c r="K758" s="198" t="s">
        <v>149</v>
      </c>
      <c r="L758" s="38"/>
      <c r="M758" s="202" t="s">
        <v>18</v>
      </c>
      <c r="N758" s="203" t="s">
        <v>45</v>
      </c>
      <c r="O758" s="204">
        <v>2.1970000000000001</v>
      </c>
      <c r="P758" s="204">
        <f>O758*H758</f>
        <v>181.2525</v>
      </c>
      <c r="Q758" s="204">
        <v>0</v>
      </c>
      <c r="R758" s="204">
        <f>Q758*H758</f>
        <v>0</v>
      </c>
      <c r="S758" s="204">
        <v>0</v>
      </c>
      <c r="T758" s="205">
        <f>S758*H758</f>
        <v>0</v>
      </c>
      <c r="U758" s="32"/>
      <c r="V758" s="32"/>
      <c r="W758" s="32"/>
      <c r="X758" s="32"/>
      <c r="Y758" s="32"/>
      <c r="Z758" s="32"/>
      <c r="AA758" s="32"/>
      <c r="AB758" s="32"/>
      <c r="AC758" s="32"/>
      <c r="AD758" s="32"/>
      <c r="AE758" s="32"/>
      <c r="AR758" s="206" t="s">
        <v>150</v>
      </c>
      <c r="AT758" s="206" t="s">
        <v>145</v>
      </c>
      <c r="AU758" s="206" t="s">
        <v>83</v>
      </c>
      <c r="AY758" s="17" t="s">
        <v>143</v>
      </c>
      <c r="BE758" s="207">
        <f>IF(N758="základní",J758,0)</f>
        <v>73012.5</v>
      </c>
      <c r="BF758" s="207">
        <f>IF(N758="snížená",J758,0)</f>
        <v>0</v>
      </c>
      <c r="BG758" s="207">
        <f>IF(N758="zákl. přenesená",J758,0)</f>
        <v>0</v>
      </c>
      <c r="BH758" s="207">
        <f>IF(N758="sníž. přenesená",J758,0)</f>
        <v>0</v>
      </c>
      <c r="BI758" s="207">
        <f>IF(N758="nulová",J758,0)</f>
        <v>0</v>
      </c>
      <c r="BJ758" s="17" t="s">
        <v>20</v>
      </c>
      <c r="BK758" s="207">
        <f>ROUND(I758*H758,2)</f>
        <v>73012.5</v>
      </c>
      <c r="BL758" s="17" t="s">
        <v>150</v>
      </c>
      <c r="BM758" s="206" t="s">
        <v>1557</v>
      </c>
    </row>
    <row r="759" s="2" customFormat="1">
      <c r="A759" s="32"/>
      <c r="B759" s="33"/>
      <c r="C759" s="34"/>
      <c r="D759" s="208" t="s">
        <v>152</v>
      </c>
      <c r="E759" s="34"/>
      <c r="F759" s="209" t="s">
        <v>1552</v>
      </c>
      <c r="G759" s="34"/>
      <c r="H759" s="34"/>
      <c r="I759" s="34"/>
      <c r="J759" s="34"/>
      <c r="K759" s="34"/>
      <c r="L759" s="38"/>
      <c r="M759" s="210"/>
      <c r="N759" s="211"/>
      <c r="O759" s="77"/>
      <c r="P759" s="77"/>
      <c r="Q759" s="77"/>
      <c r="R759" s="77"/>
      <c r="S759" s="77"/>
      <c r="T759" s="78"/>
      <c r="U759" s="32"/>
      <c r="V759" s="32"/>
      <c r="W759" s="32"/>
      <c r="X759" s="32"/>
      <c r="Y759" s="32"/>
      <c r="Z759" s="32"/>
      <c r="AA759" s="32"/>
      <c r="AB759" s="32"/>
      <c r="AC759" s="32"/>
      <c r="AD759" s="32"/>
      <c r="AE759" s="32"/>
      <c r="AT759" s="17" t="s">
        <v>152</v>
      </c>
      <c r="AU759" s="17" t="s">
        <v>83</v>
      </c>
    </row>
    <row r="760" s="2" customFormat="1">
      <c r="A760" s="32"/>
      <c r="B760" s="33"/>
      <c r="C760" s="34"/>
      <c r="D760" s="208" t="s">
        <v>179</v>
      </c>
      <c r="E760" s="34"/>
      <c r="F760" s="209" t="s">
        <v>1553</v>
      </c>
      <c r="G760" s="34"/>
      <c r="H760" s="34"/>
      <c r="I760" s="34"/>
      <c r="J760" s="34"/>
      <c r="K760" s="34"/>
      <c r="L760" s="38"/>
      <c r="M760" s="210"/>
      <c r="N760" s="211"/>
      <c r="O760" s="77"/>
      <c r="P760" s="77"/>
      <c r="Q760" s="77"/>
      <c r="R760" s="77"/>
      <c r="S760" s="77"/>
      <c r="T760" s="78"/>
      <c r="U760" s="32"/>
      <c r="V760" s="32"/>
      <c r="W760" s="32"/>
      <c r="X760" s="32"/>
      <c r="Y760" s="32"/>
      <c r="Z760" s="32"/>
      <c r="AA760" s="32"/>
      <c r="AB760" s="32"/>
      <c r="AC760" s="32"/>
      <c r="AD760" s="32"/>
      <c r="AE760" s="32"/>
      <c r="AT760" s="17" t="s">
        <v>179</v>
      </c>
      <c r="AU760" s="17" t="s">
        <v>83</v>
      </c>
    </row>
    <row r="761" s="2" customFormat="1" ht="24.15" customHeight="1">
      <c r="A761" s="32"/>
      <c r="B761" s="33"/>
      <c r="C761" s="196" t="s">
        <v>1558</v>
      </c>
      <c r="D761" s="196" t="s">
        <v>145</v>
      </c>
      <c r="E761" s="197" t="s">
        <v>1559</v>
      </c>
      <c r="F761" s="198" t="s">
        <v>1560</v>
      </c>
      <c r="G761" s="199" t="s">
        <v>506</v>
      </c>
      <c r="H761" s="200">
        <v>124.5</v>
      </c>
      <c r="I761" s="201">
        <v>671</v>
      </c>
      <c r="J761" s="201">
        <f>ROUND(I761*H761,2)</f>
        <v>83539.5</v>
      </c>
      <c r="K761" s="198" t="s">
        <v>149</v>
      </c>
      <c r="L761" s="38"/>
      <c r="M761" s="202" t="s">
        <v>18</v>
      </c>
      <c r="N761" s="203" t="s">
        <v>45</v>
      </c>
      <c r="O761" s="204">
        <v>1.5940000000000001</v>
      </c>
      <c r="P761" s="204">
        <f>O761*H761</f>
        <v>198.453</v>
      </c>
      <c r="Q761" s="204">
        <v>0</v>
      </c>
      <c r="R761" s="204">
        <f>Q761*H761</f>
        <v>0</v>
      </c>
      <c r="S761" s="204">
        <v>0</v>
      </c>
      <c r="T761" s="205">
        <f>S761*H761</f>
        <v>0</v>
      </c>
      <c r="U761" s="32"/>
      <c r="V761" s="32"/>
      <c r="W761" s="32"/>
      <c r="X761" s="32"/>
      <c r="Y761" s="32"/>
      <c r="Z761" s="32"/>
      <c r="AA761" s="32"/>
      <c r="AB761" s="32"/>
      <c r="AC761" s="32"/>
      <c r="AD761" s="32"/>
      <c r="AE761" s="32"/>
      <c r="AR761" s="206" t="s">
        <v>150</v>
      </c>
      <c r="AT761" s="206" t="s">
        <v>145</v>
      </c>
      <c r="AU761" s="206" t="s">
        <v>83</v>
      </c>
      <c r="AY761" s="17" t="s">
        <v>143</v>
      </c>
      <c r="BE761" s="207">
        <f>IF(N761="základní",J761,0)</f>
        <v>83539.5</v>
      </c>
      <c r="BF761" s="207">
        <f>IF(N761="snížená",J761,0)</f>
        <v>0</v>
      </c>
      <c r="BG761" s="207">
        <f>IF(N761="zákl. přenesená",J761,0)</f>
        <v>0</v>
      </c>
      <c r="BH761" s="207">
        <f>IF(N761="sníž. přenesená",J761,0)</f>
        <v>0</v>
      </c>
      <c r="BI761" s="207">
        <f>IF(N761="nulová",J761,0)</f>
        <v>0</v>
      </c>
      <c r="BJ761" s="17" t="s">
        <v>20</v>
      </c>
      <c r="BK761" s="207">
        <f>ROUND(I761*H761,2)</f>
        <v>83539.5</v>
      </c>
      <c r="BL761" s="17" t="s">
        <v>150</v>
      </c>
      <c r="BM761" s="206" t="s">
        <v>1561</v>
      </c>
    </row>
    <row r="762" s="2" customFormat="1">
      <c r="A762" s="32"/>
      <c r="B762" s="33"/>
      <c r="C762" s="34"/>
      <c r="D762" s="208" t="s">
        <v>152</v>
      </c>
      <c r="E762" s="34"/>
      <c r="F762" s="209" t="s">
        <v>1552</v>
      </c>
      <c r="G762" s="34"/>
      <c r="H762" s="34"/>
      <c r="I762" s="34"/>
      <c r="J762" s="34"/>
      <c r="K762" s="34"/>
      <c r="L762" s="38"/>
      <c r="M762" s="210"/>
      <c r="N762" s="211"/>
      <c r="O762" s="77"/>
      <c r="P762" s="77"/>
      <c r="Q762" s="77"/>
      <c r="R762" s="77"/>
      <c r="S762" s="77"/>
      <c r="T762" s="78"/>
      <c r="U762" s="32"/>
      <c r="V762" s="32"/>
      <c r="W762" s="32"/>
      <c r="X762" s="32"/>
      <c r="Y762" s="32"/>
      <c r="Z762" s="32"/>
      <c r="AA762" s="32"/>
      <c r="AB762" s="32"/>
      <c r="AC762" s="32"/>
      <c r="AD762" s="32"/>
      <c r="AE762" s="32"/>
      <c r="AT762" s="17" t="s">
        <v>152</v>
      </c>
      <c r="AU762" s="17" t="s">
        <v>83</v>
      </c>
    </row>
    <row r="763" s="2" customFormat="1" ht="24.15" customHeight="1">
      <c r="A763" s="32"/>
      <c r="B763" s="33"/>
      <c r="C763" s="196" t="s">
        <v>1562</v>
      </c>
      <c r="D763" s="196" t="s">
        <v>145</v>
      </c>
      <c r="E763" s="197" t="s">
        <v>1563</v>
      </c>
      <c r="F763" s="198" t="s">
        <v>1564</v>
      </c>
      <c r="G763" s="199" t="s">
        <v>148</v>
      </c>
      <c r="H763" s="200">
        <v>16.5</v>
      </c>
      <c r="I763" s="201">
        <v>537</v>
      </c>
      <c r="J763" s="201">
        <f>ROUND(I763*H763,2)</f>
        <v>8860.5</v>
      </c>
      <c r="K763" s="198" t="s">
        <v>149</v>
      </c>
      <c r="L763" s="38"/>
      <c r="M763" s="202" t="s">
        <v>18</v>
      </c>
      <c r="N763" s="203" t="s">
        <v>45</v>
      </c>
      <c r="O763" s="204">
        <v>1.0980000000000001</v>
      </c>
      <c r="P763" s="204">
        <f>O763*H763</f>
        <v>18.117000000000001</v>
      </c>
      <c r="Q763" s="204">
        <v>0.18729699999999999</v>
      </c>
      <c r="R763" s="204">
        <f>Q763*H763</f>
        <v>3.0904004999999999</v>
      </c>
      <c r="S763" s="204">
        <v>0</v>
      </c>
      <c r="T763" s="205">
        <f>S763*H763</f>
        <v>0</v>
      </c>
      <c r="U763" s="32"/>
      <c r="V763" s="32"/>
      <c r="W763" s="32"/>
      <c r="X763" s="32"/>
      <c r="Y763" s="32"/>
      <c r="Z763" s="32"/>
      <c r="AA763" s="32"/>
      <c r="AB763" s="32"/>
      <c r="AC763" s="32"/>
      <c r="AD763" s="32"/>
      <c r="AE763" s="32"/>
      <c r="AR763" s="206" t="s">
        <v>150</v>
      </c>
      <c r="AT763" s="206" t="s">
        <v>145</v>
      </c>
      <c r="AU763" s="206" t="s">
        <v>83</v>
      </c>
      <c r="AY763" s="17" t="s">
        <v>143</v>
      </c>
      <c r="BE763" s="207">
        <f>IF(N763="základní",J763,0)</f>
        <v>8860.5</v>
      </c>
      <c r="BF763" s="207">
        <f>IF(N763="snížená",J763,0)</f>
        <v>0</v>
      </c>
      <c r="BG763" s="207">
        <f>IF(N763="zákl. přenesená",J763,0)</f>
        <v>0</v>
      </c>
      <c r="BH763" s="207">
        <f>IF(N763="sníž. přenesená",J763,0)</f>
        <v>0</v>
      </c>
      <c r="BI763" s="207">
        <f>IF(N763="nulová",J763,0)</f>
        <v>0</v>
      </c>
      <c r="BJ763" s="17" t="s">
        <v>20</v>
      </c>
      <c r="BK763" s="207">
        <f>ROUND(I763*H763,2)</f>
        <v>8860.5</v>
      </c>
      <c r="BL763" s="17" t="s">
        <v>150</v>
      </c>
      <c r="BM763" s="206" t="s">
        <v>1565</v>
      </c>
    </row>
    <row r="764" s="2" customFormat="1">
      <c r="A764" s="32"/>
      <c r="B764" s="33"/>
      <c r="C764" s="34"/>
      <c r="D764" s="208" t="s">
        <v>152</v>
      </c>
      <c r="E764" s="34"/>
      <c r="F764" s="209" t="s">
        <v>1566</v>
      </c>
      <c r="G764" s="34"/>
      <c r="H764" s="34"/>
      <c r="I764" s="34"/>
      <c r="J764" s="34"/>
      <c r="K764" s="34"/>
      <c r="L764" s="38"/>
      <c r="M764" s="210"/>
      <c r="N764" s="211"/>
      <c r="O764" s="77"/>
      <c r="P764" s="77"/>
      <c r="Q764" s="77"/>
      <c r="R764" s="77"/>
      <c r="S764" s="77"/>
      <c r="T764" s="78"/>
      <c r="U764" s="32"/>
      <c r="V764" s="32"/>
      <c r="W764" s="32"/>
      <c r="X764" s="32"/>
      <c r="Y764" s="32"/>
      <c r="Z764" s="32"/>
      <c r="AA764" s="32"/>
      <c r="AB764" s="32"/>
      <c r="AC764" s="32"/>
      <c r="AD764" s="32"/>
      <c r="AE764" s="32"/>
      <c r="AT764" s="17" t="s">
        <v>152</v>
      </c>
      <c r="AU764" s="17" t="s">
        <v>83</v>
      </c>
    </row>
    <row r="765" s="2" customFormat="1" ht="24.15" customHeight="1">
      <c r="A765" s="32"/>
      <c r="B765" s="33"/>
      <c r="C765" s="196" t="s">
        <v>1567</v>
      </c>
      <c r="D765" s="196" t="s">
        <v>145</v>
      </c>
      <c r="E765" s="197" t="s">
        <v>1568</v>
      </c>
      <c r="F765" s="198" t="s">
        <v>1569</v>
      </c>
      <c r="G765" s="199" t="s">
        <v>148</v>
      </c>
      <c r="H765" s="200">
        <v>15</v>
      </c>
      <c r="I765" s="201">
        <v>295</v>
      </c>
      <c r="J765" s="201">
        <f>ROUND(I765*H765,2)</f>
        <v>4425</v>
      </c>
      <c r="K765" s="198" t="s">
        <v>1570</v>
      </c>
      <c r="L765" s="38"/>
      <c r="M765" s="202" t="s">
        <v>18</v>
      </c>
      <c r="N765" s="203" t="s">
        <v>45</v>
      </c>
      <c r="O765" s="204">
        <v>0.16600000000000001</v>
      </c>
      <c r="P765" s="204">
        <f>O765*H765</f>
        <v>2.4900000000000002</v>
      </c>
      <c r="Q765" s="204">
        <v>0</v>
      </c>
      <c r="R765" s="204">
        <f>Q765*H765</f>
        <v>0</v>
      </c>
      <c r="S765" s="204">
        <v>0</v>
      </c>
      <c r="T765" s="205">
        <f>S765*H765</f>
        <v>0</v>
      </c>
      <c r="U765" s="32"/>
      <c r="V765" s="32"/>
      <c r="W765" s="32"/>
      <c r="X765" s="32"/>
      <c r="Y765" s="32"/>
      <c r="Z765" s="32"/>
      <c r="AA765" s="32"/>
      <c r="AB765" s="32"/>
      <c r="AC765" s="32"/>
      <c r="AD765" s="32"/>
      <c r="AE765" s="32"/>
      <c r="AR765" s="206" t="s">
        <v>150</v>
      </c>
      <c r="AT765" s="206" t="s">
        <v>145</v>
      </c>
      <c r="AU765" s="206" t="s">
        <v>83</v>
      </c>
      <c r="AY765" s="17" t="s">
        <v>143</v>
      </c>
      <c r="BE765" s="207">
        <f>IF(N765="základní",J765,0)</f>
        <v>4425</v>
      </c>
      <c r="BF765" s="207">
        <f>IF(N765="snížená",J765,0)</f>
        <v>0</v>
      </c>
      <c r="BG765" s="207">
        <f>IF(N765="zákl. přenesená",J765,0)</f>
        <v>0</v>
      </c>
      <c r="BH765" s="207">
        <f>IF(N765="sníž. přenesená",J765,0)</f>
        <v>0</v>
      </c>
      <c r="BI765" s="207">
        <f>IF(N765="nulová",J765,0)</f>
        <v>0</v>
      </c>
      <c r="BJ765" s="17" t="s">
        <v>20</v>
      </c>
      <c r="BK765" s="207">
        <f>ROUND(I765*H765,2)</f>
        <v>4425</v>
      </c>
      <c r="BL765" s="17" t="s">
        <v>150</v>
      </c>
      <c r="BM765" s="206" t="s">
        <v>1571</v>
      </c>
    </row>
    <row r="766" s="2" customFormat="1">
      <c r="A766" s="32"/>
      <c r="B766" s="33"/>
      <c r="C766" s="34"/>
      <c r="D766" s="208" t="s">
        <v>152</v>
      </c>
      <c r="E766" s="34"/>
      <c r="F766" s="209" t="s">
        <v>1572</v>
      </c>
      <c r="G766" s="34"/>
      <c r="H766" s="34"/>
      <c r="I766" s="34"/>
      <c r="J766" s="34"/>
      <c r="K766" s="34"/>
      <c r="L766" s="38"/>
      <c r="M766" s="210"/>
      <c r="N766" s="211"/>
      <c r="O766" s="77"/>
      <c r="P766" s="77"/>
      <c r="Q766" s="77"/>
      <c r="R766" s="77"/>
      <c r="S766" s="77"/>
      <c r="T766" s="78"/>
      <c r="U766" s="32"/>
      <c r="V766" s="32"/>
      <c r="W766" s="32"/>
      <c r="X766" s="32"/>
      <c r="Y766" s="32"/>
      <c r="Z766" s="32"/>
      <c r="AA766" s="32"/>
      <c r="AB766" s="32"/>
      <c r="AC766" s="32"/>
      <c r="AD766" s="32"/>
      <c r="AE766" s="32"/>
      <c r="AT766" s="17" t="s">
        <v>152</v>
      </c>
      <c r="AU766" s="17" t="s">
        <v>83</v>
      </c>
    </row>
    <row r="767" s="2" customFormat="1" ht="24.15" customHeight="1">
      <c r="A767" s="32"/>
      <c r="B767" s="33"/>
      <c r="C767" s="196" t="s">
        <v>1573</v>
      </c>
      <c r="D767" s="196" t="s">
        <v>145</v>
      </c>
      <c r="E767" s="197" t="s">
        <v>1574</v>
      </c>
      <c r="F767" s="198" t="s">
        <v>1575</v>
      </c>
      <c r="G767" s="199" t="s">
        <v>148</v>
      </c>
      <c r="H767" s="200">
        <v>52.5</v>
      </c>
      <c r="I767" s="201">
        <v>309</v>
      </c>
      <c r="J767" s="201">
        <f>ROUND(I767*H767,2)</f>
        <v>16222.5</v>
      </c>
      <c r="K767" s="198" t="s">
        <v>149</v>
      </c>
      <c r="L767" s="38"/>
      <c r="M767" s="202" t="s">
        <v>18</v>
      </c>
      <c r="N767" s="203" t="s">
        <v>45</v>
      </c>
      <c r="O767" s="204">
        <v>0.16600000000000001</v>
      </c>
      <c r="P767" s="204">
        <f>O767*H767</f>
        <v>8.7149999999999999</v>
      </c>
      <c r="Q767" s="204">
        <v>0</v>
      </c>
      <c r="R767" s="204">
        <f>Q767*H767</f>
        <v>0</v>
      </c>
      <c r="S767" s="204">
        <v>0</v>
      </c>
      <c r="T767" s="205">
        <f>S767*H767</f>
        <v>0</v>
      </c>
      <c r="U767" s="32"/>
      <c r="V767" s="32"/>
      <c r="W767" s="32"/>
      <c r="X767" s="32"/>
      <c r="Y767" s="32"/>
      <c r="Z767" s="32"/>
      <c r="AA767" s="32"/>
      <c r="AB767" s="32"/>
      <c r="AC767" s="32"/>
      <c r="AD767" s="32"/>
      <c r="AE767" s="32"/>
      <c r="AR767" s="206" t="s">
        <v>150</v>
      </c>
      <c r="AT767" s="206" t="s">
        <v>145</v>
      </c>
      <c r="AU767" s="206" t="s">
        <v>83</v>
      </c>
      <c r="AY767" s="17" t="s">
        <v>143</v>
      </c>
      <c r="BE767" s="207">
        <f>IF(N767="základní",J767,0)</f>
        <v>16222.5</v>
      </c>
      <c r="BF767" s="207">
        <f>IF(N767="snížená",J767,0)</f>
        <v>0</v>
      </c>
      <c r="BG767" s="207">
        <f>IF(N767="zákl. přenesená",J767,0)</f>
        <v>0</v>
      </c>
      <c r="BH767" s="207">
        <f>IF(N767="sníž. přenesená",J767,0)</f>
        <v>0</v>
      </c>
      <c r="BI767" s="207">
        <f>IF(N767="nulová",J767,0)</f>
        <v>0</v>
      </c>
      <c r="BJ767" s="17" t="s">
        <v>20</v>
      </c>
      <c r="BK767" s="207">
        <f>ROUND(I767*H767,2)</f>
        <v>16222.5</v>
      </c>
      <c r="BL767" s="17" t="s">
        <v>150</v>
      </c>
      <c r="BM767" s="206" t="s">
        <v>1576</v>
      </c>
    </row>
    <row r="768" s="2" customFormat="1">
      <c r="A768" s="32"/>
      <c r="B768" s="33"/>
      <c r="C768" s="34"/>
      <c r="D768" s="208" t="s">
        <v>152</v>
      </c>
      <c r="E768" s="34"/>
      <c r="F768" s="209" t="s">
        <v>1572</v>
      </c>
      <c r="G768" s="34"/>
      <c r="H768" s="34"/>
      <c r="I768" s="34"/>
      <c r="J768" s="34"/>
      <c r="K768" s="34"/>
      <c r="L768" s="38"/>
      <c r="M768" s="210"/>
      <c r="N768" s="211"/>
      <c r="O768" s="77"/>
      <c r="P768" s="77"/>
      <c r="Q768" s="77"/>
      <c r="R768" s="77"/>
      <c r="S768" s="77"/>
      <c r="T768" s="78"/>
      <c r="U768" s="32"/>
      <c r="V768" s="32"/>
      <c r="W768" s="32"/>
      <c r="X768" s="32"/>
      <c r="Y768" s="32"/>
      <c r="Z768" s="32"/>
      <c r="AA768" s="32"/>
      <c r="AB768" s="32"/>
      <c r="AC768" s="32"/>
      <c r="AD768" s="32"/>
      <c r="AE768" s="32"/>
      <c r="AT768" s="17" t="s">
        <v>152</v>
      </c>
      <c r="AU768" s="17" t="s">
        <v>83</v>
      </c>
    </row>
    <row r="769" s="2" customFormat="1" ht="24.15" customHeight="1">
      <c r="A769" s="32"/>
      <c r="B769" s="33"/>
      <c r="C769" s="196" t="s">
        <v>1577</v>
      </c>
      <c r="D769" s="196" t="s">
        <v>145</v>
      </c>
      <c r="E769" s="197" t="s">
        <v>1578</v>
      </c>
      <c r="F769" s="198" t="s">
        <v>1579</v>
      </c>
      <c r="G769" s="199" t="s">
        <v>148</v>
      </c>
      <c r="H769" s="200">
        <v>4.5</v>
      </c>
      <c r="I769" s="201">
        <v>327</v>
      </c>
      <c r="J769" s="201">
        <f>ROUND(I769*H769,2)</f>
        <v>1471.5</v>
      </c>
      <c r="K769" s="198" t="s">
        <v>149</v>
      </c>
      <c r="L769" s="38"/>
      <c r="M769" s="202" t="s">
        <v>18</v>
      </c>
      <c r="N769" s="203" t="s">
        <v>45</v>
      </c>
      <c r="O769" s="204">
        <v>0.16600000000000001</v>
      </c>
      <c r="P769" s="204">
        <f>O769*H769</f>
        <v>0.747</v>
      </c>
      <c r="Q769" s="204">
        <v>0.247866</v>
      </c>
      <c r="R769" s="204">
        <f>Q769*H769</f>
        <v>1.115397</v>
      </c>
      <c r="S769" s="204">
        <v>0</v>
      </c>
      <c r="T769" s="205">
        <f>S769*H769</f>
        <v>0</v>
      </c>
      <c r="U769" s="32"/>
      <c r="V769" s="32"/>
      <c r="W769" s="32"/>
      <c r="X769" s="32"/>
      <c r="Y769" s="32"/>
      <c r="Z769" s="32"/>
      <c r="AA769" s="32"/>
      <c r="AB769" s="32"/>
      <c r="AC769" s="32"/>
      <c r="AD769" s="32"/>
      <c r="AE769" s="32"/>
      <c r="AR769" s="206" t="s">
        <v>150</v>
      </c>
      <c r="AT769" s="206" t="s">
        <v>145</v>
      </c>
      <c r="AU769" s="206" t="s">
        <v>83</v>
      </c>
      <c r="AY769" s="17" t="s">
        <v>143</v>
      </c>
      <c r="BE769" s="207">
        <f>IF(N769="základní",J769,0)</f>
        <v>1471.5</v>
      </c>
      <c r="BF769" s="207">
        <f>IF(N769="snížená",J769,0)</f>
        <v>0</v>
      </c>
      <c r="BG769" s="207">
        <f>IF(N769="zákl. přenesená",J769,0)</f>
        <v>0</v>
      </c>
      <c r="BH769" s="207">
        <f>IF(N769="sníž. přenesená",J769,0)</f>
        <v>0</v>
      </c>
      <c r="BI769" s="207">
        <f>IF(N769="nulová",J769,0)</f>
        <v>0</v>
      </c>
      <c r="BJ769" s="17" t="s">
        <v>20</v>
      </c>
      <c r="BK769" s="207">
        <f>ROUND(I769*H769,2)</f>
        <v>1471.5</v>
      </c>
      <c r="BL769" s="17" t="s">
        <v>150</v>
      </c>
      <c r="BM769" s="206" t="s">
        <v>1580</v>
      </c>
    </row>
    <row r="770" s="2" customFormat="1">
      <c r="A770" s="32"/>
      <c r="B770" s="33"/>
      <c r="C770" s="34"/>
      <c r="D770" s="208" t="s">
        <v>152</v>
      </c>
      <c r="E770" s="34"/>
      <c r="F770" s="209" t="s">
        <v>1572</v>
      </c>
      <c r="G770" s="34"/>
      <c r="H770" s="34"/>
      <c r="I770" s="34"/>
      <c r="J770" s="34"/>
      <c r="K770" s="34"/>
      <c r="L770" s="38"/>
      <c r="M770" s="210"/>
      <c r="N770" s="211"/>
      <c r="O770" s="77"/>
      <c r="P770" s="77"/>
      <c r="Q770" s="77"/>
      <c r="R770" s="77"/>
      <c r="S770" s="77"/>
      <c r="T770" s="78"/>
      <c r="U770" s="32"/>
      <c r="V770" s="32"/>
      <c r="W770" s="32"/>
      <c r="X770" s="32"/>
      <c r="Y770" s="32"/>
      <c r="Z770" s="32"/>
      <c r="AA770" s="32"/>
      <c r="AB770" s="32"/>
      <c r="AC770" s="32"/>
      <c r="AD770" s="32"/>
      <c r="AE770" s="32"/>
      <c r="AT770" s="17" t="s">
        <v>152</v>
      </c>
      <c r="AU770" s="17" t="s">
        <v>83</v>
      </c>
    </row>
    <row r="771" s="2" customFormat="1" ht="24.15" customHeight="1">
      <c r="A771" s="32"/>
      <c r="B771" s="33"/>
      <c r="C771" s="196" t="s">
        <v>1581</v>
      </c>
      <c r="D771" s="196" t="s">
        <v>145</v>
      </c>
      <c r="E771" s="197" t="s">
        <v>1582</v>
      </c>
      <c r="F771" s="198" t="s">
        <v>1583</v>
      </c>
      <c r="G771" s="199" t="s">
        <v>148</v>
      </c>
      <c r="H771" s="200">
        <v>28.5</v>
      </c>
      <c r="I771" s="201">
        <v>1380</v>
      </c>
      <c r="J771" s="201">
        <f>ROUND(I771*H771,2)</f>
        <v>39330</v>
      </c>
      <c r="K771" s="198" t="s">
        <v>149</v>
      </c>
      <c r="L771" s="38"/>
      <c r="M771" s="202" t="s">
        <v>18</v>
      </c>
      <c r="N771" s="203" t="s">
        <v>45</v>
      </c>
      <c r="O771" s="204">
        <v>1.8500000000000001</v>
      </c>
      <c r="P771" s="204">
        <f>O771*H771</f>
        <v>52.725000000000001</v>
      </c>
      <c r="Q771" s="204">
        <v>0.02102</v>
      </c>
      <c r="R771" s="204">
        <f>Q771*H771</f>
        <v>0.59906999999999999</v>
      </c>
      <c r="S771" s="204">
        <v>0</v>
      </c>
      <c r="T771" s="205">
        <f>S771*H771</f>
        <v>0</v>
      </c>
      <c r="U771" s="32"/>
      <c r="V771" s="32"/>
      <c r="W771" s="32"/>
      <c r="X771" s="32"/>
      <c r="Y771" s="32"/>
      <c r="Z771" s="32"/>
      <c r="AA771" s="32"/>
      <c r="AB771" s="32"/>
      <c r="AC771" s="32"/>
      <c r="AD771" s="32"/>
      <c r="AE771" s="32"/>
      <c r="AR771" s="206" t="s">
        <v>150</v>
      </c>
      <c r="AT771" s="206" t="s">
        <v>145</v>
      </c>
      <c r="AU771" s="206" t="s">
        <v>83</v>
      </c>
      <c r="AY771" s="17" t="s">
        <v>143</v>
      </c>
      <c r="BE771" s="207">
        <f>IF(N771="základní",J771,0)</f>
        <v>39330</v>
      </c>
      <c r="BF771" s="207">
        <f>IF(N771="snížená",J771,0)</f>
        <v>0</v>
      </c>
      <c r="BG771" s="207">
        <f>IF(N771="zákl. přenesená",J771,0)</f>
        <v>0</v>
      </c>
      <c r="BH771" s="207">
        <f>IF(N771="sníž. přenesená",J771,0)</f>
        <v>0</v>
      </c>
      <c r="BI771" s="207">
        <f>IF(N771="nulová",J771,0)</f>
        <v>0</v>
      </c>
      <c r="BJ771" s="17" t="s">
        <v>20</v>
      </c>
      <c r="BK771" s="207">
        <f>ROUND(I771*H771,2)</f>
        <v>39330</v>
      </c>
      <c r="BL771" s="17" t="s">
        <v>150</v>
      </c>
      <c r="BM771" s="206" t="s">
        <v>1584</v>
      </c>
    </row>
    <row r="772" s="2" customFormat="1">
      <c r="A772" s="32"/>
      <c r="B772" s="33"/>
      <c r="C772" s="34"/>
      <c r="D772" s="208" t="s">
        <v>152</v>
      </c>
      <c r="E772" s="34"/>
      <c r="F772" s="209" t="s">
        <v>1585</v>
      </c>
      <c r="G772" s="34"/>
      <c r="H772" s="34"/>
      <c r="I772" s="34"/>
      <c r="J772" s="34"/>
      <c r="K772" s="34"/>
      <c r="L772" s="38"/>
      <c r="M772" s="210"/>
      <c r="N772" s="211"/>
      <c r="O772" s="77"/>
      <c r="P772" s="77"/>
      <c r="Q772" s="77"/>
      <c r="R772" s="77"/>
      <c r="S772" s="77"/>
      <c r="T772" s="78"/>
      <c r="U772" s="32"/>
      <c r="V772" s="32"/>
      <c r="W772" s="32"/>
      <c r="X772" s="32"/>
      <c r="Y772" s="32"/>
      <c r="Z772" s="32"/>
      <c r="AA772" s="32"/>
      <c r="AB772" s="32"/>
      <c r="AC772" s="32"/>
      <c r="AD772" s="32"/>
      <c r="AE772" s="32"/>
      <c r="AT772" s="17" t="s">
        <v>152</v>
      </c>
      <c r="AU772" s="17" t="s">
        <v>83</v>
      </c>
    </row>
    <row r="773" s="2" customFormat="1">
      <c r="A773" s="32"/>
      <c r="B773" s="33"/>
      <c r="C773" s="34"/>
      <c r="D773" s="208" t="s">
        <v>179</v>
      </c>
      <c r="E773" s="34"/>
      <c r="F773" s="209" t="s">
        <v>1586</v>
      </c>
      <c r="G773" s="34"/>
      <c r="H773" s="34"/>
      <c r="I773" s="34"/>
      <c r="J773" s="34"/>
      <c r="K773" s="34"/>
      <c r="L773" s="38"/>
      <c r="M773" s="210"/>
      <c r="N773" s="211"/>
      <c r="O773" s="77"/>
      <c r="P773" s="77"/>
      <c r="Q773" s="77"/>
      <c r="R773" s="77"/>
      <c r="S773" s="77"/>
      <c r="T773" s="78"/>
      <c r="U773" s="32"/>
      <c r="V773" s="32"/>
      <c r="W773" s="32"/>
      <c r="X773" s="32"/>
      <c r="Y773" s="32"/>
      <c r="Z773" s="32"/>
      <c r="AA773" s="32"/>
      <c r="AB773" s="32"/>
      <c r="AC773" s="32"/>
      <c r="AD773" s="32"/>
      <c r="AE773" s="32"/>
      <c r="AT773" s="17" t="s">
        <v>179</v>
      </c>
      <c r="AU773" s="17" t="s">
        <v>83</v>
      </c>
    </row>
    <row r="774" s="2" customFormat="1" ht="24.15" customHeight="1">
      <c r="A774" s="32"/>
      <c r="B774" s="33"/>
      <c r="C774" s="196" t="s">
        <v>1587</v>
      </c>
      <c r="D774" s="196" t="s">
        <v>145</v>
      </c>
      <c r="E774" s="197" t="s">
        <v>1588</v>
      </c>
      <c r="F774" s="198" t="s">
        <v>1589</v>
      </c>
      <c r="G774" s="199" t="s">
        <v>148</v>
      </c>
      <c r="H774" s="200">
        <v>112.5</v>
      </c>
      <c r="I774" s="201">
        <v>1160</v>
      </c>
      <c r="J774" s="201">
        <f>ROUND(I774*H774,2)</f>
        <v>130500</v>
      </c>
      <c r="K774" s="198" t="s">
        <v>149</v>
      </c>
      <c r="L774" s="38"/>
      <c r="M774" s="202" t="s">
        <v>18</v>
      </c>
      <c r="N774" s="203" t="s">
        <v>45</v>
      </c>
      <c r="O774" s="204">
        <v>1.1699999999999999</v>
      </c>
      <c r="P774" s="204">
        <f>O774*H774</f>
        <v>131.625</v>
      </c>
      <c r="Q774" s="204">
        <v>0.02102</v>
      </c>
      <c r="R774" s="204">
        <f>Q774*H774</f>
        <v>2.3647499999999999</v>
      </c>
      <c r="S774" s="204">
        <v>0</v>
      </c>
      <c r="T774" s="205">
        <f>S774*H774</f>
        <v>0</v>
      </c>
      <c r="U774" s="32"/>
      <c r="V774" s="32"/>
      <c r="W774" s="32"/>
      <c r="X774" s="32"/>
      <c r="Y774" s="32"/>
      <c r="Z774" s="32"/>
      <c r="AA774" s="32"/>
      <c r="AB774" s="32"/>
      <c r="AC774" s="32"/>
      <c r="AD774" s="32"/>
      <c r="AE774" s="32"/>
      <c r="AR774" s="206" t="s">
        <v>150</v>
      </c>
      <c r="AT774" s="206" t="s">
        <v>145</v>
      </c>
      <c r="AU774" s="206" t="s">
        <v>83</v>
      </c>
      <c r="AY774" s="17" t="s">
        <v>143</v>
      </c>
      <c r="BE774" s="207">
        <f>IF(N774="základní",J774,0)</f>
        <v>130500</v>
      </c>
      <c r="BF774" s="207">
        <f>IF(N774="snížená",J774,0)</f>
        <v>0</v>
      </c>
      <c r="BG774" s="207">
        <f>IF(N774="zákl. přenesená",J774,0)</f>
        <v>0</v>
      </c>
      <c r="BH774" s="207">
        <f>IF(N774="sníž. přenesená",J774,0)</f>
        <v>0</v>
      </c>
      <c r="BI774" s="207">
        <f>IF(N774="nulová",J774,0)</f>
        <v>0</v>
      </c>
      <c r="BJ774" s="17" t="s">
        <v>20</v>
      </c>
      <c r="BK774" s="207">
        <f>ROUND(I774*H774,2)</f>
        <v>130500</v>
      </c>
      <c r="BL774" s="17" t="s">
        <v>150</v>
      </c>
      <c r="BM774" s="206" t="s">
        <v>1590</v>
      </c>
    </row>
    <row r="775" s="2" customFormat="1">
      <c r="A775" s="32"/>
      <c r="B775" s="33"/>
      <c r="C775" s="34"/>
      <c r="D775" s="208" t="s">
        <v>152</v>
      </c>
      <c r="E775" s="34"/>
      <c r="F775" s="209" t="s">
        <v>1585</v>
      </c>
      <c r="G775" s="34"/>
      <c r="H775" s="34"/>
      <c r="I775" s="34"/>
      <c r="J775" s="34"/>
      <c r="K775" s="34"/>
      <c r="L775" s="38"/>
      <c r="M775" s="210"/>
      <c r="N775" s="211"/>
      <c r="O775" s="77"/>
      <c r="P775" s="77"/>
      <c r="Q775" s="77"/>
      <c r="R775" s="77"/>
      <c r="S775" s="77"/>
      <c r="T775" s="78"/>
      <c r="U775" s="32"/>
      <c r="V775" s="32"/>
      <c r="W775" s="32"/>
      <c r="X775" s="32"/>
      <c r="Y775" s="32"/>
      <c r="Z775" s="32"/>
      <c r="AA775" s="32"/>
      <c r="AB775" s="32"/>
      <c r="AC775" s="32"/>
      <c r="AD775" s="32"/>
      <c r="AE775" s="32"/>
      <c r="AT775" s="17" t="s">
        <v>152</v>
      </c>
      <c r="AU775" s="17" t="s">
        <v>83</v>
      </c>
    </row>
    <row r="776" s="2" customFormat="1">
      <c r="A776" s="32"/>
      <c r="B776" s="33"/>
      <c r="C776" s="34"/>
      <c r="D776" s="208" t="s">
        <v>179</v>
      </c>
      <c r="E776" s="34"/>
      <c r="F776" s="209" t="s">
        <v>1591</v>
      </c>
      <c r="G776" s="34"/>
      <c r="H776" s="34"/>
      <c r="I776" s="34"/>
      <c r="J776" s="34"/>
      <c r="K776" s="34"/>
      <c r="L776" s="38"/>
      <c r="M776" s="210"/>
      <c r="N776" s="211"/>
      <c r="O776" s="77"/>
      <c r="P776" s="77"/>
      <c r="Q776" s="77"/>
      <c r="R776" s="77"/>
      <c r="S776" s="77"/>
      <c r="T776" s="78"/>
      <c r="U776" s="32"/>
      <c r="V776" s="32"/>
      <c r="W776" s="32"/>
      <c r="X776" s="32"/>
      <c r="Y776" s="32"/>
      <c r="Z776" s="32"/>
      <c r="AA776" s="32"/>
      <c r="AB776" s="32"/>
      <c r="AC776" s="32"/>
      <c r="AD776" s="32"/>
      <c r="AE776" s="32"/>
      <c r="AT776" s="17" t="s">
        <v>179</v>
      </c>
      <c r="AU776" s="17" t="s">
        <v>83</v>
      </c>
    </row>
    <row r="777" s="2" customFormat="1" ht="24.15" customHeight="1">
      <c r="A777" s="32"/>
      <c r="B777" s="33"/>
      <c r="C777" s="196" t="s">
        <v>1592</v>
      </c>
      <c r="D777" s="196" t="s">
        <v>145</v>
      </c>
      <c r="E777" s="197" t="s">
        <v>1593</v>
      </c>
      <c r="F777" s="198" t="s">
        <v>1594</v>
      </c>
      <c r="G777" s="199" t="s">
        <v>148</v>
      </c>
      <c r="H777" s="200">
        <v>15</v>
      </c>
      <c r="I777" s="201">
        <v>158</v>
      </c>
      <c r="J777" s="201">
        <f>ROUND(I777*H777,2)</f>
        <v>2370</v>
      </c>
      <c r="K777" s="198" t="s">
        <v>149</v>
      </c>
      <c r="L777" s="38"/>
      <c r="M777" s="202" t="s">
        <v>18</v>
      </c>
      <c r="N777" s="203" t="s">
        <v>45</v>
      </c>
      <c r="O777" s="204">
        <v>0.17799999999999999</v>
      </c>
      <c r="P777" s="204">
        <f>O777*H777</f>
        <v>2.6699999999999999</v>
      </c>
      <c r="Q777" s="204">
        <v>0.21251999999999999</v>
      </c>
      <c r="R777" s="204">
        <f>Q777*H777</f>
        <v>3.1877999999999997</v>
      </c>
      <c r="S777" s="204">
        <v>0</v>
      </c>
      <c r="T777" s="205">
        <f>S777*H777</f>
        <v>0</v>
      </c>
      <c r="U777" s="32"/>
      <c r="V777" s="32"/>
      <c r="W777" s="32"/>
      <c r="X777" s="32"/>
      <c r="Y777" s="32"/>
      <c r="Z777" s="32"/>
      <c r="AA777" s="32"/>
      <c r="AB777" s="32"/>
      <c r="AC777" s="32"/>
      <c r="AD777" s="32"/>
      <c r="AE777" s="32"/>
      <c r="AR777" s="206" t="s">
        <v>150</v>
      </c>
      <c r="AT777" s="206" t="s">
        <v>145</v>
      </c>
      <c r="AU777" s="206" t="s">
        <v>83</v>
      </c>
      <c r="AY777" s="17" t="s">
        <v>143</v>
      </c>
      <c r="BE777" s="207">
        <f>IF(N777="základní",J777,0)</f>
        <v>2370</v>
      </c>
      <c r="BF777" s="207">
        <f>IF(N777="snížená",J777,0)</f>
        <v>0</v>
      </c>
      <c r="BG777" s="207">
        <f>IF(N777="zákl. přenesená",J777,0)</f>
        <v>0</v>
      </c>
      <c r="BH777" s="207">
        <f>IF(N777="sníž. přenesená",J777,0)</f>
        <v>0</v>
      </c>
      <c r="BI777" s="207">
        <f>IF(N777="nulová",J777,0)</f>
        <v>0</v>
      </c>
      <c r="BJ777" s="17" t="s">
        <v>20</v>
      </c>
      <c r="BK777" s="207">
        <f>ROUND(I777*H777,2)</f>
        <v>2370</v>
      </c>
      <c r="BL777" s="17" t="s">
        <v>150</v>
      </c>
      <c r="BM777" s="206" t="s">
        <v>1595</v>
      </c>
    </row>
    <row r="778" s="2" customFormat="1">
      <c r="A778" s="32"/>
      <c r="B778" s="33"/>
      <c r="C778" s="34"/>
      <c r="D778" s="208" t="s">
        <v>152</v>
      </c>
      <c r="E778" s="34"/>
      <c r="F778" s="209" t="s">
        <v>1596</v>
      </c>
      <c r="G778" s="34"/>
      <c r="H778" s="34"/>
      <c r="I778" s="34"/>
      <c r="J778" s="34"/>
      <c r="K778" s="34"/>
      <c r="L778" s="38"/>
      <c r="M778" s="210"/>
      <c r="N778" s="211"/>
      <c r="O778" s="77"/>
      <c r="P778" s="77"/>
      <c r="Q778" s="77"/>
      <c r="R778" s="77"/>
      <c r="S778" s="77"/>
      <c r="T778" s="78"/>
      <c r="U778" s="32"/>
      <c r="V778" s="32"/>
      <c r="W778" s="32"/>
      <c r="X778" s="32"/>
      <c r="Y778" s="32"/>
      <c r="Z778" s="32"/>
      <c r="AA778" s="32"/>
      <c r="AB778" s="32"/>
      <c r="AC778" s="32"/>
      <c r="AD778" s="32"/>
      <c r="AE778" s="32"/>
      <c r="AT778" s="17" t="s">
        <v>152</v>
      </c>
      <c r="AU778" s="17" t="s">
        <v>83</v>
      </c>
    </row>
    <row r="779" s="2" customFormat="1" ht="33" customHeight="1">
      <c r="A779" s="32"/>
      <c r="B779" s="33"/>
      <c r="C779" s="196" t="s">
        <v>1597</v>
      </c>
      <c r="D779" s="196" t="s">
        <v>145</v>
      </c>
      <c r="E779" s="197" t="s">
        <v>1598</v>
      </c>
      <c r="F779" s="198" t="s">
        <v>1599</v>
      </c>
      <c r="G779" s="199" t="s">
        <v>176</v>
      </c>
      <c r="H779" s="200">
        <v>1.2</v>
      </c>
      <c r="I779" s="201">
        <v>1160</v>
      </c>
      <c r="J779" s="201">
        <f>ROUND(I779*H779,2)</f>
        <v>1392</v>
      </c>
      <c r="K779" s="198" t="s">
        <v>149</v>
      </c>
      <c r="L779" s="38"/>
      <c r="M779" s="202" t="s">
        <v>18</v>
      </c>
      <c r="N779" s="203" t="s">
        <v>45</v>
      </c>
      <c r="O779" s="204">
        <v>1.6950000000000001</v>
      </c>
      <c r="P779" s="204">
        <f>O779*H779</f>
        <v>2.0339999999999998</v>
      </c>
      <c r="Q779" s="204">
        <v>1.8907700000000001</v>
      </c>
      <c r="R779" s="204">
        <f>Q779*H779</f>
        <v>2.2689240000000002</v>
      </c>
      <c r="S779" s="204">
        <v>0</v>
      </c>
      <c r="T779" s="205">
        <f>S779*H779</f>
        <v>0</v>
      </c>
      <c r="U779" s="32"/>
      <c r="V779" s="32"/>
      <c r="W779" s="32"/>
      <c r="X779" s="32"/>
      <c r="Y779" s="32"/>
      <c r="Z779" s="32"/>
      <c r="AA779" s="32"/>
      <c r="AB779" s="32"/>
      <c r="AC779" s="32"/>
      <c r="AD779" s="32"/>
      <c r="AE779" s="32"/>
      <c r="AR779" s="206" t="s">
        <v>150</v>
      </c>
      <c r="AT779" s="206" t="s">
        <v>145</v>
      </c>
      <c r="AU779" s="206" t="s">
        <v>83</v>
      </c>
      <c r="AY779" s="17" t="s">
        <v>143</v>
      </c>
      <c r="BE779" s="207">
        <f>IF(N779="základní",J779,0)</f>
        <v>1392</v>
      </c>
      <c r="BF779" s="207">
        <f>IF(N779="snížená",J779,0)</f>
        <v>0</v>
      </c>
      <c r="BG779" s="207">
        <f>IF(N779="zákl. přenesená",J779,0)</f>
        <v>0</v>
      </c>
      <c r="BH779" s="207">
        <f>IF(N779="sníž. přenesená",J779,0)</f>
        <v>0</v>
      </c>
      <c r="BI779" s="207">
        <f>IF(N779="nulová",J779,0)</f>
        <v>0</v>
      </c>
      <c r="BJ779" s="17" t="s">
        <v>20</v>
      </c>
      <c r="BK779" s="207">
        <f>ROUND(I779*H779,2)</f>
        <v>1392</v>
      </c>
      <c r="BL779" s="17" t="s">
        <v>150</v>
      </c>
      <c r="BM779" s="206" t="s">
        <v>1600</v>
      </c>
    </row>
    <row r="780" s="2" customFormat="1">
      <c r="A780" s="32"/>
      <c r="B780" s="33"/>
      <c r="C780" s="34"/>
      <c r="D780" s="208" t="s">
        <v>152</v>
      </c>
      <c r="E780" s="34"/>
      <c r="F780" s="209" t="s">
        <v>1601</v>
      </c>
      <c r="G780" s="34"/>
      <c r="H780" s="34"/>
      <c r="I780" s="34"/>
      <c r="J780" s="34"/>
      <c r="K780" s="34"/>
      <c r="L780" s="38"/>
      <c r="M780" s="210"/>
      <c r="N780" s="211"/>
      <c r="O780" s="77"/>
      <c r="P780" s="77"/>
      <c r="Q780" s="77"/>
      <c r="R780" s="77"/>
      <c r="S780" s="77"/>
      <c r="T780" s="78"/>
      <c r="U780" s="32"/>
      <c r="V780" s="32"/>
      <c r="W780" s="32"/>
      <c r="X780" s="32"/>
      <c r="Y780" s="32"/>
      <c r="Z780" s="32"/>
      <c r="AA780" s="32"/>
      <c r="AB780" s="32"/>
      <c r="AC780" s="32"/>
      <c r="AD780" s="32"/>
      <c r="AE780" s="32"/>
      <c r="AT780" s="17" t="s">
        <v>152</v>
      </c>
      <c r="AU780" s="17" t="s">
        <v>83</v>
      </c>
    </row>
    <row r="781" s="2" customFormat="1">
      <c r="A781" s="32"/>
      <c r="B781" s="33"/>
      <c r="C781" s="34"/>
      <c r="D781" s="208" t="s">
        <v>179</v>
      </c>
      <c r="E781" s="34"/>
      <c r="F781" s="209" t="s">
        <v>941</v>
      </c>
      <c r="G781" s="34"/>
      <c r="H781" s="34"/>
      <c r="I781" s="34"/>
      <c r="J781" s="34"/>
      <c r="K781" s="34"/>
      <c r="L781" s="38"/>
      <c r="M781" s="210"/>
      <c r="N781" s="211"/>
      <c r="O781" s="77"/>
      <c r="P781" s="77"/>
      <c r="Q781" s="77"/>
      <c r="R781" s="77"/>
      <c r="S781" s="77"/>
      <c r="T781" s="78"/>
      <c r="U781" s="32"/>
      <c r="V781" s="32"/>
      <c r="W781" s="32"/>
      <c r="X781" s="32"/>
      <c r="Y781" s="32"/>
      <c r="Z781" s="32"/>
      <c r="AA781" s="32"/>
      <c r="AB781" s="32"/>
      <c r="AC781" s="32"/>
      <c r="AD781" s="32"/>
      <c r="AE781" s="32"/>
      <c r="AT781" s="17" t="s">
        <v>179</v>
      </c>
      <c r="AU781" s="17" t="s">
        <v>83</v>
      </c>
    </row>
    <row r="782" s="2" customFormat="1" ht="33" customHeight="1">
      <c r="A782" s="32"/>
      <c r="B782" s="33"/>
      <c r="C782" s="196" t="s">
        <v>1602</v>
      </c>
      <c r="D782" s="196" t="s">
        <v>145</v>
      </c>
      <c r="E782" s="197" t="s">
        <v>1603</v>
      </c>
      <c r="F782" s="198" t="s">
        <v>1604</v>
      </c>
      <c r="G782" s="199" t="s">
        <v>176</v>
      </c>
      <c r="H782" s="200">
        <v>10.5</v>
      </c>
      <c r="I782" s="201">
        <v>1060</v>
      </c>
      <c r="J782" s="201">
        <f>ROUND(I782*H782,2)</f>
        <v>11130</v>
      </c>
      <c r="K782" s="198" t="s">
        <v>149</v>
      </c>
      <c r="L782" s="38"/>
      <c r="M782" s="202" t="s">
        <v>18</v>
      </c>
      <c r="N782" s="203" t="s">
        <v>45</v>
      </c>
      <c r="O782" s="204">
        <v>1.317</v>
      </c>
      <c r="P782" s="204">
        <f>O782*H782</f>
        <v>13.8285</v>
      </c>
      <c r="Q782" s="204">
        <v>1.8907700000000001</v>
      </c>
      <c r="R782" s="204">
        <f>Q782*H782</f>
        <v>19.853085</v>
      </c>
      <c r="S782" s="204">
        <v>0</v>
      </c>
      <c r="T782" s="205">
        <f>S782*H782</f>
        <v>0</v>
      </c>
      <c r="U782" s="32"/>
      <c r="V782" s="32"/>
      <c r="W782" s="32"/>
      <c r="X782" s="32"/>
      <c r="Y782" s="32"/>
      <c r="Z782" s="32"/>
      <c r="AA782" s="32"/>
      <c r="AB782" s="32"/>
      <c r="AC782" s="32"/>
      <c r="AD782" s="32"/>
      <c r="AE782" s="32"/>
      <c r="AR782" s="206" t="s">
        <v>150</v>
      </c>
      <c r="AT782" s="206" t="s">
        <v>145</v>
      </c>
      <c r="AU782" s="206" t="s">
        <v>83</v>
      </c>
      <c r="AY782" s="17" t="s">
        <v>143</v>
      </c>
      <c r="BE782" s="207">
        <f>IF(N782="základní",J782,0)</f>
        <v>11130</v>
      </c>
      <c r="BF782" s="207">
        <f>IF(N782="snížená",J782,0)</f>
        <v>0</v>
      </c>
      <c r="BG782" s="207">
        <f>IF(N782="zákl. přenesená",J782,0)</f>
        <v>0</v>
      </c>
      <c r="BH782" s="207">
        <f>IF(N782="sníž. přenesená",J782,0)</f>
        <v>0</v>
      </c>
      <c r="BI782" s="207">
        <f>IF(N782="nulová",J782,0)</f>
        <v>0</v>
      </c>
      <c r="BJ782" s="17" t="s">
        <v>20</v>
      </c>
      <c r="BK782" s="207">
        <f>ROUND(I782*H782,2)</f>
        <v>11130</v>
      </c>
      <c r="BL782" s="17" t="s">
        <v>150</v>
      </c>
      <c r="BM782" s="206" t="s">
        <v>1605</v>
      </c>
    </row>
    <row r="783" s="2" customFormat="1">
      <c r="A783" s="32"/>
      <c r="B783" s="33"/>
      <c r="C783" s="34"/>
      <c r="D783" s="208" t="s">
        <v>152</v>
      </c>
      <c r="E783" s="34"/>
      <c r="F783" s="209" t="s">
        <v>1601</v>
      </c>
      <c r="G783" s="34"/>
      <c r="H783" s="34"/>
      <c r="I783" s="34"/>
      <c r="J783" s="34"/>
      <c r="K783" s="34"/>
      <c r="L783" s="38"/>
      <c r="M783" s="210"/>
      <c r="N783" s="211"/>
      <c r="O783" s="77"/>
      <c r="P783" s="77"/>
      <c r="Q783" s="77"/>
      <c r="R783" s="77"/>
      <c r="S783" s="77"/>
      <c r="T783" s="78"/>
      <c r="U783" s="32"/>
      <c r="V783" s="32"/>
      <c r="W783" s="32"/>
      <c r="X783" s="32"/>
      <c r="Y783" s="32"/>
      <c r="Z783" s="32"/>
      <c r="AA783" s="32"/>
      <c r="AB783" s="32"/>
      <c r="AC783" s="32"/>
      <c r="AD783" s="32"/>
      <c r="AE783" s="32"/>
      <c r="AT783" s="17" t="s">
        <v>152</v>
      </c>
      <c r="AU783" s="17" t="s">
        <v>83</v>
      </c>
    </row>
    <row r="784" s="2" customFormat="1">
      <c r="A784" s="32"/>
      <c r="B784" s="33"/>
      <c r="C784" s="34"/>
      <c r="D784" s="208" t="s">
        <v>179</v>
      </c>
      <c r="E784" s="34"/>
      <c r="F784" s="209" t="s">
        <v>1606</v>
      </c>
      <c r="G784" s="34"/>
      <c r="H784" s="34"/>
      <c r="I784" s="34"/>
      <c r="J784" s="34"/>
      <c r="K784" s="34"/>
      <c r="L784" s="38"/>
      <c r="M784" s="210"/>
      <c r="N784" s="211"/>
      <c r="O784" s="77"/>
      <c r="P784" s="77"/>
      <c r="Q784" s="77"/>
      <c r="R784" s="77"/>
      <c r="S784" s="77"/>
      <c r="T784" s="78"/>
      <c r="U784" s="32"/>
      <c r="V784" s="32"/>
      <c r="W784" s="32"/>
      <c r="X784" s="32"/>
      <c r="Y784" s="32"/>
      <c r="Z784" s="32"/>
      <c r="AA784" s="32"/>
      <c r="AB784" s="32"/>
      <c r="AC784" s="32"/>
      <c r="AD784" s="32"/>
      <c r="AE784" s="32"/>
      <c r="AT784" s="17" t="s">
        <v>179</v>
      </c>
      <c r="AU784" s="17" t="s">
        <v>83</v>
      </c>
    </row>
    <row r="785" s="2" customFormat="1" ht="37.8" customHeight="1">
      <c r="A785" s="32"/>
      <c r="B785" s="33"/>
      <c r="C785" s="196" t="s">
        <v>1607</v>
      </c>
      <c r="D785" s="196" t="s">
        <v>145</v>
      </c>
      <c r="E785" s="197" t="s">
        <v>1608</v>
      </c>
      <c r="F785" s="198" t="s">
        <v>1609</v>
      </c>
      <c r="G785" s="199" t="s">
        <v>148</v>
      </c>
      <c r="H785" s="200">
        <v>126</v>
      </c>
      <c r="I785" s="201">
        <v>72.299999999999997</v>
      </c>
      <c r="J785" s="201">
        <f>ROUND(I785*H785,2)</f>
        <v>9109.7999999999993</v>
      </c>
      <c r="K785" s="198" t="s">
        <v>149</v>
      </c>
      <c r="L785" s="38"/>
      <c r="M785" s="202" t="s">
        <v>18</v>
      </c>
      <c r="N785" s="203" t="s">
        <v>45</v>
      </c>
      <c r="O785" s="204">
        <v>0.050000000000000003</v>
      </c>
      <c r="P785" s="204">
        <f>O785*H785</f>
        <v>6.3000000000000007</v>
      </c>
      <c r="Q785" s="204">
        <v>0.16192000000000001</v>
      </c>
      <c r="R785" s="204">
        <f>Q785*H785</f>
        <v>20.40192</v>
      </c>
      <c r="S785" s="204">
        <v>0</v>
      </c>
      <c r="T785" s="205">
        <f>S785*H785</f>
        <v>0</v>
      </c>
      <c r="U785" s="32"/>
      <c r="V785" s="32"/>
      <c r="W785" s="32"/>
      <c r="X785" s="32"/>
      <c r="Y785" s="32"/>
      <c r="Z785" s="32"/>
      <c r="AA785" s="32"/>
      <c r="AB785" s="32"/>
      <c r="AC785" s="32"/>
      <c r="AD785" s="32"/>
      <c r="AE785" s="32"/>
      <c r="AR785" s="206" t="s">
        <v>150</v>
      </c>
      <c r="AT785" s="206" t="s">
        <v>145</v>
      </c>
      <c r="AU785" s="206" t="s">
        <v>83</v>
      </c>
      <c r="AY785" s="17" t="s">
        <v>143</v>
      </c>
      <c r="BE785" s="207">
        <f>IF(N785="základní",J785,0)</f>
        <v>9109.7999999999993</v>
      </c>
      <c r="BF785" s="207">
        <f>IF(N785="snížená",J785,0)</f>
        <v>0</v>
      </c>
      <c r="BG785" s="207">
        <f>IF(N785="zákl. přenesená",J785,0)</f>
        <v>0</v>
      </c>
      <c r="BH785" s="207">
        <f>IF(N785="sníž. přenesená",J785,0)</f>
        <v>0</v>
      </c>
      <c r="BI785" s="207">
        <f>IF(N785="nulová",J785,0)</f>
        <v>0</v>
      </c>
      <c r="BJ785" s="17" t="s">
        <v>20</v>
      </c>
      <c r="BK785" s="207">
        <f>ROUND(I785*H785,2)</f>
        <v>9109.7999999999993</v>
      </c>
      <c r="BL785" s="17" t="s">
        <v>150</v>
      </c>
      <c r="BM785" s="206" t="s">
        <v>1610</v>
      </c>
    </row>
    <row r="786" s="2" customFormat="1">
      <c r="A786" s="32"/>
      <c r="B786" s="33"/>
      <c r="C786" s="34"/>
      <c r="D786" s="208" t="s">
        <v>152</v>
      </c>
      <c r="E786" s="34"/>
      <c r="F786" s="209" t="s">
        <v>1611</v>
      </c>
      <c r="G786" s="34"/>
      <c r="H786" s="34"/>
      <c r="I786" s="34"/>
      <c r="J786" s="34"/>
      <c r="K786" s="34"/>
      <c r="L786" s="38"/>
      <c r="M786" s="210"/>
      <c r="N786" s="211"/>
      <c r="O786" s="77"/>
      <c r="P786" s="77"/>
      <c r="Q786" s="77"/>
      <c r="R786" s="77"/>
      <c r="S786" s="77"/>
      <c r="T786" s="78"/>
      <c r="U786" s="32"/>
      <c r="V786" s="32"/>
      <c r="W786" s="32"/>
      <c r="X786" s="32"/>
      <c r="Y786" s="32"/>
      <c r="Z786" s="32"/>
      <c r="AA786" s="32"/>
      <c r="AB786" s="32"/>
      <c r="AC786" s="32"/>
      <c r="AD786" s="32"/>
      <c r="AE786" s="32"/>
      <c r="AT786" s="17" t="s">
        <v>152</v>
      </c>
      <c r="AU786" s="17" t="s">
        <v>83</v>
      </c>
    </row>
    <row r="787" s="2" customFormat="1">
      <c r="A787" s="32"/>
      <c r="B787" s="33"/>
      <c r="C787" s="34"/>
      <c r="D787" s="208" t="s">
        <v>179</v>
      </c>
      <c r="E787" s="34"/>
      <c r="F787" s="209" t="s">
        <v>941</v>
      </c>
      <c r="G787" s="34"/>
      <c r="H787" s="34"/>
      <c r="I787" s="34"/>
      <c r="J787" s="34"/>
      <c r="K787" s="34"/>
      <c r="L787" s="38"/>
      <c r="M787" s="210"/>
      <c r="N787" s="211"/>
      <c r="O787" s="77"/>
      <c r="P787" s="77"/>
      <c r="Q787" s="77"/>
      <c r="R787" s="77"/>
      <c r="S787" s="77"/>
      <c r="T787" s="78"/>
      <c r="U787" s="32"/>
      <c r="V787" s="32"/>
      <c r="W787" s="32"/>
      <c r="X787" s="32"/>
      <c r="Y787" s="32"/>
      <c r="Z787" s="32"/>
      <c r="AA787" s="32"/>
      <c r="AB787" s="32"/>
      <c r="AC787" s="32"/>
      <c r="AD787" s="32"/>
      <c r="AE787" s="32"/>
      <c r="AT787" s="17" t="s">
        <v>179</v>
      </c>
      <c r="AU787" s="17" t="s">
        <v>83</v>
      </c>
    </row>
    <row r="788" s="2" customFormat="1" ht="24.15" customHeight="1">
      <c r="A788" s="32"/>
      <c r="B788" s="33"/>
      <c r="C788" s="196" t="s">
        <v>1612</v>
      </c>
      <c r="D788" s="196" t="s">
        <v>145</v>
      </c>
      <c r="E788" s="197" t="s">
        <v>1613</v>
      </c>
      <c r="F788" s="198" t="s">
        <v>1614</v>
      </c>
      <c r="G788" s="199" t="s">
        <v>176</v>
      </c>
      <c r="H788" s="200">
        <v>132</v>
      </c>
      <c r="I788" s="201">
        <v>3910</v>
      </c>
      <c r="J788" s="201">
        <f>ROUND(I788*H788,2)</f>
        <v>516120</v>
      </c>
      <c r="K788" s="198" t="s">
        <v>149</v>
      </c>
      <c r="L788" s="38"/>
      <c r="M788" s="202" t="s">
        <v>18</v>
      </c>
      <c r="N788" s="203" t="s">
        <v>45</v>
      </c>
      <c r="O788" s="204">
        <v>1.548</v>
      </c>
      <c r="P788" s="204">
        <f>O788*H788</f>
        <v>204.33600000000001</v>
      </c>
      <c r="Q788" s="204">
        <v>0</v>
      </c>
      <c r="R788" s="204">
        <f>Q788*H788</f>
        <v>0</v>
      </c>
      <c r="S788" s="204">
        <v>0</v>
      </c>
      <c r="T788" s="205">
        <f>S788*H788</f>
        <v>0</v>
      </c>
      <c r="U788" s="32"/>
      <c r="V788" s="32"/>
      <c r="W788" s="32"/>
      <c r="X788" s="32"/>
      <c r="Y788" s="32"/>
      <c r="Z788" s="32"/>
      <c r="AA788" s="32"/>
      <c r="AB788" s="32"/>
      <c r="AC788" s="32"/>
      <c r="AD788" s="32"/>
      <c r="AE788" s="32"/>
      <c r="AR788" s="206" t="s">
        <v>150</v>
      </c>
      <c r="AT788" s="206" t="s">
        <v>145</v>
      </c>
      <c r="AU788" s="206" t="s">
        <v>83</v>
      </c>
      <c r="AY788" s="17" t="s">
        <v>143</v>
      </c>
      <c r="BE788" s="207">
        <f>IF(N788="základní",J788,0)</f>
        <v>516120</v>
      </c>
      <c r="BF788" s="207">
        <f>IF(N788="snížená",J788,0)</f>
        <v>0</v>
      </c>
      <c r="BG788" s="207">
        <f>IF(N788="zákl. přenesená",J788,0)</f>
        <v>0</v>
      </c>
      <c r="BH788" s="207">
        <f>IF(N788="sníž. přenesená",J788,0)</f>
        <v>0</v>
      </c>
      <c r="BI788" s="207">
        <f>IF(N788="nulová",J788,0)</f>
        <v>0</v>
      </c>
      <c r="BJ788" s="17" t="s">
        <v>20</v>
      </c>
      <c r="BK788" s="207">
        <f>ROUND(I788*H788,2)</f>
        <v>516120</v>
      </c>
      <c r="BL788" s="17" t="s">
        <v>150</v>
      </c>
      <c r="BM788" s="206" t="s">
        <v>1615</v>
      </c>
    </row>
    <row r="789" s="2" customFormat="1">
      <c r="A789" s="32"/>
      <c r="B789" s="33"/>
      <c r="C789" s="34"/>
      <c r="D789" s="208" t="s">
        <v>152</v>
      </c>
      <c r="E789" s="34"/>
      <c r="F789" s="209" t="s">
        <v>1503</v>
      </c>
      <c r="G789" s="34"/>
      <c r="H789" s="34"/>
      <c r="I789" s="34"/>
      <c r="J789" s="34"/>
      <c r="K789" s="34"/>
      <c r="L789" s="38"/>
      <c r="M789" s="210"/>
      <c r="N789" s="211"/>
      <c r="O789" s="77"/>
      <c r="P789" s="77"/>
      <c r="Q789" s="77"/>
      <c r="R789" s="77"/>
      <c r="S789" s="77"/>
      <c r="T789" s="78"/>
      <c r="U789" s="32"/>
      <c r="V789" s="32"/>
      <c r="W789" s="32"/>
      <c r="X789" s="32"/>
      <c r="Y789" s="32"/>
      <c r="Z789" s="32"/>
      <c r="AA789" s="32"/>
      <c r="AB789" s="32"/>
      <c r="AC789" s="32"/>
      <c r="AD789" s="32"/>
      <c r="AE789" s="32"/>
      <c r="AT789" s="17" t="s">
        <v>152</v>
      </c>
      <c r="AU789" s="17" t="s">
        <v>83</v>
      </c>
    </row>
    <row r="790" s="2" customFormat="1">
      <c r="A790" s="32"/>
      <c r="B790" s="33"/>
      <c r="C790" s="34"/>
      <c r="D790" s="208" t="s">
        <v>179</v>
      </c>
      <c r="E790" s="34"/>
      <c r="F790" s="209" t="s">
        <v>1616</v>
      </c>
      <c r="G790" s="34"/>
      <c r="H790" s="34"/>
      <c r="I790" s="34"/>
      <c r="J790" s="34"/>
      <c r="K790" s="34"/>
      <c r="L790" s="38"/>
      <c r="M790" s="210"/>
      <c r="N790" s="211"/>
      <c r="O790" s="77"/>
      <c r="P790" s="77"/>
      <c r="Q790" s="77"/>
      <c r="R790" s="77"/>
      <c r="S790" s="77"/>
      <c r="T790" s="78"/>
      <c r="U790" s="32"/>
      <c r="V790" s="32"/>
      <c r="W790" s="32"/>
      <c r="X790" s="32"/>
      <c r="Y790" s="32"/>
      <c r="Z790" s="32"/>
      <c r="AA790" s="32"/>
      <c r="AB790" s="32"/>
      <c r="AC790" s="32"/>
      <c r="AD790" s="32"/>
      <c r="AE790" s="32"/>
      <c r="AT790" s="17" t="s">
        <v>179</v>
      </c>
      <c r="AU790" s="17" t="s">
        <v>83</v>
      </c>
    </row>
    <row r="791" s="2" customFormat="1" ht="24.15" customHeight="1">
      <c r="A791" s="32"/>
      <c r="B791" s="33"/>
      <c r="C791" s="196" t="s">
        <v>1617</v>
      </c>
      <c r="D791" s="196" t="s">
        <v>145</v>
      </c>
      <c r="E791" s="197" t="s">
        <v>1618</v>
      </c>
      <c r="F791" s="198" t="s">
        <v>1619</v>
      </c>
      <c r="G791" s="199" t="s">
        <v>176</v>
      </c>
      <c r="H791" s="200">
        <v>37.5</v>
      </c>
      <c r="I791" s="201">
        <v>4240</v>
      </c>
      <c r="J791" s="201">
        <f>ROUND(I791*H791,2)</f>
        <v>159000</v>
      </c>
      <c r="K791" s="198" t="s">
        <v>149</v>
      </c>
      <c r="L791" s="38"/>
      <c r="M791" s="202" t="s">
        <v>18</v>
      </c>
      <c r="N791" s="203" t="s">
        <v>45</v>
      </c>
      <c r="O791" s="204">
        <v>1.548</v>
      </c>
      <c r="P791" s="204">
        <f>O791*H791</f>
        <v>58.050000000000004</v>
      </c>
      <c r="Q791" s="204">
        <v>0</v>
      </c>
      <c r="R791" s="204">
        <f>Q791*H791</f>
        <v>0</v>
      </c>
      <c r="S791" s="204">
        <v>0</v>
      </c>
      <c r="T791" s="205">
        <f>S791*H791</f>
        <v>0</v>
      </c>
      <c r="U791" s="32"/>
      <c r="V791" s="32"/>
      <c r="W791" s="32"/>
      <c r="X791" s="32"/>
      <c r="Y791" s="32"/>
      <c r="Z791" s="32"/>
      <c r="AA791" s="32"/>
      <c r="AB791" s="32"/>
      <c r="AC791" s="32"/>
      <c r="AD791" s="32"/>
      <c r="AE791" s="32"/>
      <c r="AR791" s="206" t="s">
        <v>150</v>
      </c>
      <c r="AT791" s="206" t="s">
        <v>145</v>
      </c>
      <c r="AU791" s="206" t="s">
        <v>83</v>
      </c>
      <c r="AY791" s="17" t="s">
        <v>143</v>
      </c>
      <c r="BE791" s="207">
        <f>IF(N791="základní",J791,0)</f>
        <v>159000</v>
      </c>
      <c r="BF791" s="207">
        <f>IF(N791="snížená",J791,0)</f>
        <v>0</v>
      </c>
      <c r="BG791" s="207">
        <f>IF(N791="zákl. přenesená",J791,0)</f>
        <v>0</v>
      </c>
      <c r="BH791" s="207">
        <f>IF(N791="sníž. přenesená",J791,0)</f>
        <v>0</v>
      </c>
      <c r="BI791" s="207">
        <f>IF(N791="nulová",J791,0)</f>
        <v>0</v>
      </c>
      <c r="BJ791" s="17" t="s">
        <v>20</v>
      </c>
      <c r="BK791" s="207">
        <f>ROUND(I791*H791,2)</f>
        <v>159000</v>
      </c>
      <c r="BL791" s="17" t="s">
        <v>150</v>
      </c>
      <c r="BM791" s="206" t="s">
        <v>1620</v>
      </c>
    </row>
    <row r="792" s="2" customFormat="1">
      <c r="A792" s="32"/>
      <c r="B792" s="33"/>
      <c r="C792" s="34"/>
      <c r="D792" s="208" t="s">
        <v>152</v>
      </c>
      <c r="E792" s="34"/>
      <c r="F792" s="209" t="s">
        <v>1503</v>
      </c>
      <c r="G792" s="34"/>
      <c r="H792" s="34"/>
      <c r="I792" s="34"/>
      <c r="J792" s="34"/>
      <c r="K792" s="34"/>
      <c r="L792" s="38"/>
      <c r="M792" s="210"/>
      <c r="N792" s="211"/>
      <c r="O792" s="77"/>
      <c r="P792" s="77"/>
      <c r="Q792" s="77"/>
      <c r="R792" s="77"/>
      <c r="S792" s="77"/>
      <c r="T792" s="78"/>
      <c r="U792" s="32"/>
      <c r="V792" s="32"/>
      <c r="W792" s="32"/>
      <c r="X792" s="32"/>
      <c r="Y792" s="32"/>
      <c r="Z792" s="32"/>
      <c r="AA792" s="32"/>
      <c r="AB792" s="32"/>
      <c r="AC792" s="32"/>
      <c r="AD792" s="32"/>
      <c r="AE792" s="32"/>
      <c r="AT792" s="17" t="s">
        <v>152</v>
      </c>
      <c r="AU792" s="17" t="s">
        <v>83</v>
      </c>
    </row>
    <row r="793" s="2" customFormat="1" ht="37.8" customHeight="1">
      <c r="A793" s="32"/>
      <c r="B793" s="33"/>
      <c r="C793" s="196" t="s">
        <v>1621</v>
      </c>
      <c r="D793" s="196" t="s">
        <v>145</v>
      </c>
      <c r="E793" s="197" t="s">
        <v>1622</v>
      </c>
      <c r="F793" s="198" t="s">
        <v>1623</v>
      </c>
      <c r="G793" s="199" t="s">
        <v>148</v>
      </c>
      <c r="H793" s="200">
        <v>30</v>
      </c>
      <c r="I793" s="201">
        <v>547</v>
      </c>
      <c r="J793" s="201">
        <f>ROUND(I793*H793,2)</f>
        <v>16410</v>
      </c>
      <c r="K793" s="198" t="s">
        <v>149</v>
      </c>
      <c r="L793" s="38"/>
      <c r="M793" s="202" t="s">
        <v>18</v>
      </c>
      <c r="N793" s="203" t="s">
        <v>45</v>
      </c>
      <c r="O793" s="204">
        <v>0.56200000000000006</v>
      </c>
      <c r="P793" s="204">
        <f>O793*H793</f>
        <v>16.860000000000003</v>
      </c>
      <c r="Q793" s="204">
        <v>0.15679630750000001</v>
      </c>
      <c r="R793" s="204">
        <f>Q793*H793</f>
        <v>4.7038892250000002</v>
      </c>
      <c r="S793" s="204">
        <v>0</v>
      </c>
      <c r="T793" s="205">
        <f>S793*H793</f>
        <v>0</v>
      </c>
      <c r="U793" s="32"/>
      <c r="V793" s="32"/>
      <c r="W793" s="32"/>
      <c r="X793" s="32"/>
      <c r="Y793" s="32"/>
      <c r="Z793" s="32"/>
      <c r="AA793" s="32"/>
      <c r="AB793" s="32"/>
      <c r="AC793" s="32"/>
      <c r="AD793" s="32"/>
      <c r="AE793" s="32"/>
      <c r="AR793" s="206" t="s">
        <v>150</v>
      </c>
      <c r="AT793" s="206" t="s">
        <v>145</v>
      </c>
      <c r="AU793" s="206" t="s">
        <v>83</v>
      </c>
      <c r="AY793" s="17" t="s">
        <v>143</v>
      </c>
      <c r="BE793" s="207">
        <f>IF(N793="základní",J793,0)</f>
        <v>16410</v>
      </c>
      <c r="BF793" s="207">
        <f>IF(N793="snížená",J793,0)</f>
        <v>0</v>
      </c>
      <c r="BG793" s="207">
        <f>IF(N793="zákl. přenesená",J793,0)</f>
        <v>0</v>
      </c>
      <c r="BH793" s="207">
        <f>IF(N793="sníž. přenesená",J793,0)</f>
        <v>0</v>
      </c>
      <c r="BI793" s="207">
        <f>IF(N793="nulová",J793,0)</f>
        <v>0</v>
      </c>
      <c r="BJ793" s="17" t="s">
        <v>20</v>
      </c>
      <c r="BK793" s="207">
        <f>ROUND(I793*H793,2)</f>
        <v>16410</v>
      </c>
      <c r="BL793" s="17" t="s">
        <v>150</v>
      </c>
      <c r="BM793" s="206" t="s">
        <v>1624</v>
      </c>
    </row>
    <row r="794" s="2" customFormat="1">
      <c r="A794" s="32"/>
      <c r="B794" s="33"/>
      <c r="C794" s="34"/>
      <c r="D794" s="208" t="s">
        <v>152</v>
      </c>
      <c r="E794" s="34"/>
      <c r="F794" s="209" t="s">
        <v>1625</v>
      </c>
      <c r="G794" s="34"/>
      <c r="H794" s="34"/>
      <c r="I794" s="34"/>
      <c r="J794" s="34"/>
      <c r="K794" s="34"/>
      <c r="L794" s="38"/>
      <c r="M794" s="210"/>
      <c r="N794" s="211"/>
      <c r="O794" s="77"/>
      <c r="P794" s="77"/>
      <c r="Q794" s="77"/>
      <c r="R794" s="77"/>
      <c r="S794" s="77"/>
      <c r="T794" s="78"/>
      <c r="U794" s="32"/>
      <c r="V794" s="32"/>
      <c r="W794" s="32"/>
      <c r="X794" s="32"/>
      <c r="Y794" s="32"/>
      <c r="Z794" s="32"/>
      <c r="AA794" s="32"/>
      <c r="AB794" s="32"/>
      <c r="AC794" s="32"/>
      <c r="AD794" s="32"/>
      <c r="AE794" s="32"/>
      <c r="AT794" s="17" t="s">
        <v>152</v>
      </c>
      <c r="AU794" s="17" t="s">
        <v>83</v>
      </c>
    </row>
    <row r="795" s="2" customFormat="1">
      <c r="A795" s="32"/>
      <c r="B795" s="33"/>
      <c r="C795" s="34"/>
      <c r="D795" s="208" t="s">
        <v>179</v>
      </c>
      <c r="E795" s="34"/>
      <c r="F795" s="209" t="s">
        <v>1626</v>
      </c>
      <c r="G795" s="34"/>
      <c r="H795" s="34"/>
      <c r="I795" s="34"/>
      <c r="J795" s="34"/>
      <c r="K795" s="34"/>
      <c r="L795" s="38"/>
      <c r="M795" s="210"/>
      <c r="N795" s="211"/>
      <c r="O795" s="77"/>
      <c r="P795" s="77"/>
      <c r="Q795" s="77"/>
      <c r="R795" s="77"/>
      <c r="S795" s="77"/>
      <c r="T795" s="78"/>
      <c r="U795" s="32"/>
      <c r="V795" s="32"/>
      <c r="W795" s="32"/>
      <c r="X795" s="32"/>
      <c r="Y795" s="32"/>
      <c r="Z795" s="32"/>
      <c r="AA795" s="32"/>
      <c r="AB795" s="32"/>
      <c r="AC795" s="32"/>
      <c r="AD795" s="32"/>
      <c r="AE795" s="32"/>
      <c r="AT795" s="17" t="s">
        <v>179</v>
      </c>
      <c r="AU795" s="17" t="s">
        <v>83</v>
      </c>
    </row>
    <row r="796" s="2" customFormat="1" ht="49.05" customHeight="1">
      <c r="A796" s="32"/>
      <c r="B796" s="33"/>
      <c r="C796" s="196" t="s">
        <v>1627</v>
      </c>
      <c r="D796" s="196" t="s">
        <v>145</v>
      </c>
      <c r="E796" s="197" t="s">
        <v>1628</v>
      </c>
      <c r="F796" s="198" t="s">
        <v>1629</v>
      </c>
      <c r="G796" s="199" t="s">
        <v>176</v>
      </c>
      <c r="H796" s="200">
        <v>15</v>
      </c>
      <c r="I796" s="201">
        <v>1890</v>
      </c>
      <c r="J796" s="201">
        <f>ROUND(I796*H796,2)</f>
        <v>28350</v>
      </c>
      <c r="K796" s="198" t="s">
        <v>149</v>
      </c>
      <c r="L796" s="38"/>
      <c r="M796" s="202" t="s">
        <v>18</v>
      </c>
      <c r="N796" s="203" t="s">
        <v>45</v>
      </c>
      <c r="O796" s="204">
        <v>1.3700000000000001</v>
      </c>
      <c r="P796" s="204">
        <f>O796*H796</f>
        <v>20.550000000000001</v>
      </c>
      <c r="Q796" s="204">
        <v>2.0032199999999998</v>
      </c>
      <c r="R796" s="204">
        <f>Q796*H796</f>
        <v>30.048299999999998</v>
      </c>
      <c r="S796" s="204">
        <v>0</v>
      </c>
      <c r="T796" s="205">
        <f>S796*H796</f>
        <v>0</v>
      </c>
      <c r="U796" s="32"/>
      <c r="V796" s="32"/>
      <c r="W796" s="32"/>
      <c r="X796" s="32"/>
      <c r="Y796" s="32"/>
      <c r="Z796" s="32"/>
      <c r="AA796" s="32"/>
      <c r="AB796" s="32"/>
      <c r="AC796" s="32"/>
      <c r="AD796" s="32"/>
      <c r="AE796" s="32"/>
      <c r="AR796" s="206" t="s">
        <v>150</v>
      </c>
      <c r="AT796" s="206" t="s">
        <v>145</v>
      </c>
      <c r="AU796" s="206" t="s">
        <v>83</v>
      </c>
      <c r="AY796" s="17" t="s">
        <v>143</v>
      </c>
      <c r="BE796" s="207">
        <f>IF(N796="základní",J796,0)</f>
        <v>28350</v>
      </c>
      <c r="BF796" s="207">
        <f>IF(N796="snížená",J796,0)</f>
        <v>0</v>
      </c>
      <c r="BG796" s="207">
        <f>IF(N796="zákl. přenesená",J796,0)</f>
        <v>0</v>
      </c>
      <c r="BH796" s="207">
        <f>IF(N796="sníž. přenesená",J796,0)</f>
        <v>0</v>
      </c>
      <c r="BI796" s="207">
        <f>IF(N796="nulová",J796,0)</f>
        <v>0</v>
      </c>
      <c r="BJ796" s="17" t="s">
        <v>20</v>
      </c>
      <c r="BK796" s="207">
        <f>ROUND(I796*H796,2)</f>
        <v>28350</v>
      </c>
      <c r="BL796" s="17" t="s">
        <v>150</v>
      </c>
      <c r="BM796" s="206" t="s">
        <v>1630</v>
      </c>
    </row>
    <row r="797" s="2" customFormat="1">
      <c r="A797" s="32"/>
      <c r="B797" s="33"/>
      <c r="C797" s="34"/>
      <c r="D797" s="208" t="s">
        <v>152</v>
      </c>
      <c r="E797" s="34"/>
      <c r="F797" s="209" t="s">
        <v>1631</v>
      </c>
      <c r="G797" s="34"/>
      <c r="H797" s="34"/>
      <c r="I797" s="34"/>
      <c r="J797" s="34"/>
      <c r="K797" s="34"/>
      <c r="L797" s="38"/>
      <c r="M797" s="210"/>
      <c r="N797" s="211"/>
      <c r="O797" s="77"/>
      <c r="P797" s="77"/>
      <c r="Q797" s="77"/>
      <c r="R797" s="77"/>
      <c r="S797" s="77"/>
      <c r="T797" s="78"/>
      <c r="U797" s="32"/>
      <c r="V797" s="32"/>
      <c r="W797" s="32"/>
      <c r="X797" s="32"/>
      <c r="Y797" s="32"/>
      <c r="Z797" s="32"/>
      <c r="AA797" s="32"/>
      <c r="AB797" s="32"/>
      <c r="AC797" s="32"/>
      <c r="AD797" s="32"/>
      <c r="AE797" s="32"/>
      <c r="AT797" s="17" t="s">
        <v>152</v>
      </c>
      <c r="AU797" s="17" t="s">
        <v>83</v>
      </c>
    </row>
    <row r="798" s="2" customFormat="1">
      <c r="A798" s="32"/>
      <c r="B798" s="33"/>
      <c r="C798" s="34"/>
      <c r="D798" s="208" t="s">
        <v>179</v>
      </c>
      <c r="E798" s="34"/>
      <c r="F798" s="209" t="s">
        <v>1632</v>
      </c>
      <c r="G798" s="34"/>
      <c r="H798" s="34"/>
      <c r="I798" s="34"/>
      <c r="J798" s="34"/>
      <c r="K798" s="34"/>
      <c r="L798" s="38"/>
      <c r="M798" s="210"/>
      <c r="N798" s="211"/>
      <c r="O798" s="77"/>
      <c r="P798" s="77"/>
      <c r="Q798" s="77"/>
      <c r="R798" s="77"/>
      <c r="S798" s="77"/>
      <c r="T798" s="78"/>
      <c r="U798" s="32"/>
      <c r="V798" s="32"/>
      <c r="W798" s="32"/>
      <c r="X798" s="32"/>
      <c r="Y798" s="32"/>
      <c r="Z798" s="32"/>
      <c r="AA798" s="32"/>
      <c r="AB798" s="32"/>
      <c r="AC798" s="32"/>
      <c r="AD798" s="32"/>
      <c r="AE798" s="32"/>
      <c r="AT798" s="17" t="s">
        <v>179</v>
      </c>
      <c r="AU798" s="17" t="s">
        <v>83</v>
      </c>
    </row>
    <row r="799" s="2" customFormat="1" ht="55.5" customHeight="1">
      <c r="A799" s="32"/>
      <c r="B799" s="33"/>
      <c r="C799" s="196" t="s">
        <v>1633</v>
      </c>
      <c r="D799" s="196" t="s">
        <v>145</v>
      </c>
      <c r="E799" s="197" t="s">
        <v>1634</v>
      </c>
      <c r="F799" s="198" t="s">
        <v>1635</v>
      </c>
      <c r="G799" s="199" t="s">
        <v>148</v>
      </c>
      <c r="H799" s="200">
        <v>30</v>
      </c>
      <c r="I799" s="201">
        <v>120</v>
      </c>
      <c r="J799" s="201">
        <f>ROUND(I799*H799,2)</f>
        <v>3600</v>
      </c>
      <c r="K799" s="198" t="s">
        <v>149</v>
      </c>
      <c r="L799" s="38"/>
      <c r="M799" s="202" t="s">
        <v>18</v>
      </c>
      <c r="N799" s="203" t="s">
        <v>45</v>
      </c>
      <c r="O799" s="204">
        <v>0.40999999999999998</v>
      </c>
      <c r="P799" s="204">
        <f>O799*H799</f>
        <v>12.299999999999999</v>
      </c>
      <c r="Q799" s="204">
        <v>0</v>
      </c>
      <c r="R799" s="204">
        <f>Q799*H799</f>
        <v>0</v>
      </c>
      <c r="S799" s="204">
        <v>0</v>
      </c>
      <c r="T799" s="205">
        <f>S799*H799</f>
        <v>0</v>
      </c>
      <c r="U799" s="32"/>
      <c r="V799" s="32"/>
      <c r="W799" s="32"/>
      <c r="X799" s="32"/>
      <c r="Y799" s="32"/>
      <c r="Z799" s="32"/>
      <c r="AA799" s="32"/>
      <c r="AB799" s="32"/>
      <c r="AC799" s="32"/>
      <c r="AD799" s="32"/>
      <c r="AE799" s="32"/>
      <c r="AR799" s="206" t="s">
        <v>150</v>
      </c>
      <c r="AT799" s="206" t="s">
        <v>145</v>
      </c>
      <c r="AU799" s="206" t="s">
        <v>83</v>
      </c>
      <c r="AY799" s="17" t="s">
        <v>143</v>
      </c>
      <c r="BE799" s="207">
        <f>IF(N799="základní",J799,0)</f>
        <v>3600</v>
      </c>
      <c r="BF799" s="207">
        <f>IF(N799="snížená",J799,0)</f>
        <v>0</v>
      </c>
      <c r="BG799" s="207">
        <f>IF(N799="zákl. přenesená",J799,0)</f>
        <v>0</v>
      </c>
      <c r="BH799" s="207">
        <f>IF(N799="sníž. přenesená",J799,0)</f>
        <v>0</v>
      </c>
      <c r="BI799" s="207">
        <f>IF(N799="nulová",J799,0)</f>
        <v>0</v>
      </c>
      <c r="BJ799" s="17" t="s">
        <v>20</v>
      </c>
      <c r="BK799" s="207">
        <f>ROUND(I799*H799,2)</f>
        <v>3600</v>
      </c>
      <c r="BL799" s="17" t="s">
        <v>150</v>
      </c>
      <c r="BM799" s="206" t="s">
        <v>1636</v>
      </c>
    </row>
    <row r="800" s="2" customFormat="1">
      <c r="A800" s="32"/>
      <c r="B800" s="33"/>
      <c r="C800" s="34"/>
      <c r="D800" s="208" t="s">
        <v>152</v>
      </c>
      <c r="E800" s="34"/>
      <c r="F800" s="209" t="s">
        <v>1631</v>
      </c>
      <c r="G800" s="34"/>
      <c r="H800" s="34"/>
      <c r="I800" s="34"/>
      <c r="J800" s="34"/>
      <c r="K800" s="34"/>
      <c r="L800" s="38"/>
      <c r="M800" s="210"/>
      <c r="N800" s="211"/>
      <c r="O800" s="77"/>
      <c r="P800" s="77"/>
      <c r="Q800" s="77"/>
      <c r="R800" s="77"/>
      <c r="S800" s="77"/>
      <c r="T800" s="78"/>
      <c r="U800" s="32"/>
      <c r="V800" s="32"/>
      <c r="W800" s="32"/>
      <c r="X800" s="32"/>
      <c r="Y800" s="32"/>
      <c r="Z800" s="32"/>
      <c r="AA800" s="32"/>
      <c r="AB800" s="32"/>
      <c r="AC800" s="32"/>
      <c r="AD800" s="32"/>
      <c r="AE800" s="32"/>
      <c r="AT800" s="17" t="s">
        <v>152</v>
      </c>
      <c r="AU800" s="17" t="s">
        <v>83</v>
      </c>
    </row>
    <row r="801" s="2" customFormat="1" ht="49.05" customHeight="1">
      <c r="A801" s="32"/>
      <c r="B801" s="33"/>
      <c r="C801" s="196" t="s">
        <v>1637</v>
      </c>
      <c r="D801" s="196" t="s">
        <v>145</v>
      </c>
      <c r="E801" s="197" t="s">
        <v>1638</v>
      </c>
      <c r="F801" s="198" t="s">
        <v>1639</v>
      </c>
      <c r="G801" s="199" t="s">
        <v>176</v>
      </c>
      <c r="H801" s="200">
        <v>7.5</v>
      </c>
      <c r="I801" s="201">
        <v>1950</v>
      </c>
      <c r="J801" s="201">
        <f>ROUND(I801*H801,2)</f>
        <v>14625</v>
      </c>
      <c r="K801" s="198" t="s">
        <v>149</v>
      </c>
      <c r="L801" s="38"/>
      <c r="M801" s="202" t="s">
        <v>18</v>
      </c>
      <c r="N801" s="203" t="s">
        <v>45</v>
      </c>
      <c r="O801" s="204">
        <v>1.8799999999999999</v>
      </c>
      <c r="P801" s="204">
        <f>O801*H801</f>
        <v>14.1</v>
      </c>
      <c r="Q801" s="204">
        <v>2.21</v>
      </c>
      <c r="R801" s="204">
        <f>Q801*H801</f>
        <v>16.574999999999999</v>
      </c>
      <c r="S801" s="204">
        <v>0</v>
      </c>
      <c r="T801" s="205">
        <f>S801*H801</f>
        <v>0</v>
      </c>
      <c r="U801" s="32"/>
      <c r="V801" s="32"/>
      <c r="W801" s="32"/>
      <c r="X801" s="32"/>
      <c r="Y801" s="32"/>
      <c r="Z801" s="32"/>
      <c r="AA801" s="32"/>
      <c r="AB801" s="32"/>
      <c r="AC801" s="32"/>
      <c r="AD801" s="32"/>
      <c r="AE801" s="32"/>
      <c r="AR801" s="206" t="s">
        <v>150</v>
      </c>
      <c r="AT801" s="206" t="s">
        <v>145</v>
      </c>
      <c r="AU801" s="206" t="s">
        <v>83</v>
      </c>
      <c r="AY801" s="17" t="s">
        <v>143</v>
      </c>
      <c r="BE801" s="207">
        <f>IF(N801="základní",J801,0)</f>
        <v>14625</v>
      </c>
      <c r="BF801" s="207">
        <f>IF(N801="snížená",J801,0)</f>
        <v>0</v>
      </c>
      <c r="BG801" s="207">
        <f>IF(N801="zákl. přenesená",J801,0)</f>
        <v>0</v>
      </c>
      <c r="BH801" s="207">
        <f>IF(N801="sníž. přenesená",J801,0)</f>
        <v>0</v>
      </c>
      <c r="BI801" s="207">
        <f>IF(N801="nulová",J801,0)</f>
        <v>0</v>
      </c>
      <c r="BJ801" s="17" t="s">
        <v>20</v>
      </c>
      <c r="BK801" s="207">
        <f>ROUND(I801*H801,2)</f>
        <v>14625</v>
      </c>
      <c r="BL801" s="17" t="s">
        <v>150</v>
      </c>
      <c r="BM801" s="206" t="s">
        <v>1640</v>
      </c>
    </row>
    <row r="802" s="2" customFormat="1">
      <c r="A802" s="32"/>
      <c r="B802" s="33"/>
      <c r="C802" s="34"/>
      <c r="D802" s="208" t="s">
        <v>152</v>
      </c>
      <c r="E802" s="34"/>
      <c r="F802" s="209" t="s">
        <v>1641</v>
      </c>
      <c r="G802" s="34"/>
      <c r="H802" s="34"/>
      <c r="I802" s="34"/>
      <c r="J802" s="34"/>
      <c r="K802" s="34"/>
      <c r="L802" s="38"/>
      <c r="M802" s="210"/>
      <c r="N802" s="211"/>
      <c r="O802" s="77"/>
      <c r="P802" s="77"/>
      <c r="Q802" s="77"/>
      <c r="R802" s="77"/>
      <c r="S802" s="77"/>
      <c r="T802" s="78"/>
      <c r="U802" s="32"/>
      <c r="V802" s="32"/>
      <c r="W802" s="32"/>
      <c r="X802" s="32"/>
      <c r="Y802" s="32"/>
      <c r="Z802" s="32"/>
      <c r="AA802" s="32"/>
      <c r="AB802" s="32"/>
      <c r="AC802" s="32"/>
      <c r="AD802" s="32"/>
      <c r="AE802" s="32"/>
      <c r="AT802" s="17" t="s">
        <v>152</v>
      </c>
      <c r="AU802" s="17" t="s">
        <v>83</v>
      </c>
    </row>
    <row r="803" s="2" customFormat="1">
      <c r="A803" s="32"/>
      <c r="B803" s="33"/>
      <c r="C803" s="34"/>
      <c r="D803" s="208" t="s">
        <v>179</v>
      </c>
      <c r="E803" s="34"/>
      <c r="F803" s="209" t="s">
        <v>1642</v>
      </c>
      <c r="G803" s="34"/>
      <c r="H803" s="34"/>
      <c r="I803" s="34"/>
      <c r="J803" s="34"/>
      <c r="K803" s="34"/>
      <c r="L803" s="38"/>
      <c r="M803" s="210"/>
      <c r="N803" s="211"/>
      <c r="O803" s="77"/>
      <c r="P803" s="77"/>
      <c r="Q803" s="77"/>
      <c r="R803" s="77"/>
      <c r="S803" s="77"/>
      <c r="T803" s="78"/>
      <c r="U803" s="32"/>
      <c r="V803" s="32"/>
      <c r="W803" s="32"/>
      <c r="X803" s="32"/>
      <c r="Y803" s="32"/>
      <c r="Z803" s="32"/>
      <c r="AA803" s="32"/>
      <c r="AB803" s="32"/>
      <c r="AC803" s="32"/>
      <c r="AD803" s="32"/>
      <c r="AE803" s="32"/>
      <c r="AT803" s="17" t="s">
        <v>179</v>
      </c>
      <c r="AU803" s="17" t="s">
        <v>83</v>
      </c>
    </row>
    <row r="804" s="2" customFormat="1" ht="55.5" customHeight="1">
      <c r="A804" s="32"/>
      <c r="B804" s="33"/>
      <c r="C804" s="196" t="s">
        <v>1643</v>
      </c>
      <c r="D804" s="196" t="s">
        <v>145</v>
      </c>
      <c r="E804" s="197" t="s">
        <v>1644</v>
      </c>
      <c r="F804" s="198" t="s">
        <v>1645</v>
      </c>
      <c r="G804" s="199" t="s">
        <v>148</v>
      </c>
      <c r="H804" s="200">
        <v>225</v>
      </c>
      <c r="I804" s="201">
        <v>2510</v>
      </c>
      <c r="J804" s="201">
        <f>ROUND(I804*H804,2)</f>
        <v>564750</v>
      </c>
      <c r="K804" s="198" t="s">
        <v>149</v>
      </c>
      <c r="L804" s="38"/>
      <c r="M804" s="202" t="s">
        <v>18</v>
      </c>
      <c r="N804" s="203" t="s">
        <v>45</v>
      </c>
      <c r="O804" s="204">
        <v>3.71</v>
      </c>
      <c r="P804" s="204">
        <f>O804*H804</f>
        <v>834.75</v>
      </c>
      <c r="Q804" s="204">
        <v>1.031199</v>
      </c>
      <c r="R804" s="204">
        <f>Q804*H804</f>
        <v>232.01977499999998</v>
      </c>
      <c r="S804" s="204">
        <v>0</v>
      </c>
      <c r="T804" s="205">
        <f>S804*H804</f>
        <v>0</v>
      </c>
      <c r="U804" s="32"/>
      <c r="V804" s="32"/>
      <c r="W804" s="32"/>
      <c r="X804" s="32"/>
      <c r="Y804" s="32"/>
      <c r="Z804" s="32"/>
      <c r="AA804" s="32"/>
      <c r="AB804" s="32"/>
      <c r="AC804" s="32"/>
      <c r="AD804" s="32"/>
      <c r="AE804" s="32"/>
      <c r="AR804" s="206" t="s">
        <v>150</v>
      </c>
      <c r="AT804" s="206" t="s">
        <v>145</v>
      </c>
      <c r="AU804" s="206" t="s">
        <v>83</v>
      </c>
      <c r="AY804" s="17" t="s">
        <v>143</v>
      </c>
      <c r="BE804" s="207">
        <f>IF(N804="základní",J804,0)</f>
        <v>564750</v>
      </c>
      <c r="BF804" s="207">
        <f>IF(N804="snížená",J804,0)</f>
        <v>0</v>
      </c>
      <c r="BG804" s="207">
        <f>IF(N804="zákl. přenesená",J804,0)</f>
        <v>0</v>
      </c>
      <c r="BH804" s="207">
        <f>IF(N804="sníž. přenesená",J804,0)</f>
        <v>0</v>
      </c>
      <c r="BI804" s="207">
        <f>IF(N804="nulová",J804,0)</f>
        <v>0</v>
      </c>
      <c r="BJ804" s="17" t="s">
        <v>20</v>
      </c>
      <c r="BK804" s="207">
        <f>ROUND(I804*H804,2)</f>
        <v>564750</v>
      </c>
      <c r="BL804" s="17" t="s">
        <v>150</v>
      </c>
      <c r="BM804" s="206" t="s">
        <v>1646</v>
      </c>
    </row>
    <row r="805" s="2" customFormat="1">
      <c r="A805" s="32"/>
      <c r="B805" s="33"/>
      <c r="C805" s="34"/>
      <c r="D805" s="208" t="s">
        <v>152</v>
      </c>
      <c r="E805" s="34"/>
      <c r="F805" s="209" t="s">
        <v>1647</v>
      </c>
      <c r="G805" s="34"/>
      <c r="H805" s="34"/>
      <c r="I805" s="34"/>
      <c r="J805" s="34"/>
      <c r="K805" s="34"/>
      <c r="L805" s="38"/>
      <c r="M805" s="210"/>
      <c r="N805" s="211"/>
      <c r="O805" s="77"/>
      <c r="P805" s="77"/>
      <c r="Q805" s="77"/>
      <c r="R805" s="77"/>
      <c r="S805" s="77"/>
      <c r="T805" s="78"/>
      <c r="U805" s="32"/>
      <c r="V805" s="32"/>
      <c r="W805" s="32"/>
      <c r="X805" s="32"/>
      <c r="Y805" s="32"/>
      <c r="Z805" s="32"/>
      <c r="AA805" s="32"/>
      <c r="AB805" s="32"/>
      <c r="AC805" s="32"/>
      <c r="AD805" s="32"/>
      <c r="AE805" s="32"/>
      <c r="AT805" s="17" t="s">
        <v>152</v>
      </c>
      <c r="AU805" s="17" t="s">
        <v>83</v>
      </c>
    </row>
    <row r="806" s="2" customFormat="1">
      <c r="A806" s="32"/>
      <c r="B806" s="33"/>
      <c r="C806" s="34"/>
      <c r="D806" s="208" t="s">
        <v>179</v>
      </c>
      <c r="E806" s="34"/>
      <c r="F806" s="209" t="s">
        <v>1648</v>
      </c>
      <c r="G806" s="34"/>
      <c r="H806" s="34"/>
      <c r="I806" s="34"/>
      <c r="J806" s="34"/>
      <c r="K806" s="34"/>
      <c r="L806" s="38"/>
      <c r="M806" s="210"/>
      <c r="N806" s="211"/>
      <c r="O806" s="77"/>
      <c r="P806" s="77"/>
      <c r="Q806" s="77"/>
      <c r="R806" s="77"/>
      <c r="S806" s="77"/>
      <c r="T806" s="78"/>
      <c r="U806" s="32"/>
      <c r="V806" s="32"/>
      <c r="W806" s="32"/>
      <c r="X806" s="32"/>
      <c r="Y806" s="32"/>
      <c r="Z806" s="32"/>
      <c r="AA806" s="32"/>
      <c r="AB806" s="32"/>
      <c r="AC806" s="32"/>
      <c r="AD806" s="32"/>
      <c r="AE806" s="32"/>
      <c r="AT806" s="17" t="s">
        <v>179</v>
      </c>
      <c r="AU806" s="17" t="s">
        <v>83</v>
      </c>
    </row>
    <row r="807" s="2" customFormat="1" ht="55.5" customHeight="1">
      <c r="A807" s="32"/>
      <c r="B807" s="33"/>
      <c r="C807" s="196" t="s">
        <v>1649</v>
      </c>
      <c r="D807" s="196" t="s">
        <v>145</v>
      </c>
      <c r="E807" s="197" t="s">
        <v>1650</v>
      </c>
      <c r="F807" s="198" t="s">
        <v>1651</v>
      </c>
      <c r="G807" s="199" t="s">
        <v>148</v>
      </c>
      <c r="H807" s="200">
        <v>450</v>
      </c>
      <c r="I807" s="201">
        <v>2000</v>
      </c>
      <c r="J807" s="201">
        <f>ROUND(I807*H807,2)</f>
        <v>900000</v>
      </c>
      <c r="K807" s="198" t="s">
        <v>149</v>
      </c>
      <c r="L807" s="38"/>
      <c r="M807" s="202" t="s">
        <v>18</v>
      </c>
      <c r="N807" s="203" t="s">
        <v>45</v>
      </c>
      <c r="O807" s="204">
        <v>1.95</v>
      </c>
      <c r="P807" s="204">
        <f>O807*H807</f>
        <v>877.5</v>
      </c>
      <c r="Q807" s="204">
        <v>1.031199</v>
      </c>
      <c r="R807" s="204">
        <f>Q807*H807</f>
        <v>464.03954999999996</v>
      </c>
      <c r="S807" s="204">
        <v>0</v>
      </c>
      <c r="T807" s="205">
        <f>S807*H807</f>
        <v>0</v>
      </c>
      <c r="U807" s="32"/>
      <c r="V807" s="32"/>
      <c r="W807" s="32"/>
      <c r="X807" s="32"/>
      <c r="Y807" s="32"/>
      <c r="Z807" s="32"/>
      <c r="AA807" s="32"/>
      <c r="AB807" s="32"/>
      <c r="AC807" s="32"/>
      <c r="AD807" s="32"/>
      <c r="AE807" s="32"/>
      <c r="AR807" s="206" t="s">
        <v>150</v>
      </c>
      <c r="AT807" s="206" t="s">
        <v>145</v>
      </c>
      <c r="AU807" s="206" t="s">
        <v>83</v>
      </c>
      <c r="AY807" s="17" t="s">
        <v>143</v>
      </c>
      <c r="BE807" s="207">
        <f>IF(N807="základní",J807,0)</f>
        <v>900000</v>
      </c>
      <c r="BF807" s="207">
        <f>IF(N807="snížená",J807,0)</f>
        <v>0</v>
      </c>
      <c r="BG807" s="207">
        <f>IF(N807="zákl. přenesená",J807,0)</f>
        <v>0</v>
      </c>
      <c r="BH807" s="207">
        <f>IF(N807="sníž. přenesená",J807,0)</f>
        <v>0</v>
      </c>
      <c r="BI807" s="207">
        <f>IF(N807="nulová",J807,0)</f>
        <v>0</v>
      </c>
      <c r="BJ807" s="17" t="s">
        <v>20</v>
      </c>
      <c r="BK807" s="207">
        <f>ROUND(I807*H807,2)</f>
        <v>900000</v>
      </c>
      <c r="BL807" s="17" t="s">
        <v>150</v>
      </c>
      <c r="BM807" s="206" t="s">
        <v>1652</v>
      </c>
    </row>
    <row r="808" s="2" customFormat="1">
      <c r="A808" s="32"/>
      <c r="B808" s="33"/>
      <c r="C808" s="34"/>
      <c r="D808" s="208" t="s">
        <v>152</v>
      </c>
      <c r="E808" s="34"/>
      <c r="F808" s="209" t="s">
        <v>1647</v>
      </c>
      <c r="G808" s="34"/>
      <c r="H808" s="34"/>
      <c r="I808" s="34"/>
      <c r="J808" s="34"/>
      <c r="K808" s="34"/>
      <c r="L808" s="38"/>
      <c r="M808" s="210"/>
      <c r="N808" s="211"/>
      <c r="O808" s="77"/>
      <c r="P808" s="77"/>
      <c r="Q808" s="77"/>
      <c r="R808" s="77"/>
      <c r="S808" s="77"/>
      <c r="T808" s="78"/>
      <c r="U808" s="32"/>
      <c r="V808" s="32"/>
      <c r="W808" s="32"/>
      <c r="X808" s="32"/>
      <c r="Y808" s="32"/>
      <c r="Z808" s="32"/>
      <c r="AA808" s="32"/>
      <c r="AB808" s="32"/>
      <c r="AC808" s="32"/>
      <c r="AD808" s="32"/>
      <c r="AE808" s="32"/>
      <c r="AT808" s="17" t="s">
        <v>152</v>
      </c>
      <c r="AU808" s="17" t="s">
        <v>83</v>
      </c>
    </row>
    <row r="809" s="2" customFormat="1">
      <c r="A809" s="32"/>
      <c r="B809" s="33"/>
      <c r="C809" s="34"/>
      <c r="D809" s="208" t="s">
        <v>179</v>
      </c>
      <c r="E809" s="34"/>
      <c r="F809" s="209" t="s">
        <v>1653</v>
      </c>
      <c r="G809" s="34"/>
      <c r="H809" s="34"/>
      <c r="I809" s="34"/>
      <c r="J809" s="34"/>
      <c r="K809" s="34"/>
      <c r="L809" s="38"/>
      <c r="M809" s="210"/>
      <c r="N809" s="211"/>
      <c r="O809" s="77"/>
      <c r="P809" s="77"/>
      <c r="Q809" s="77"/>
      <c r="R809" s="77"/>
      <c r="S809" s="77"/>
      <c r="T809" s="78"/>
      <c r="U809" s="32"/>
      <c r="V809" s="32"/>
      <c r="W809" s="32"/>
      <c r="X809" s="32"/>
      <c r="Y809" s="32"/>
      <c r="Z809" s="32"/>
      <c r="AA809" s="32"/>
      <c r="AB809" s="32"/>
      <c r="AC809" s="32"/>
      <c r="AD809" s="32"/>
      <c r="AE809" s="32"/>
      <c r="AT809" s="17" t="s">
        <v>179</v>
      </c>
      <c r="AU809" s="17" t="s">
        <v>83</v>
      </c>
    </row>
    <row r="810" s="2" customFormat="1" ht="49.05" customHeight="1">
      <c r="A810" s="32"/>
      <c r="B810" s="33"/>
      <c r="C810" s="196" t="s">
        <v>1654</v>
      </c>
      <c r="D810" s="196" t="s">
        <v>145</v>
      </c>
      <c r="E810" s="197" t="s">
        <v>1655</v>
      </c>
      <c r="F810" s="198" t="s">
        <v>1656</v>
      </c>
      <c r="G810" s="199" t="s">
        <v>148</v>
      </c>
      <c r="H810" s="200">
        <v>7.5</v>
      </c>
      <c r="I810" s="201">
        <v>2090</v>
      </c>
      <c r="J810" s="201">
        <f>ROUND(I810*H810,2)</f>
        <v>15675</v>
      </c>
      <c r="K810" s="198" t="s">
        <v>149</v>
      </c>
      <c r="L810" s="38"/>
      <c r="M810" s="202" t="s">
        <v>18</v>
      </c>
      <c r="N810" s="203" t="s">
        <v>45</v>
      </c>
      <c r="O810" s="204">
        <v>3.5099999999999998</v>
      </c>
      <c r="P810" s="204">
        <f>O810*H810</f>
        <v>26.324999999999999</v>
      </c>
      <c r="Q810" s="204">
        <v>0.93370399999999998</v>
      </c>
      <c r="R810" s="204">
        <f>Q810*H810</f>
        <v>7.0027799999999996</v>
      </c>
      <c r="S810" s="204">
        <v>0</v>
      </c>
      <c r="T810" s="205">
        <f>S810*H810</f>
        <v>0</v>
      </c>
      <c r="U810" s="32"/>
      <c r="V810" s="32"/>
      <c r="W810" s="32"/>
      <c r="X810" s="32"/>
      <c r="Y810" s="32"/>
      <c r="Z810" s="32"/>
      <c r="AA810" s="32"/>
      <c r="AB810" s="32"/>
      <c r="AC810" s="32"/>
      <c r="AD810" s="32"/>
      <c r="AE810" s="32"/>
      <c r="AR810" s="206" t="s">
        <v>150</v>
      </c>
      <c r="AT810" s="206" t="s">
        <v>145</v>
      </c>
      <c r="AU810" s="206" t="s">
        <v>83</v>
      </c>
      <c r="AY810" s="17" t="s">
        <v>143</v>
      </c>
      <c r="BE810" s="207">
        <f>IF(N810="základní",J810,0)</f>
        <v>15675</v>
      </c>
      <c r="BF810" s="207">
        <f>IF(N810="snížená",J810,0)</f>
        <v>0</v>
      </c>
      <c r="BG810" s="207">
        <f>IF(N810="zákl. přenesená",J810,0)</f>
        <v>0</v>
      </c>
      <c r="BH810" s="207">
        <f>IF(N810="sníž. přenesená",J810,0)</f>
        <v>0</v>
      </c>
      <c r="BI810" s="207">
        <f>IF(N810="nulová",J810,0)</f>
        <v>0</v>
      </c>
      <c r="BJ810" s="17" t="s">
        <v>20</v>
      </c>
      <c r="BK810" s="207">
        <f>ROUND(I810*H810,2)</f>
        <v>15675</v>
      </c>
      <c r="BL810" s="17" t="s">
        <v>150</v>
      </c>
      <c r="BM810" s="206" t="s">
        <v>1657</v>
      </c>
    </row>
    <row r="811" s="2" customFormat="1">
      <c r="A811" s="32"/>
      <c r="B811" s="33"/>
      <c r="C811" s="34"/>
      <c r="D811" s="208" t="s">
        <v>152</v>
      </c>
      <c r="E811" s="34"/>
      <c r="F811" s="209" t="s">
        <v>1647</v>
      </c>
      <c r="G811" s="34"/>
      <c r="H811" s="34"/>
      <c r="I811" s="34"/>
      <c r="J811" s="34"/>
      <c r="K811" s="34"/>
      <c r="L811" s="38"/>
      <c r="M811" s="210"/>
      <c r="N811" s="211"/>
      <c r="O811" s="77"/>
      <c r="P811" s="77"/>
      <c r="Q811" s="77"/>
      <c r="R811" s="77"/>
      <c r="S811" s="77"/>
      <c r="T811" s="78"/>
      <c r="U811" s="32"/>
      <c r="V811" s="32"/>
      <c r="W811" s="32"/>
      <c r="X811" s="32"/>
      <c r="Y811" s="32"/>
      <c r="Z811" s="32"/>
      <c r="AA811" s="32"/>
      <c r="AB811" s="32"/>
      <c r="AC811" s="32"/>
      <c r="AD811" s="32"/>
      <c r="AE811" s="32"/>
      <c r="AT811" s="17" t="s">
        <v>152</v>
      </c>
      <c r="AU811" s="17" t="s">
        <v>83</v>
      </c>
    </row>
    <row r="812" s="2" customFormat="1">
      <c r="A812" s="32"/>
      <c r="B812" s="33"/>
      <c r="C812" s="34"/>
      <c r="D812" s="208" t="s">
        <v>179</v>
      </c>
      <c r="E812" s="34"/>
      <c r="F812" s="209" t="s">
        <v>1658</v>
      </c>
      <c r="G812" s="34"/>
      <c r="H812" s="34"/>
      <c r="I812" s="34"/>
      <c r="J812" s="34"/>
      <c r="K812" s="34"/>
      <c r="L812" s="38"/>
      <c r="M812" s="210"/>
      <c r="N812" s="211"/>
      <c r="O812" s="77"/>
      <c r="P812" s="77"/>
      <c r="Q812" s="77"/>
      <c r="R812" s="77"/>
      <c r="S812" s="77"/>
      <c r="T812" s="78"/>
      <c r="U812" s="32"/>
      <c r="V812" s="32"/>
      <c r="W812" s="32"/>
      <c r="X812" s="32"/>
      <c r="Y812" s="32"/>
      <c r="Z812" s="32"/>
      <c r="AA812" s="32"/>
      <c r="AB812" s="32"/>
      <c r="AC812" s="32"/>
      <c r="AD812" s="32"/>
      <c r="AE812" s="32"/>
      <c r="AT812" s="17" t="s">
        <v>179</v>
      </c>
      <c r="AU812" s="17" t="s">
        <v>83</v>
      </c>
    </row>
    <row r="813" s="2" customFormat="1" ht="49.05" customHeight="1">
      <c r="A813" s="32"/>
      <c r="B813" s="33"/>
      <c r="C813" s="196" t="s">
        <v>1659</v>
      </c>
      <c r="D813" s="196" t="s">
        <v>145</v>
      </c>
      <c r="E813" s="197" t="s">
        <v>1660</v>
      </c>
      <c r="F813" s="198" t="s">
        <v>1661</v>
      </c>
      <c r="G813" s="199" t="s">
        <v>148</v>
      </c>
      <c r="H813" s="200">
        <v>22.5</v>
      </c>
      <c r="I813" s="201">
        <v>1580</v>
      </c>
      <c r="J813" s="201">
        <f>ROUND(I813*H813,2)</f>
        <v>35550</v>
      </c>
      <c r="K813" s="198" t="s">
        <v>149</v>
      </c>
      <c r="L813" s="38"/>
      <c r="M813" s="202" t="s">
        <v>18</v>
      </c>
      <c r="N813" s="203" t="s">
        <v>45</v>
      </c>
      <c r="O813" s="204">
        <v>1.8</v>
      </c>
      <c r="P813" s="204">
        <f>O813*H813</f>
        <v>40.5</v>
      </c>
      <c r="Q813" s="204">
        <v>0.93370399999999998</v>
      </c>
      <c r="R813" s="204">
        <f>Q813*H813</f>
        <v>21.00834</v>
      </c>
      <c r="S813" s="204">
        <v>0</v>
      </c>
      <c r="T813" s="205">
        <f>S813*H813</f>
        <v>0</v>
      </c>
      <c r="U813" s="32"/>
      <c r="V813" s="32"/>
      <c r="W813" s="32"/>
      <c r="X813" s="32"/>
      <c r="Y813" s="32"/>
      <c r="Z813" s="32"/>
      <c r="AA813" s="32"/>
      <c r="AB813" s="32"/>
      <c r="AC813" s="32"/>
      <c r="AD813" s="32"/>
      <c r="AE813" s="32"/>
      <c r="AR813" s="206" t="s">
        <v>150</v>
      </c>
      <c r="AT813" s="206" t="s">
        <v>145</v>
      </c>
      <c r="AU813" s="206" t="s">
        <v>83</v>
      </c>
      <c r="AY813" s="17" t="s">
        <v>143</v>
      </c>
      <c r="BE813" s="207">
        <f>IF(N813="základní",J813,0)</f>
        <v>35550</v>
      </c>
      <c r="BF813" s="207">
        <f>IF(N813="snížená",J813,0)</f>
        <v>0</v>
      </c>
      <c r="BG813" s="207">
        <f>IF(N813="zákl. přenesená",J813,0)</f>
        <v>0</v>
      </c>
      <c r="BH813" s="207">
        <f>IF(N813="sníž. přenesená",J813,0)</f>
        <v>0</v>
      </c>
      <c r="BI813" s="207">
        <f>IF(N813="nulová",J813,0)</f>
        <v>0</v>
      </c>
      <c r="BJ813" s="17" t="s">
        <v>20</v>
      </c>
      <c r="BK813" s="207">
        <f>ROUND(I813*H813,2)</f>
        <v>35550</v>
      </c>
      <c r="BL813" s="17" t="s">
        <v>150</v>
      </c>
      <c r="BM813" s="206" t="s">
        <v>1662</v>
      </c>
    </row>
    <row r="814" s="2" customFormat="1">
      <c r="A814" s="32"/>
      <c r="B814" s="33"/>
      <c r="C814" s="34"/>
      <c r="D814" s="208" t="s">
        <v>152</v>
      </c>
      <c r="E814" s="34"/>
      <c r="F814" s="209" t="s">
        <v>1647</v>
      </c>
      <c r="G814" s="34"/>
      <c r="H814" s="34"/>
      <c r="I814" s="34"/>
      <c r="J814" s="34"/>
      <c r="K814" s="34"/>
      <c r="L814" s="38"/>
      <c r="M814" s="210"/>
      <c r="N814" s="211"/>
      <c r="O814" s="77"/>
      <c r="P814" s="77"/>
      <c r="Q814" s="77"/>
      <c r="R814" s="77"/>
      <c r="S814" s="77"/>
      <c r="T814" s="78"/>
      <c r="U814" s="32"/>
      <c r="V814" s="32"/>
      <c r="W814" s="32"/>
      <c r="X814" s="32"/>
      <c r="Y814" s="32"/>
      <c r="Z814" s="32"/>
      <c r="AA814" s="32"/>
      <c r="AB814" s="32"/>
      <c r="AC814" s="32"/>
      <c r="AD814" s="32"/>
      <c r="AE814" s="32"/>
      <c r="AT814" s="17" t="s">
        <v>152</v>
      </c>
      <c r="AU814" s="17" t="s">
        <v>83</v>
      </c>
    </row>
    <row r="815" s="2" customFormat="1">
      <c r="A815" s="32"/>
      <c r="B815" s="33"/>
      <c r="C815" s="34"/>
      <c r="D815" s="208" t="s">
        <v>179</v>
      </c>
      <c r="E815" s="34"/>
      <c r="F815" s="209" t="s">
        <v>1658</v>
      </c>
      <c r="G815" s="34"/>
      <c r="H815" s="34"/>
      <c r="I815" s="34"/>
      <c r="J815" s="34"/>
      <c r="K815" s="34"/>
      <c r="L815" s="38"/>
      <c r="M815" s="210"/>
      <c r="N815" s="211"/>
      <c r="O815" s="77"/>
      <c r="P815" s="77"/>
      <c r="Q815" s="77"/>
      <c r="R815" s="77"/>
      <c r="S815" s="77"/>
      <c r="T815" s="78"/>
      <c r="U815" s="32"/>
      <c r="V815" s="32"/>
      <c r="W815" s="32"/>
      <c r="X815" s="32"/>
      <c r="Y815" s="32"/>
      <c r="Z815" s="32"/>
      <c r="AA815" s="32"/>
      <c r="AB815" s="32"/>
      <c r="AC815" s="32"/>
      <c r="AD815" s="32"/>
      <c r="AE815" s="32"/>
      <c r="AT815" s="17" t="s">
        <v>179</v>
      </c>
      <c r="AU815" s="17" t="s">
        <v>83</v>
      </c>
    </row>
    <row r="816" s="2" customFormat="1" ht="16.5" customHeight="1">
      <c r="A816" s="32"/>
      <c r="B816" s="33"/>
      <c r="C816" s="212" t="s">
        <v>1663</v>
      </c>
      <c r="D816" s="212" t="s">
        <v>260</v>
      </c>
      <c r="E816" s="213" t="s">
        <v>1664</v>
      </c>
      <c r="F816" s="214" t="s">
        <v>1665</v>
      </c>
      <c r="G816" s="215" t="s">
        <v>506</v>
      </c>
      <c r="H816" s="216">
        <v>0.012</v>
      </c>
      <c r="I816" s="217">
        <v>26700</v>
      </c>
      <c r="J816" s="217">
        <f>ROUND(I816*H816,2)</f>
        <v>320.39999999999998</v>
      </c>
      <c r="K816" s="214" t="s">
        <v>149</v>
      </c>
      <c r="L816" s="218"/>
      <c r="M816" s="219" t="s">
        <v>18</v>
      </c>
      <c r="N816" s="220" t="s">
        <v>45</v>
      </c>
      <c r="O816" s="204">
        <v>0</v>
      </c>
      <c r="P816" s="204">
        <f>O816*H816</f>
        <v>0</v>
      </c>
      <c r="Q816" s="204">
        <v>1</v>
      </c>
      <c r="R816" s="204">
        <f>Q816*H816</f>
        <v>0.012</v>
      </c>
      <c r="S816" s="204">
        <v>0</v>
      </c>
      <c r="T816" s="205">
        <f>S816*H816</f>
        <v>0</v>
      </c>
      <c r="U816" s="32"/>
      <c r="V816" s="32"/>
      <c r="W816" s="32"/>
      <c r="X816" s="32"/>
      <c r="Y816" s="32"/>
      <c r="Z816" s="32"/>
      <c r="AA816" s="32"/>
      <c r="AB816" s="32"/>
      <c r="AC816" s="32"/>
      <c r="AD816" s="32"/>
      <c r="AE816" s="32"/>
      <c r="AR816" s="206" t="s">
        <v>181</v>
      </c>
      <c r="AT816" s="206" t="s">
        <v>260</v>
      </c>
      <c r="AU816" s="206" t="s">
        <v>83</v>
      </c>
      <c r="AY816" s="17" t="s">
        <v>143</v>
      </c>
      <c r="BE816" s="207">
        <f>IF(N816="základní",J816,0)</f>
        <v>320.39999999999998</v>
      </c>
      <c r="BF816" s="207">
        <f>IF(N816="snížená",J816,0)</f>
        <v>0</v>
      </c>
      <c r="BG816" s="207">
        <f>IF(N816="zákl. přenesená",J816,0)</f>
        <v>0</v>
      </c>
      <c r="BH816" s="207">
        <f>IF(N816="sníž. přenesená",J816,0)</f>
        <v>0</v>
      </c>
      <c r="BI816" s="207">
        <f>IF(N816="nulová",J816,0)</f>
        <v>0</v>
      </c>
      <c r="BJ816" s="17" t="s">
        <v>20</v>
      </c>
      <c r="BK816" s="207">
        <f>ROUND(I816*H816,2)</f>
        <v>320.39999999999998</v>
      </c>
      <c r="BL816" s="17" t="s">
        <v>150</v>
      </c>
      <c r="BM816" s="206" t="s">
        <v>1666</v>
      </c>
    </row>
    <row r="817" s="2" customFormat="1" ht="21.75" customHeight="1">
      <c r="A817" s="32"/>
      <c r="B817" s="33"/>
      <c r="C817" s="212" t="s">
        <v>1667</v>
      </c>
      <c r="D817" s="212" t="s">
        <v>260</v>
      </c>
      <c r="E817" s="213" t="s">
        <v>1668</v>
      </c>
      <c r="F817" s="214" t="s">
        <v>1669</v>
      </c>
      <c r="G817" s="215" t="s">
        <v>506</v>
      </c>
      <c r="H817" s="216">
        <v>0.074999999999999997</v>
      </c>
      <c r="I817" s="217">
        <v>58300</v>
      </c>
      <c r="J817" s="217">
        <f>ROUND(I817*H817,2)</f>
        <v>4372.5</v>
      </c>
      <c r="K817" s="214" t="s">
        <v>149</v>
      </c>
      <c r="L817" s="218"/>
      <c r="M817" s="219" t="s">
        <v>18</v>
      </c>
      <c r="N817" s="220" t="s">
        <v>45</v>
      </c>
      <c r="O817" s="204">
        <v>0</v>
      </c>
      <c r="P817" s="204">
        <f>O817*H817</f>
        <v>0</v>
      </c>
      <c r="Q817" s="204">
        <v>1</v>
      </c>
      <c r="R817" s="204">
        <f>Q817*H817</f>
        <v>0.074999999999999997</v>
      </c>
      <c r="S817" s="204">
        <v>0</v>
      </c>
      <c r="T817" s="205">
        <f>S817*H817</f>
        <v>0</v>
      </c>
      <c r="U817" s="32"/>
      <c r="V817" s="32"/>
      <c r="W817" s="32"/>
      <c r="X817" s="32"/>
      <c r="Y817" s="32"/>
      <c r="Z817" s="32"/>
      <c r="AA817" s="32"/>
      <c r="AB817" s="32"/>
      <c r="AC817" s="32"/>
      <c r="AD817" s="32"/>
      <c r="AE817" s="32"/>
      <c r="AR817" s="206" t="s">
        <v>181</v>
      </c>
      <c r="AT817" s="206" t="s">
        <v>260</v>
      </c>
      <c r="AU817" s="206" t="s">
        <v>83</v>
      </c>
      <c r="AY817" s="17" t="s">
        <v>143</v>
      </c>
      <c r="BE817" s="207">
        <f>IF(N817="základní",J817,0)</f>
        <v>4372.5</v>
      </c>
      <c r="BF817" s="207">
        <f>IF(N817="snížená",J817,0)</f>
        <v>0</v>
      </c>
      <c r="BG817" s="207">
        <f>IF(N817="zákl. přenesená",J817,0)</f>
        <v>0</v>
      </c>
      <c r="BH817" s="207">
        <f>IF(N817="sníž. přenesená",J817,0)</f>
        <v>0</v>
      </c>
      <c r="BI817" s="207">
        <f>IF(N817="nulová",J817,0)</f>
        <v>0</v>
      </c>
      <c r="BJ817" s="17" t="s">
        <v>20</v>
      </c>
      <c r="BK817" s="207">
        <f>ROUND(I817*H817,2)</f>
        <v>4372.5</v>
      </c>
      <c r="BL817" s="17" t="s">
        <v>150</v>
      </c>
      <c r="BM817" s="206" t="s">
        <v>1670</v>
      </c>
    </row>
    <row r="818" s="12" customFormat="1" ht="22.8" customHeight="1">
      <c r="A818" s="12"/>
      <c r="B818" s="181"/>
      <c r="C818" s="182"/>
      <c r="D818" s="183" t="s">
        <v>73</v>
      </c>
      <c r="E818" s="194" t="s">
        <v>165</v>
      </c>
      <c r="F818" s="194" t="s">
        <v>1671</v>
      </c>
      <c r="G818" s="182"/>
      <c r="H818" s="182"/>
      <c r="I818" s="182"/>
      <c r="J818" s="195">
        <f>BK818</f>
        <v>458617.50999999995</v>
      </c>
      <c r="K818" s="182"/>
      <c r="L818" s="186"/>
      <c r="M818" s="187"/>
      <c r="N818" s="188"/>
      <c r="O818" s="188"/>
      <c r="P818" s="189">
        <f>SUM(P819:P871)</f>
        <v>666.43399999999997</v>
      </c>
      <c r="Q818" s="188"/>
      <c r="R818" s="189">
        <f>SUM(R819:R871)</f>
        <v>6.7404679999999999</v>
      </c>
      <c r="S818" s="188"/>
      <c r="T818" s="190">
        <f>SUM(T819:T871)</f>
        <v>4.5208000000000004</v>
      </c>
      <c r="U818" s="12"/>
      <c r="V818" s="12"/>
      <c r="W818" s="12"/>
      <c r="X818" s="12"/>
      <c r="Y818" s="12"/>
      <c r="Z818" s="12"/>
      <c r="AA818" s="12"/>
      <c r="AB818" s="12"/>
      <c r="AC818" s="12"/>
      <c r="AD818" s="12"/>
      <c r="AE818" s="12"/>
      <c r="AR818" s="191" t="s">
        <v>20</v>
      </c>
      <c r="AT818" s="192" t="s">
        <v>73</v>
      </c>
      <c r="AU818" s="192" t="s">
        <v>20</v>
      </c>
      <c r="AY818" s="191" t="s">
        <v>143</v>
      </c>
      <c r="BK818" s="193">
        <f>SUM(BK819:BK871)</f>
        <v>458617.50999999995</v>
      </c>
    </row>
    <row r="819" s="2" customFormat="1" ht="16.5" customHeight="1">
      <c r="A819" s="32"/>
      <c r="B819" s="33"/>
      <c r="C819" s="212" t="s">
        <v>1672</v>
      </c>
      <c r="D819" s="212" t="s">
        <v>260</v>
      </c>
      <c r="E819" s="213" t="s">
        <v>1673</v>
      </c>
      <c r="F819" s="214" t="s">
        <v>1674</v>
      </c>
      <c r="G819" s="215" t="s">
        <v>176</v>
      </c>
      <c r="H819" s="216">
        <v>0.029999999999999999</v>
      </c>
      <c r="I819" s="217">
        <v>25600</v>
      </c>
      <c r="J819" s="217">
        <f>ROUND(I819*H819,2)</f>
        <v>768</v>
      </c>
      <c r="K819" s="214" t="s">
        <v>18</v>
      </c>
      <c r="L819" s="218"/>
      <c r="M819" s="219" t="s">
        <v>18</v>
      </c>
      <c r="N819" s="220" t="s">
        <v>45</v>
      </c>
      <c r="O819" s="204">
        <v>0</v>
      </c>
      <c r="P819" s="204">
        <f>O819*H819</f>
        <v>0</v>
      </c>
      <c r="Q819" s="204">
        <v>0</v>
      </c>
      <c r="R819" s="204">
        <f>Q819*H819</f>
        <v>0</v>
      </c>
      <c r="S819" s="204">
        <v>0</v>
      </c>
      <c r="T819" s="205">
        <f>S819*H819</f>
        <v>0</v>
      </c>
      <c r="U819" s="32"/>
      <c r="V819" s="32"/>
      <c r="W819" s="32"/>
      <c r="X819" s="32"/>
      <c r="Y819" s="32"/>
      <c r="Z819" s="32"/>
      <c r="AA819" s="32"/>
      <c r="AB819" s="32"/>
      <c r="AC819" s="32"/>
      <c r="AD819" s="32"/>
      <c r="AE819" s="32"/>
      <c r="AR819" s="206" t="s">
        <v>181</v>
      </c>
      <c r="AT819" s="206" t="s">
        <v>260</v>
      </c>
      <c r="AU819" s="206" t="s">
        <v>83</v>
      </c>
      <c r="AY819" s="17" t="s">
        <v>143</v>
      </c>
      <c r="BE819" s="207">
        <f>IF(N819="základní",J819,0)</f>
        <v>768</v>
      </c>
      <c r="BF819" s="207">
        <f>IF(N819="snížená",J819,0)</f>
        <v>0</v>
      </c>
      <c r="BG819" s="207">
        <f>IF(N819="zákl. přenesená",J819,0)</f>
        <v>0</v>
      </c>
      <c r="BH819" s="207">
        <f>IF(N819="sníž. přenesená",J819,0)</f>
        <v>0</v>
      </c>
      <c r="BI819" s="207">
        <f>IF(N819="nulová",J819,0)</f>
        <v>0</v>
      </c>
      <c r="BJ819" s="17" t="s">
        <v>20</v>
      </c>
      <c r="BK819" s="207">
        <f>ROUND(I819*H819,2)</f>
        <v>768</v>
      </c>
      <c r="BL819" s="17" t="s">
        <v>150</v>
      </c>
      <c r="BM819" s="206" t="s">
        <v>1675</v>
      </c>
    </row>
    <row r="820" s="2" customFormat="1" ht="24.15" customHeight="1">
      <c r="A820" s="32"/>
      <c r="B820" s="33"/>
      <c r="C820" s="196" t="s">
        <v>1676</v>
      </c>
      <c r="D820" s="196" t="s">
        <v>145</v>
      </c>
      <c r="E820" s="197" t="s">
        <v>1677</v>
      </c>
      <c r="F820" s="198" t="s">
        <v>1678</v>
      </c>
      <c r="G820" s="199" t="s">
        <v>195</v>
      </c>
      <c r="H820" s="200">
        <v>15</v>
      </c>
      <c r="I820" s="201">
        <v>271</v>
      </c>
      <c r="J820" s="201">
        <f>ROUND(I820*H820,2)</f>
        <v>4065</v>
      </c>
      <c r="K820" s="198" t="s">
        <v>149</v>
      </c>
      <c r="L820" s="38"/>
      <c r="M820" s="202" t="s">
        <v>18</v>
      </c>
      <c r="N820" s="203" t="s">
        <v>45</v>
      </c>
      <c r="O820" s="204">
        <v>0.75</v>
      </c>
      <c r="P820" s="204">
        <f>O820*H820</f>
        <v>11.25</v>
      </c>
      <c r="Q820" s="204">
        <v>0.00029724999999999999</v>
      </c>
      <c r="R820" s="204">
        <f>Q820*H820</f>
        <v>0.00445875</v>
      </c>
      <c r="S820" s="204">
        <v>0</v>
      </c>
      <c r="T820" s="205">
        <f>S820*H820</f>
        <v>0</v>
      </c>
      <c r="U820" s="32"/>
      <c r="V820" s="32"/>
      <c r="W820" s="32"/>
      <c r="X820" s="32"/>
      <c r="Y820" s="32"/>
      <c r="Z820" s="32"/>
      <c r="AA820" s="32"/>
      <c r="AB820" s="32"/>
      <c r="AC820" s="32"/>
      <c r="AD820" s="32"/>
      <c r="AE820" s="32"/>
      <c r="AR820" s="206" t="s">
        <v>150</v>
      </c>
      <c r="AT820" s="206" t="s">
        <v>145</v>
      </c>
      <c r="AU820" s="206" t="s">
        <v>83</v>
      </c>
      <c r="AY820" s="17" t="s">
        <v>143</v>
      </c>
      <c r="BE820" s="207">
        <f>IF(N820="základní",J820,0)</f>
        <v>4065</v>
      </c>
      <c r="BF820" s="207">
        <f>IF(N820="snížená",J820,0)</f>
        <v>0</v>
      </c>
      <c r="BG820" s="207">
        <f>IF(N820="zákl. přenesená",J820,0)</f>
        <v>0</v>
      </c>
      <c r="BH820" s="207">
        <f>IF(N820="sníž. přenesená",J820,0)</f>
        <v>0</v>
      </c>
      <c r="BI820" s="207">
        <f>IF(N820="nulová",J820,0)</f>
        <v>0</v>
      </c>
      <c r="BJ820" s="17" t="s">
        <v>20</v>
      </c>
      <c r="BK820" s="207">
        <f>ROUND(I820*H820,2)</f>
        <v>4065</v>
      </c>
      <c r="BL820" s="17" t="s">
        <v>150</v>
      </c>
      <c r="BM820" s="206" t="s">
        <v>1679</v>
      </c>
    </row>
    <row r="821" s="2" customFormat="1">
      <c r="A821" s="32"/>
      <c r="B821" s="33"/>
      <c r="C821" s="34"/>
      <c r="D821" s="208" t="s">
        <v>152</v>
      </c>
      <c r="E821" s="34"/>
      <c r="F821" s="209" t="s">
        <v>1680</v>
      </c>
      <c r="G821" s="34"/>
      <c r="H821" s="34"/>
      <c r="I821" s="34"/>
      <c r="J821" s="34"/>
      <c r="K821" s="34"/>
      <c r="L821" s="38"/>
      <c r="M821" s="210"/>
      <c r="N821" s="211"/>
      <c r="O821" s="77"/>
      <c r="P821" s="77"/>
      <c r="Q821" s="77"/>
      <c r="R821" s="77"/>
      <c r="S821" s="77"/>
      <c r="T821" s="78"/>
      <c r="U821" s="32"/>
      <c r="V821" s="32"/>
      <c r="W821" s="32"/>
      <c r="X821" s="32"/>
      <c r="Y821" s="32"/>
      <c r="Z821" s="32"/>
      <c r="AA821" s="32"/>
      <c r="AB821" s="32"/>
      <c r="AC821" s="32"/>
      <c r="AD821" s="32"/>
      <c r="AE821" s="32"/>
      <c r="AT821" s="17" t="s">
        <v>152</v>
      </c>
      <c r="AU821" s="17" t="s">
        <v>83</v>
      </c>
    </row>
    <row r="822" s="2" customFormat="1" ht="24.15" customHeight="1">
      <c r="A822" s="32"/>
      <c r="B822" s="33"/>
      <c r="C822" s="196" t="s">
        <v>1681</v>
      </c>
      <c r="D822" s="196" t="s">
        <v>145</v>
      </c>
      <c r="E822" s="197" t="s">
        <v>1682</v>
      </c>
      <c r="F822" s="198" t="s">
        <v>1683</v>
      </c>
      <c r="G822" s="199" t="s">
        <v>195</v>
      </c>
      <c r="H822" s="200">
        <v>750</v>
      </c>
      <c r="I822" s="201">
        <v>94</v>
      </c>
      <c r="J822" s="201">
        <f>ROUND(I822*H822,2)</f>
        <v>70500</v>
      </c>
      <c r="K822" s="198" t="s">
        <v>149</v>
      </c>
      <c r="L822" s="38"/>
      <c r="M822" s="202" t="s">
        <v>18</v>
      </c>
      <c r="N822" s="203" t="s">
        <v>45</v>
      </c>
      <c r="O822" s="204">
        <v>0.28699999999999998</v>
      </c>
      <c r="P822" s="204">
        <f>O822*H822</f>
        <v>215.24999999999997</v>
      </c>
      <c r="Q822" s="204">
        <v>0</v>
      </c>
      <c r="R822" s="204">
        <f>Q822*H822</f>
        <v>0</v>
      </c>
      <c r="S822" s="204">
        <v>0</v>
      </c>
      <c r="T822" s="205">
        <f>S822*H822</f>
        <v>0</v>
      </c>
      <c r="U822" s="32"/>
      <c r="V822" s="32"/>
      <c r="W822" s="32"/>
      <c r="X822" s="32"/>
      <c r="Y822" s="32"/>
      <c r="Z822" s="32"/>
      <c r="AA822" s="32"/>
      <c r="AB822" s="32"/>
      <c r="AC822" s="32"/>
      <c r="AD822" s="32"/>
      <c r="AE822" s="32"/>
      <c r="AR822" s="206" t="s">
        <v>150</v>
      </c>
      <c r="AT822" s="206" t="s">
        <v>145</v>
      </c>
      <c r="AU822" s="206" t="s">
        <v>83</v>
      </c>
      <c r="AY822" s="17" t="s">
        <v>143</v>
      </c>
      <c r="BE822" s="207">
        <f>IF(N822="základní",J822,0)</f>
        <v>70500</v>
      </c>
      <c r="BF822" s="207">
        <f>IF(N822="snížená",J822,0)</f>
        <v>0</v>
      </c>
      <c r="BG822" s="207">
        <f>IF(N822="zákl. přenesená",J822,0)</f>
        <v>0</v>
      </c>
      <c r="BH822" s="207">
        <f>IF(N822="sníž. přenesená",J822,0)</f>
        <v>0</v>
      </c>
      <c r="BI822" s="207">
        <f>IF(N822="nulová",J822,0)</f>
        <v>0</v>
      </c>
      <c r="BJ822" s="17" t="s">
        <v>20</v>
      </c>
      <c r="BK822" s="207">
        <f>ROUND(I822*H822,2)</f>
        <v>70500</v>
      </c>
      <c r="BL822" s="17" t="s">
        <v>150</v>
      </c>
      <c r="BM822" s="206" t="s">
        <v>1684</v>
      </c>
    </row>
    <row r="823" s="2" customFormat="1">
      <c r="A823" s="32"/>
      <c r="B823" s="33"/>
      <c r="C823" s="34"/>
      <c r="D823" s="208" t="s">
        <v>152</v>
      </c>
      <c r="E823" s="34"/>
      <c r="F823" s="209" t="s">
        <v>1680</v>
      </c>
      <c r="G823" s="34"/>
      <c r="H823" s="34"/>
      <c r="I823" s="34"/>
      <c r="J823" s="34"/>
      <c r="K823" s="34"/>
      <c r="L823" s="38"/>
      <c r="M823" s="210"/>
      <c r="N823" s="211"/>
      <c r="O823" s="77"/>
      <c r="P823" s="77"/>
      <c r="Q823" s="77"/>
      <c r="R823" s="77"/>
      <c r="S823" s="77"/>
      <c r="T823" s="78"/>
      <c r="U823" s="32"/>
      <c r="V823" s="32"/>
      <c r="W823" s="32"/>
      <c r="X823" s="32"/>
      <c r="Y823" s="32"/>
      <c r="Z823" s="32"/>
      <c r="AA823" s="32"/>
      <c r="AB823" s="32"/>
      <c r="AC823" s="32"/>
      <c r="AD823" s="32"/>
      <c r="AE823" s="32"/>
      <c r="AT823" s="17" t="s">
        <v>152</v>
      </c>
      <c r="AU823" s="17" t="s">
        <v>83</v>
      </c>
    </row>
    <row r="824" s="2" customFormat="1">
      <c r="A824" s="32"/>
      <c r="B824" s="33"/>
      <c r="C824" s="34"/>
      <c r="D824" s="208" t="s">
        <v>179</v>
      </c>
      <c r="E824" s="34"/>
      <c r="F824" s="209" t="s">
        <v>1685</v>
      </c>
      <c r="G824" s="34"/>
      <c r="H824" s="34"/>
      <c r="I824" s="34"/>
      <c r="J824" s="34"/>
      <c r="K824" s="34"/>
      <c r="L824" s="38"/>
      <c r="M824" s="210"/>
      <c r="N824" s="211"/>
      <c r="O824" s="77"/>
      <c r="P824" s="77"/>
      <c r="Q824" s="77"/>
      <c r="R824" s="77"/>
      <c r="S824" s="77"/>
      <c r="T824" s="78"/>
      <c r="U824" s="32"/>
      <c r="V824" s="32"/>
      <c r="W824" s="32"/>
      <c r="X824" s="32"/>
      <c r="Y824" s="32"/>
      <c r="Z824" s="32"/>
      <c r="AA824" s="32"/>
      <c r="AB824" s="32"/>
      <c r="AC824" s="32"/>
      <c r="AD824" s="32"/>
      <c r="AE824" s="32"/>
      <c r="AT824" s="17" t="s">
        <v>179</v>
      </c>
      <c r="AU824" s="17" t="s">
        <v>83</v>
      </c>
    </row>
    <row r="825" s="2" customFormat="1" ht="33" customHeight="1">
      <c r="A825" s="32"/>
      <c r="B825" s="33"/>
      <c r="C825" s="196" t="s">
        <v>1686</v>
      </c>
      <c r="D825" s="196" t="s">
        <v>145</v>
      </c>
      <c r="E825" s="197" t="s">
        <v>1687</v>
      </c>
      <c r="F825" s="198" t="s">
        <v>1688</v>
      </c>
      <c r="G825" s="199" t="s">
        <v>195</v>
      </c>
      <c r="H825" s="200">
        <v>15</v>
      </c>
      <c r="I825" s="201">
        <v>391</v>
      </c>
      <c r="J825" s="201">
        <f>ROUND(I825*H825,2)</f>
        <v>5865</v>
      </c>
      <c r="K825" s="198" t="s">
        <v>149</v>
      </c>
      <c r="L825" s="38"/>
      <c r="M825" s="202" t="s">
        <v>18</v>
      </c>
      <c r="N825" s="203" t="s">
        <v>45</v>
      </c>
      <c r="O825" s="204">
        <v>0.73499999999999999</v>
      </c>
      <c r="P825" s="204">
        <f>O825*H825</f>
        <v>11.025</v>
      </c>
      <c r="Q825" s="204">
        <v>0.00063500000000000004</v>
      </c>
      <c r="R825" s="204">
        <f>Q825*H825</f>
        <v>0.0095250000000000005</v>
      </c>
      <c r="S825" s="204">
        <v>0</v>
      </c>
      <c r="T825" s="205">
        <f>S825*H825</f>
        <v>0</v>
      </c>
      <c r="U825" s="32"/>
      <c r="V825" s="32"/>
      <c r="W825" s="32"/>
      <c r="X825" s="32"/>
      <c r="Y825" s="32"/>
      <c r="Z825" s="32"/>
      <c r="AA825" s="32"/>
      <c r="AB825" s="32"/>
      <c r="AC825" s="32"/>
      <c r="AD825" s="32"/>
      <c r="AE825" s="32"/>
      <c r="AR825" s="206" t="s">
        <v>150</v>
      </c>
      <c r="AT825" s="206" t="s">
        <v>145</v>
      </c>
      <c r="AU825" s="206" t="s">
        <v>83</v>
      </c>
      <c r="AY825" s="17" t="s">
        <v>143</v>
      </c>
      <c r="BE825" s="207">
        <f>IF(N825="základní",J825,0)</f>
        <v>5865</v>
      </c>
      <c r="BF825" s="207">
        <f>IF(N825="snížená",J825,0)</f>
        <v>0</v>
      </c>
      <c r="BG825" s="207">
        <f>IF(N825="zákl. přenesená",J825,0)</f>
        <v>0</v>
      </c>
      <c r="BH825" s="207">
        <f>IF(N825="sníž. přenesená",J825,0)</f>
        <v>0</v>
      </c>
      <c r="BI825" s="207">
        <f>IF(N825="nulová",J825,0)</f>
        <v>0</v>
      </c>
      <c r="BJ825" s="17" t="s">
        <v>20</v>
      </c>
      <c r="BK825" s="207">
        <f>ROUND(I825*H825,2)</f>
        <v>5865</v>
      </c>
      <c r="BL825" s="17" t="s">
        <v>150</v>
      </c>
      <c r="BM825" s="206" t="s">
        <v>1689</v>
      </c>
    </row>
    <row r="826" s="2" customFormat="1">
      <c r="A826" s="32"/>
      <c r="B826" s="33"/>
      <c r="C826" s="34"/>
      <c r="D826" s="208" t="s">
        <v>152</v>
      </c>
      <c r="E826" s="34"/>
      <c r="F826" s="209" t="s">
        <v>1680</v>
      </c>
      <c r="G826" s="34"/>
      <c r="H826" s="34"/>
      <c r="I826" s="34"/>
      <c r="J826" s="34"/>
      <c r="K826" s="34"/>
      <c r="L826" s="38"/>
      <c r="M826" s="210"/>
      <c r="N826" s="211"/>
      <c r="O826" s="77"/>
      <c r="P826" s="77"/>
      <c r="Q826" s="77"/>
      <c r="R826" s="77"/>
      <c r="S826" s="77"/>
      <c r="T826" s="78"/>
      <c r="U826" s="32"/>
      <c r="V826" s="32"/>
      <c r="W826" s="32"/>
      <c r="X826" s="32"/>
      <c r="Y826" s="32"/>
      <c r="Z826" s="32"/>
      <c r="AA826" s="32"/>
      <c r="AB826" s="32"/>
      <c r="AC826" s="32"/>
      <c r="AD826" s="32"/>
      <c r="AE826" s="32"/>
      <c r="AT826" s="17" t="s">
        <v>152</v>
      </c>
      <c r="AU826" s="17" t="s">
        <v>83</v>
      </c>
    </row>
    <row r="827" s="2" customFormat="1" ht="33" customHeight="1">
      <c r="A827" s="32"/>
      <c r="B827" s="33"/>
      <c r="C827" s="196" t="s">
        <v>1690</v>
      </c>
      <c r="D827" s="196" t="s">
        <v>145</v>
      </c>
      <c r="E827" s="197" t="s">
        <v>1691</v>
      </c>
      <c r="F827" s="198" t="s">
        <v>1692</v>
      </c>
      <c r="G827" s="199" t="s">
        <v>195</v>
      </c>
      <c r="H827" s="200">
        <v>15</v>
      </c>
      <c r="I827" s="201">
        <v>158</v>
      </c>
      <c r="J827" s="201">
        <f>ROUND(I827*H827,2)</f>
        <v>2370</v>
      </c>
      <c r="K827" s="198" t="s">
        <v>149</v>
      </c>
      <c r="L827" s="38"/>
      <c r="M827" s="202" t="s">
        <v>18</v>
      </c>
      <c r="N827" s="203" t="s">
        <v>45</v>
      </c>
      <c r="O827" s="204">
        <v>0.504</v>
      </c>
      <c r="P827" s="204">
        <f>O827*H827</f>
        <v>7.5600000000000005</v>
      </c>
      <c r="Q827" s="204">
        <v>0.00058299999999999997</v>
      </c>
      <c r="R827" s="204">
        <f>Q827*H827</f>
        <v>0.0087449999999999993</v>
      </c>
      <c r="S827" s="204">
        <v>0.16600000000000001</v>
      </c>
      <c r="T827" s="205">
        <f>S827*H827</f>
        <v>2.4900000000000002</v>
      </c>
      <c r="U827" s="32"/>
      <c r="V827" s="32"/>
      <c r="W827" s="32"/>
      <c r="X827" s="32"/>
      <c r="Y827" s="32"/>
      <c r="Z827" s="32"/>
      <c r="AA827" s="32"/>
      <c r="AB827" s="32"/>
      <c r="AC827" s="32"/>
      <c r="AD827" s="32"/>
      <c r="AE827" s="32"/>
      <c r="AR827" s="206" t="s">
        <v>150</v>
      </c>
      <c r="AT827" s="206" t="s">
        <v>145</v>
      </c>
      <c r="AU827" s="206" t="s">
        <v>83</v>
      </c>
      <c r="AY827" s="17" t="s">
        <v>143</v>
      </c>
      <c r="BE827" s="207">
        <f>IF(N827="základní",J827,0)</f>
        <v>2370</v>
      </c>
      <c r="BF827" s="207">
        <f>IF(N827="snížená",J827,0)</f>
        <v>0</v>
      </c>
      <c r="BG827" s="207">
        <f>IF(N827="zákl. přenesená",J827,0)</f>
        <v>0</v>
      </c>
      <c r="BH827" s="207">
        <f>IF(N827="sníž. přenesená",J827,0)</f>
        <v>0</v>
      </c>
      <c r="BI827" s="207">
        <f>IF(N827="nulová",J827,0)</f>
        <v>0</v>
      </c>
      <c r="BJ827" s="17" t="s">
        <v>20</v>
      </c>
      <c r="BK827" s="207">
        <f>ROUND(I827*H827,2)</f>
        <v>2370</v>
      </c>
      <c r="BL827" s="17" t="s">
        <v>150</v>
      </c>
      <c r="BM827" s="206" t="s">
        <v>1693</v>
      </c>
    </row>
    <row r="828" s="2" customFormat="1">
      <c r="A828" s="32"/>
      <c r="B828" s="33"/>
      <c r="C828" s="34"/>
      <c r="D828" s="208" t="s">
        <v>179</v>
      </c>
      <c r="E828" s="34"/>
      <c r="F828" s="209" t="s">
        <v>1694</v>
      </c>
      <c r="G828" s="34"/>
      <c r="H828" s="34"/>
      <c r="I828" s="34"/>
      <c r="J828" s="34"/>
      <c r="K828" s="34"/>
      <c r="L828" s="38"/>
      <c r="M828" s="210"/>
      <c r="N828" s="211"/>
      <c r="O828" s="77"/>
      <c r="P828" s="77"/>
      <c r="Q828" s="77"/>
      <c r="R828" s="77"/>
      <c r="S828" s="77"/>
      <c r="T828" s="78"/>
      <c r="U828" s="32"/>
      <c r="V828" s="32"/>
      <c r="W828" s="32"/>
      <c r="X828" s="32"/>
      <c r="Y828" s="32"/>
      <c r="Z828" s="32"/>
      <c r="AA828" s="32"/>
      <c r="AB828" s="32"/>
      <c r="AC828" s="32"/>
      <c r="AD828" s="32"/>
      <c r="AE828" s="32"/>
      <c r="AT828" s="17" t="s">
        <v>179</v>
      </c>
      <c r="AU828" s="17" t="s">
        <v>83</v>
      </c>
    </row>
    <row r="829" s="2" customFormat="1" ht="24.15" customHeight="1">
      <c r="A829" s="32"/>
      <c r="B829" s="33"/>
      <c r="C829" s="196" t="s">
        <v>1695</v>
      </c>
      <c r="D829" s="196" t="s">
        <v>145</v>
      </c>
      <c r="E829" s="197" t="s">
        <v>1696</v>
      </c>
      <c r="F829" s="198" t="s">
        <v>1697</v>
      </c>
      <c r="G829" s="199" t="s">
        <v>195</v>
      </c>
      <c r="H829" s="200">
        <v>8</v>
      </c>
      <c r="I829" s="201">
        <v>5380</v>
      </c>
      <c r="J829" s="201">
        <f>ROUND(I829*H829,2)</f>
        <v>43040</v>
      </c>
      <c r="K829" s="198" t="s">
        <v>149</v>
      </c>
      <c r="L829" s="38"/>
      <c r="M829" s="202" t="s">
        <v>18</v>
      </c>
      <c r="N829" s="203" t="s">
        <v>45</v>
      </c>
      <c r="O829" s="204">
        <v>14.25</v>
      </c>
      <c r="P829" s="204">
        <f>O829*H829</f>
        <v>114</v>
      </c>
      <c r="Q829" s="204">
        <v>0.0049528999999999997</v>
      </c>
      <c r="R829" s="204">
        <f>Q829*H829</f>
        <v>0.039623199999999997</v>
      </c>
      <c r="S829" s="204">
        <v>0.078579999999999997</v>
      </c>
      <c r="T829" s="205">
        <f>S829*H829</f>
        <v>0.62863999999999998</v>
      </c>
      <c r="U829" s="32"/>
      <c r="V829" s="32"/>
      <c r="W829" s="32"/>
      <c r="X829" s="32"/>
      <c r="Y829" s="32"/>
      <c r="Z829" s="32"/>
      <c r="AA829" s="32"/>
      <c r="AB829" s="32"/>
      <c r="AC829" s="32"/>
      <c r="AD829" s="32"/>
      <c r="AE829" s="32"/>
      <c r="AR829" s="206" t="s">
        <v>150</v>
      </c>
      <c r="AT829" s="206" t="s">
        <v>145</v>
      </c>
      <c r="AU829" s="206" t="s">
        <v>83</v>
      </c>
      <c r="AY829" s="17" t="s">
        <v>143</v>
      </c>
      <c r="BE829" s="207">
        <f>IF(N829="základní",J829,0)</f>
        <v>43040</v>
      </c>
      <c r="BF829" s="207">
        <f>IF(N829="snížená",J829,0)</f>
        <v>0</v>
      </c>
      <c r="BG829" s="207">
        <f>IF(N829="zákl. přenesená",J829,0)</f>
        <v>0</v>
      </c>
      <c r="BH829" s="207">
        <f>IF(N829="sníž. přenesená",J829,0)</f>
        <v>0</v>
      </c>
      <c r="BI829" s="207">
        <f>IF(N829="nulová",J829,0)</f>
        <v>0</v>
      </c>
      <c r="BJ829" s="17" t="s">
        <v>20</v>
      </c>
      <c r="BK829" s="207">
        <f>ROUND(I829*H829,2)</f>
        <v>43040</v>
      </c>
      <c r="BL829" s="17" t="s">
        <v>150</v>
      </c>
      <c r="BM829" s="206" t="s">
        <v>1698</v>
      </c>
    </row>
    <row r="830" s="2" customFormat="1">
      <c r="A830" s="32"/>
      <c r="B830" s="33"/>
      <c r="C830" s="34"/>
      <c r="D830" s="208" t="s">
        <v>152</v>
      </c>
      <c r="E830" s="34"/>
      <c r="F830" s="209" t="s">
        <v>1699</v>
      </c>
      <c r="G830" s="34"/>
      <c r="H830" s="34"/>
      <c r="I830" s="34"/>
      <c r="J830" s="34"/>
      <c r="K830" s="34"/>
      <c r="L830" s="38"/>
      <c r="M830" s="210"/>
      <c r="N830" s="211"/>
      <c r="O830" s="77"/>
      <c r="P830" s="77"/>
      <c r="Q830" s="77"/>
      <c r="R830" s="77"/>
      <c r="S830" s="77"/>
      <c r="T830" s="78"/>
      <c r="U830" s="32"/>
      <c r="V830" s="32"/>
      <c r="W830" s="32"/>
      <c r="X830" s="32"/>
      <c r="Y830" s="32"/>
      <c r="Z830" s="32"/>
      <c r="AA830" s="32"/>
      <c r="AB830" s="32"/>
      <c r="AC830" s="32"/>
      <c r="AD830" s="32"/>
      <c r="AE830" s="32"/>
      <c r="AT830" s="17" t="s">
        <v>152</v>
      </c>
      <c r="AU830" s="17" t="s">
        <v>83</v>
      </c>
    </row>
    <row r="831" s="2" customFormat="1">
      <c r="A831" s="32"/>
      <c r="B831" s="33"/>
      <c r="C831" s="34"/>
      <c r="D831" s="208" t="s">
        <v>179</v>
      </c>
      <c r="E831" s="34"/>
      <c r="F831" s="209" t="s">
        <v>1700</v>
      </c>
      <c r="G831" s="34"/>
      <c r="H831" s="34"/>
      <c r="I831" s="34"/>
      <c r="J831" s="34"/>
      <c r="K831" s="34"/>
      <c r="L831" s="38"/>
      <c r="M831" s="210"/>
      <c r="N831" s="211"/>
      <c r="O831" s="77"/>
      <c r="P831" s="77"/>
      <c r="Q831" s="77"/>
      <c r="R831" s="77"/>
      <c r="S831" s="77"/>
      <c r="T831" s="78"/>
      <c r="U831" s="32"/>
      <c r="V831" s="32"/>
      <c r="W831" s="32"/>
      <c r="X831" s="32"/>
      <c r="Y831" s="32"/>
      <c r="Z831" s="32"/>
      <c r="AA831" s="32"/>
      <c r="AB831" s="32"/>
      <c r="AC831" s="32"/>
      <c r="AD831" s="32"/>
      <c r="AE831" s="32"/>
      <c r="AT831" s="17" t="s">
        <v>179</v>
      </c>
      <c r="AU831" s="17" t="s">
        <v>83</v>
      </c>
    </row>
    <row r="832" s="2" customFormat="1" ht="37.8" customHeight="1">
      <c r="A832" s="32"/>
      <c r="B832" s="33"/>
      <c r="C832" s="196" t="s">
        <v>1701</v>
      </c>
      <c r="D832" s="196" t="s">
        <v>145</v>
      </c>
      <c r="E832" s="197" t="s">
        <v>1702</v>
      </c>
      <c r="F832" s="198" t="s">
        <v>1703</v>
      </c>
      <c r="G832" s="199" t="s">
        <v>195</v>
      </c>
      <c r="H832" s="200">
        <v>6</v>
      </c>
      <c r="I832" s="201">
        <v>1330</v>
      </c>
      <c r="J832" s="201">
        <f>ROUND(I832*H832,2)</f>
        <v>7980</v>
      </c>
      <c r="K832" s="198" t="s">
        <v>149</v>
      </c>
      <c r="L832" s="38"/>
      <c r="M832" s="202" t="s">
        <v>18</v>
      </c>
      <c r="N832" s="203" t="s">
        <v>45</v>
      </c>
      <c r="O832" s="204">
        <v>3.9700000000000002</v>
      </c>
      <c r="P832" s="204">
        <f>O832*H832</f>
        <v>23.82</v>
      </c>
      <c r="Q832" s="204">
        <v>0.0021120000000000002</v>
      </c>
      <c r="R832" s="204">
        <f>Q832*H832</f>
        <v>0.012672000000000001</v>
      </c>
      <c r="S832" s="204">
        <v>0</v>
      </c>
      <c r="T832" s="205">
        <f>S832*H832</f>
        <v>0</v>
      </c>
      <c r="U832" s="32"/>
      <c r="V832" s="32"/>
      <c r="W832" s="32"/>
      <c r="X832" s="32"/>
      <c r="Y832" s="32"/>
      <c r="Z832" s="32"/>
      <c r="AA832" s="32"/>
      <c r="AB832" s="32"/>
      <c r="AC832" s="32"/>
      <c r="AD832" s="32"/>
      <c r="AE832" s="32"/>
      <c r="AR832" s="206" t="s">
        <v>150</v>
      </c>
      <c r="AT832" s="206" t="s">
        <v>145</v>
      </c>
      <c r="AU832" s="206" t="s">
        <v>83</v>
      </c>
      <c r="AY832" s="17" t="s">
        <v>143</v>
      </c>
      <c r="BE832" s="207">
        <f>IF(N832="základní",J832,0)</f>
        <v>7980</v>
      </c>
      <c r="BF832" s="207">
        <f>IF(N832="snížená",J832,0)</f>
        <v>0</v>
      </c>
      <c r="BG832" s="207">
        <f>IF(N832="zákl. přenesená",J832,0)</f>
        <v>0</v>
      </c>
      <c r="BH832" s="207">
        <f>IF(N832="sníž. přenesená",J832,0)</f>
        <v>0</v>
      </c>
      <c r="BI832" s="207">
        <f>IF(N832="nulová",J832,0)</f>
        <v>0</v>
      </c>
      <c r="BJ832" s="17" t="s">
        <v>20</v>
      </c>
      <c r="BK832" s="207">
        <f>ROUND(I832*H832,2)</f>
        <v>7980</v>
      </c>
      <c r="BL832" s="17" t="s">
        <v>150</v>
      </c>
      <c r="BM832" s="206" t="s">
        <v>1704</v>
      </c>
    </row>
    <row r="833" s="2" customFormat="1">
      <c r="A833" s="32"/>
      <c r="B833" s="33"/>
      <c r="C833" s="34"/>
      <c r="D833" s="208" t="s">
        <v>152</v>
      </c>
      <c r="E833" s="34"/>
      <c r="F833" s="209" t="s">
        <v>1705</v>
      </c>
      <c r="G833" s="34"/>
      <c r="H833" s="34"/>
      <c r="I833" s="34"/>
      <c r="J833" s="34"/>
      <c r="K833" s="34"/>
      <c r="L833" s="38"/>
      <c r="M833" s="210"/>
      <c r="N833" s="211"/>
      <c r="O833" s="77"/>
      <c r="P833" s="77"/>
      <c r="Q833" s="77"/>
      <c r="R833" s="77"/>
      <c r="S833" s="77"/>
      <c r="T833" s="78"/>
      <c r="U833" s="32"/>
      <c r="V833" s="32"/>
      <c r="W833" s="32"/>
      <c r="X833" s="32"/>
      <c r="Y833" s="32"/>
      <c r="Z833" s="32"/>
      <c r="AA833" s="32"/>
      <c r="AB833" s="32"/>
      <c r="AC833" s="32"/>
      <c r="AD833" s="32"/>
      <c r="AE833" s="32"/>
      <c r="AT833" s="17" t="s">
        <v>152</v>
      </c>
      <c r="AU833" s="17" t="s">
        <v>83</v>
      </c>
    </row>
    <row r="834" s="2" customFormat="1">
      <c r="A834" s="32"/>
      <c r="B834" s="33"/>
      <c r="C834" s="34"/>
      <c r="D834" s="208" t="s">
        <v>179</v>
      </c>
      <c r="E834" s="34"/>
      <c r="F834" s="209" t="s">
        <v>1706</v>
      </c>
      <c r="G834" s="34"/>
      <c r="H834" s="34"/>
      <c r="I834" s="34"/>
      <c r="J834" s="34"/>
      <c r="K834" s="34"/>
      <c r="L834" s="38"/>
      <c r="M834" s="210"/>
      <c r="N834" s="211"/>
      <c r="O834" s="77"/>
      <c r="P834" s="77"/>
      <c r="Q834" s="77"/>
      <c r="R834" s="77"/>
      <c r="S834" s="77"/>
      <c r="T834" s="78"/>
      <c r="U834" s="32"/>
      <c r="V834" s="32"/>
      <c r="W834" s="32"/>
      <c r="X834" s="32"/>
      <c r="Y834" s="32"/>
      <c r="Z834" s="32"/>
      <c r="AA834" s="32"/>
      <c r="AB834" s="32"/>
      <c r="AC834" s="32"/>
      <c r="AD834" s="32"/>
      <c r="AE834" s="32"/>
      <c r="AT834" s="17" t="s">
        <v>179</v>
      </c>
      <c r="AU834" s="17" t="s">
        <v>83</v>
      </c>
    </row>
    <row r="835" s="2" customFormat="1" ht="33" customHeight="1">
      <c r="A835" s="32"/>
      <c r="B835" s="33"/>
      <c r="C835" s="196" t="s">
        <v>1707</v>
      </c>
      <c r="D835" s="196" t="s">
        <v>145</v>
      </c>
      <c r="E835" s="197" t="s">
        <v>1708</v>
      </c>
      <c r="F835" s="198" t="s">
        <v>1709</v>
      </c>
      <c r="G835" s="199" t="s">
        <v>195</v>
      </c>
      <c r="H835" s="200">
        <v>6</v>
      </c>
      <c r="I835" s="201">
        <v>1400</v>
      </c>
      <c r="J835" s="201">
        <f>ROUND(I835*H835,2)</f>
        <v>8400</v>
      </c>
      <c r="K835" s="198" t="s">
        <v>149</v>
      </c>
      <c r="L835" s="38"/>
      <c r="M835" s="202" t="s">
        <v>18</v>
      </c>
      <c r="N835" s="203" t="s">
        <v>45</v>
      </c>
      <c r="O835" s="204">
        <v>4.1799999999999997</v>
      </c>
      <c r="P835" s="204">
        <f>O835*H835</f>
        <v>25.079999999999998</v>
      </c>
      <c r="Q835" s="204">
        <v>0.0021120000000000002</v>
      </c>
      <c r="R835" s="204">
        <f>Q835*H835</f>
        <v>0.012672000000000001</v>
      </c>
      <c r="S835" s="204">
        <v>0</v>
      </c>
      <c r="T835" s="205">
        <f>S835*H835</f>
        <v>0</v>
      </c>
      <c r="U835" s="32"/>
      <c r="V835" s="32"/>
      <c r="W835" s="32"/>
      <c r="X835" s="32"/>
      <c r="Y835" s="32"/>
      <c r="Z835" s="32"/>
      <c r="AA835" s="32"/>
      <c r="AB835" s="32"/>
      <c r="AC835" s="32"/>
      <c r="AD835" s="32"/>
      <c r="AE835" s="32"/>
      <c r="AR835" s="206" t="s">
        <v>150</v>
      </c>
      <c r="AT835" s="206" t="s">
        <v>145</v>
      </c>
      <c r="AU835" s="206" t="s">
        <v>83</v>
      </c>
      <c r="AY835" s="17" t="s">
        <v>143</v>
      </c>
      <c r="BE835" s="207">
        <f>IF(N835="základní",J835,0)</f>
        <v>8400</v>
      </c>
      <c r="BF835" s="207">
        <f>IF(N835="snížená",J835,0)</f>
        <v>0</v>
      </c>
      <c r="BG835" s="207">
        <f>IF(N835="zákl. přenesená",J835,0)</f>
        <v>0</v>
      </c>
      <c r="BH835" s="207">
        <f>IF(N835="sníž. přenesená",J835,0)</f>
        <v>0</v>
      </c>
      <c r="BI835" s="207">
        <f>IF(N835="nulová",J835,0)</f>
        <v>0</v>
      </c>
      <c r="BJ835" s="17" t="s">
        <v>20</v>
      </c>
      <c r="BK835" s="207">
        <f>ROUND(I835*H835,2)</f>
        <v>8400</v>
      </c>
      <c r="BL835" s="17" t="s">
        <v>150</v>
      </c>
      <c r="BM835" s="206" t="s">
        <v>1710</v>
      </c>
    </row>
    <row r="836" s="2" customFormat="1">
      <c r="A836" s="32"/>
      <c r="B836" s="33"/>
      <c r="C836" s="34"/>
      <c r="D836" s="208" t="s">
        <v>152</v>
      </c>
      <c r="E836" s="34"/>
      <c r="F836" s="209" t="s">
        <v>1705</v>
      </c>
      <c r="G836" s="34"/>
      <c r="H836" s="34"/>
      <c r="I836" s="34"/>
      <c r="J836" s="34"/>
      <c r="K836" s="34"/>
      <c r="L836" s="38"/>
      <c r="M836" s="210"/>
      <c r="N836" s="211"/>
      <c r="O836" s="77"/>
      <c r="P836" s="77"/>
      <c r="Q836" s="77"/>
      <c r="R836" s="77"/>
      <c r="S836" s="77"/>
      <c r="T836" s="78"/>
      <c r="U836" s="32"/>
      <c r="V836" s="32"/>
      <c r="W836" s="32"/>
      <c r="X836" s="32"/>
      <c r="Y836" s="32"/>
      <c r="Z836" s="32"/>
      <c r="AA836" s="32"/>
      <c r="AB836" s="32"/>
      <c r="AC836" s="32"/>
      <c r="AD836" s="32"/>
      <c r="AE836" s="32"/>
      <c r="AT836" s="17" t="s">
        <v>152</v>
      </c>
      <c r="AU836" s="17" t="s">
        <v>83</v>
      </c>
    </row>
    <row r="837" s="2" customFormat="1">
      <c r="A837" s="32"/>
      <c r="B837" s="33"/>
      <c r="C837" s="34"/>
      <c r="D837" s="208" t="s">
        <v>179</v>
      </c>
      <c r="E837" s="34"/>
      <c r="F837" s="209" t="s">
        <v>1711</v>
      </c>
      <c r="G837" s="34"/>
      <c r="H837" s="34"/>
      <c r="I837" s="34"/>
      <c r="J837" s="34"/>
      <c r="K837" s="34"/>
      <c r="L837" s="38"/>
      <c r="M837" s="210"/>
      <c r="N837" s="211"/>
      <c r="O837" s="77"/>
      <c r="P837" s="77"/>
      <c r="Q837" s="77"/>
      <c r="R837" s="77"/>
      <c r="S837" s="77"/>
      <c r="T837" s="78"/>
      <c r="U837" s="32"/>
      <c r="V837" s="32"/>
      <c r="W837" s="32"/>
      <c r="X837" s="32"/>
      <c r="Y837" s="32"/>
      <c r="Z837" s="32"/>
      <c r="AA837" s="32"/>
      <c r="AB837" s="32"/>
      <c r="AC837" s="32"/>
      <c r="AD837" s="32"/>
      <c r="AE837" s="32"/>
      <c r="AT837" s="17" t="s">
        <v>179</v>
      </c>
      <c r="AU837" s="17" t="s">
        <v>83</v>
      </c>
    </row>
    <row r="838" s="2" customFormat="1" ht="37.8" customHeight="1">
      <c r="A838" s="32"/>
      <c r="B838" s="33"/>
      <c r="C838" s="196" t="s">
        <v>1712</v>
      </c>
      <c r="D838" s="196" t="s">
        <v>145</v>
      </c>
      <c r="E838" s="197" t="s">
        <v>1713</v>
      </c>
      <c r="F838" s="198" t="s">
        <v>1714</v>
      </c>
      <c r="G838" s="199" t="s">
        <v>195</v>
      </c>
      <c r="H838" s="200">
        <v>3</v>
      </c>
      <c r="I838" s="201">
        <v>1410</v>
      </c>
      <c r="J838" s="201">
        <f>ROUND(I838*H838,2)</f>
        <v>4230</v>
      </c>
      <c r="K838" s="198" t="s">
        <v>149</v>
      </c>
      <c r="L838" s="38"/>
      <c r="M838" s="202" t="s">
        <v>18</v>
      </c>
      <c r="N838" s="203" t="s">
        <v>45</v>
      </c>
      <c r="O838" s="204">
        <v>3.548</v>
      </c>
      <c r="P838" s="204">
        <f>O838*H838</f>
        <v>10.644</v>
      </c>
      <c r="Q838" s="204">
        <v>0.0137685</v>
      </c>
      <c r="R838" s="204">
        <f>Q838*H838</f>
        <v>0.041305499999999995</v>
      </c>
      <c r="S838" s="204">
        <v>0</v>
      </c>
      <c r="T838" s="205">
        <f>S838*H838</f>
        <v>0</v>
      </c>
      <c r="U838" s="32"/>
      <c r="V838" s="32"/>
      <c r="W838" s="32"/>
      <c r="X838" s="32"/>
      <c r="Y838" s="32"/>
      <c r="Z838" s="32"/>
      <c r="AA838" s="32"/>
      <c r="AB838" s="32"/>
      <c r="AC838" s="32"/>
      <c r="AD838" s="32"/>
      <c r="AE838" s="32"/>
      <c r="AR838" s="206" t="s">
        <v>150</v>
      </c>
      <c r="AT838" s="206" t="s">
        <v>145</v>
      </c>
      <c r="AU838" s="206" t="s">
        <v>83</v>
      </c>
      <c r="AY838" s="17" t="s">
        <v>143</v>
      </c>
      <c r="BE838" s="207">
        <f>IF(N838="základní",J838,0)</f>
        <v>4230</v>
      </c>
      <c r="BF838" s="207">
        <f>IF(N838="snížená",J838,0)</f>
        <v>0</v>
      </c>
      <c r="BG838" s="207">
        <f>IF(N838="zákl. přenesená",J838,0)</f>
        <v>0</v>
      </c>
      <c r="BH838" s="207">
        <f>IF(N838="sníž. přenesená",J838,0)</f>
        <v>0</v>
      </c>
      <c r="BI838" s="207">
        <f>IF(N838="nulová",J838,0)</f>
        <v>0</v>
      </c>
      <c r="BJ838" s="17" t="s">
        <v>20</v>
      </c>
      <c r="BK838" s="207">
        <f>ROUND(I838*H838,2)</f>
        <v>4230</v>
      </c>
      <c r="BL838" s="17" t="s">
        <v>150</v>
      </c>
      <c r="BM838" s="206" t="s">
        <v>1715</v>
      </c>
    </row>
    <row r="839" s="2" customFormat="1">
      <c r="A839" s="32"/>
      <c r="B839" s="33"/>
      <c r="C839" s="34"/>
      <c r="D839" s="208" t="s">
        <v>152</v>
      </c>
      <c r="E839" s="34"/>
      <c r="F839" s="209" t="s">
        <v>1705</v>
      </c>
      <c r="G839" s="34"/>
      <c r="H839" s="34"/>
      <c r="I839" s="34"/>
      <c r="J839" s="34"/>
      <c r="K839" s="34"/>
      <c r="L839" s="38"/>
      <c r="M839" s="210"/>
      <c r="N839" s="211"/>
      <c r="O839" s="77"/>
      <c r="P839" s="77"/>
      <c r="Q839" s="77"/>
      <c r="R839" s="77"/>
      <c r="S839" s="77"/>
      <c r="T839" s="78"/>
      <c r="U839" s="32"/>
      <c r="V839" s="32"/>
      <c r="W839" s="32"/>
      <c r="X839" s="32"/>
      <c r="Y839" s="32"/>
      <c r="Z839" s="32"/>
      <c r="AA839" s="32"/>
      <c r="AB839" s="32"/>
      <c r="AC839" s="32"/>
      <c r="AD839" s="32"/>
      <c r="AE839" s="32"/>
      <c r="AT839" s="17" t="s">
        <v>152</v>
      </c>
      <c r="AU839" s="17" t="s">
        <v>83</v>
      </c>
    </row>
    <row r="840" s="2" customFormat="1">
      <c r="A840" s="32"/>
      <c r="B840" s="33"/>
      <c r="C840" s="34"/>
      <c r="D840" s="208" t="s">
        <v>179</v>
      </c>
      <c r="E840" s="34"/>
      <c r="F840" s="209" t="s">
        <v>1716</v>
      </c>
      <c r="G840" s="34"/>
      <c r="H840" s="34"/>
      <c r="I840" s="34"/>
      <c r="J840" s="34"/>
      <c r="K840" s="34"/>
      <c r="L840" s="38"/>
      <c r="M840" s="210"/>
      <c r="N840" s="211"/>
      <c r="O840" s="77"/>
      <c r="P840" s="77"/>
      <c r="Q840" s="77"/>
      <c r="R840" s="77"/>
      <c r="S840" s="77"/>
      <c r="T840" s="78"/>
      <c r="U840" s="32"/>
      <c r="V840" s="32"/>
      <c r="W840" s="32"/>
      <c r="X840" s="32"/>
      <c r="Y840" s="32"/>
      <c r="Z840" s="32"/>
      <c r="AA840" s="32"/>
      <c r="AB840" s="32"/>
      <c r="AC840" s="32"/>
      <c r="AD840" s="32"/>
      <c r="AE840" s="32"/>
      <c r="AT840" s="17" t="s">
        <v>179</v>
      </c>
      <c r="AU840" s="17" t="s">
        <v>83</v>
      </c>
    </row>
    <row r="841" s="2" customFormat="1" ht="37.8" customHeight="1">
      <c r="A841" s="32"/>
      <c r="B841" s="33"/>
      <c r="C841" s="196" t="s">
        <v>1717</v>
      </c>
      <c r="D841" s="196" t="s">
        <v>145</v>
      </c>
      <c r="E841" s="197" t="s">
        <v>1718</v>
      </c>
      <c r="F841" s="198" t="s">
        <v>1719</v>
      </c>
      <c r="G841" s="199" t="s">
        <v>195</v>
      </c>
      <c r="H841" s="200">
        <v>12</v>
      </c>
      <c r="I841" s="201">
        <v>1370</v>
      </c>
      <c r="J841" s="201">
        <f>ROUND(I841*H841,2)</f>
        <v>16440</v>
      </c>
      <c r="K841" s="198" t="s">
        <v>149</v>
      </c>
      <c r="L841" s="38"/>
      <c r="M841" s="202" t="s">
        <v>18</v>
      </c>
      <c r="N841" s="203" t="s">
        <v>45</v>
      </c>
      <c r="O841" s="204">
        <v>3.1200000000000001</v>
      </c>
      <c r="P841" s="204">
        <f>O841*H841</f>
        <v>37.439999999999998</v>
      </c>
      <c r="Q841" s="204">
        <v>0.0026556499999999999</v>
      </c>
      <c r="R841" s="204">
        <f>Q841*H841</f>
        <v>0.031867800000000002</v>
      </c>
      <c r="S841" s="204">
        <v>0</v>
      </c>
      <c r="T841" s="205">
        <f>S841*H841</f>
        <v>0</v>
      </c>
      <c r="U841" s="32"/>
      <c r="V841" s="32"/>
      <c r="W841" s="32"/>
      <c r="X841" s="32"/>
      <c r="Y841" s="32"/>
      <c r="Z841" s="32"/>
      <c r="AA841" s="32"/>
      <c r="AB841" s="32"/>
      <c r="AC841" s="32"/>
      <c r="AD841" s="32"/>
      <c r="AE841" s="32"/>
      <c r="AR841" s="206" t="s">
        <v>150</v>
      </c>
      <c r="AT841" s="206" t="s">
        <v>145</v>
      </c>
      <c r="AU841" s="206" t="s">
        <v>83</v>
      </c>
      <c r="AY841" s="17" t="s">
        <v>143</v>
      </c>
      <c r="BE841" s="207">
        <f>IF(N841="základní",J841,0)</f>
        <v>16440</v>
      </c>
      <c r="BF841" s="207">
        <f>IF(N841="snížená",J841,0)</f>
        <v>0</v>
      </c>
      <c r="BG841" s="207">
        <f>IF(N841="zákl. přenesená",J841,0)</f>
        <v>0</v>
      </c>
      <c r="BH841" s="207">
        <f>IF(N841="sníž. přenesená",J841,0)</f>
        <v>0</v>
      </c>
      <c r="BI841" s="207">
        <f>IF(N841="nulová",J841,0)</f>
        <v>0</v>
      </c>
      <c r="BJ841" s="17" t="s">
        <v>20</v>
      </c>
      <c r="BK841" s="207">
        <f>ROUND(I841*H841,2)</f>
        <v>16440</v>
      </c>
      <c r="BL841" s="17" t="s">
        <v>150</v>
      </c>
      <c r="BM841" s="206" t="s">
        <v>1720</v>
      </c>
    </row>
    <row r="842" s="2" customFormat="1">
      <c r="A842" s="32"/>
      <c r="B842" s="33"/>
      <c r="C842" s="34"/>
      <c r="D842" s="208" t="s">
        <v>152</v>
      </c>
      <c r="E842" s="34"/>
      <c r="F842" s="209" t="s">
        <v>1705</v>
      </c>
      <c r="G842" s="34"/>
      <c r="H842" s="34"/>
      <c r="I842" s="34"/>
      <c r="J842" s="34"/>
      <c r="K842" s="34"/>
      <c r="L842" s="38"/>
      <c r="M842" s="210"/>
      <c r="N842" s="211"/>
      <c r="O842" s="77"/>
      <c r="P842" s="77"/>
      <c r="Q842" s="77"/>
      <c r="R842" s="77"/>
      <c r="S842" s="77"/>
      <c r="T842" s="78"/>
      <c r="U842" s="32"/>
      <c r="V842" s="32"/>
      <c r="W842" s="32"/>
      <c r="X842" s="32"/>
      <c r="Y842" s="32"/>
      <c r="Z842" s="32"/>
      <c r="AA842" s="32"/>
      <c r="AB842" s="32"/>
      <c r="AC842" s="32"/>
      <c r="AD842" s="32"/>
      <c r="AE842" s="32"/>
      <c r="AT842" s="17" t="s">
        <v>152</v>
      </c>
      <c r="AU842" s="17" t="s">
        <v>83</v>
      </c>
    </row>
    <row r="843" s="2" customFormat="1">
      <c r="A843" s="32"/>
      <c r="B843" s="33"/>
      <c r="C843" s="34"/>
      <c r="D843" s="208" t="s">
        <v>179</v>
      </c>
      <c r="E843" s="34"/>
      <c r="F843" s="209" t="s">
        <v>1721</v>
      </c>
      <c r="G843" s="34"/>
      <c r="H843" s="34"/>
      <c r="I843" s="34"/>
      <c r="J843" s="34"/>
      <c r="K843" s="34"/>
      <c r="L843" s="38"/>
      <c r="M843" s="210"/>
      <c r="N843" s="211"/>
      <c r="O843" s="77"/>
      <c r="P843" s="77"/>
      <c r="Q843" s="77"/>
      <c r="R843" s="77"/>
      <c r="S843" s="77"/>
      <c r="T843" s="78"/>
      <c r="U843" s="32"/>
      <c r="V843" s="32"/>
      <c r="W843" s="32"/>
      <c r="X843" s="32"/>
      <c r="Y843" s="32"/>
      <c r="Z843" s="32"/>
      <c r="AA843" s="32"/>
      <c r="AB843" s="32"/>
      <c r="AC843" s="32"/>
      <c r="AD843" s="32"/>
      <c r="AE843" s="32"/>
      <c r="AT843" s="17" t="s">
        <v>179</v>
      </c>
      <c r="AU843" s="17" t="s">
        <v>83</v>
      </c>
    </row>
    <row r="844" s="2" customFormat="1" ht="33" customHeight="1">
      <c r="A844" s="32"/>
      <c r="B844" s="33"/>
      <c r="C844" s="196" t="s">
        <v>1722</v>
      </c>
      <c r="D844" s="196" t="s">
        <v>145</v>
      </c>
      <c r="E844" s="197" t="s">
        <v>1723</v>
      </c>
      <c r="F844" s="198" t="s">
        <v>1724</v>
      </c>
      <c r="G844" s="199" t="s">
        <v>195</v>
      </c>
      <c r="H844" s="200">
        <v>15</v>
      </c>
      <c r="I844" s="201">
        <v>1440</v>
      </c>
      <c r="J844" s="201">
        <f>ROUND(I844*H844,2)</f>
        <v>21600</v>
      </c>
      <c r="K844" s="198" t="s">
        <v>149</v>
      </c>
      <c r="L844" s="38"/>
      <c r="M844" s="202" t="s">
        <v>18</v>
      </c>
      <c r="N844" s="203" t="s">
        <v>45</v>
      </c>
      <c r="O844" s="204">
        <v>3.3599999999999999</v>
      </c>
      <c r="P844" s="204">
        <f>O844*H844</f>
        <v>50.399999999999999</v>
      </c>
      <c r="Q844" s="204">
        <v>0.0026556499999999999</v>
      </c>
      <c r="R844" s="204">
        <f>Q844*H844</f>
        <v>0.039834749999999995</v>
      </c>
      <c r="S844" s="204">
        <v>0</v>
      </c>
      <c r="T844" s="205">
        <f>S844*H844</f>
        <v>0</v>
      </c>
      <c r="U844" s="32"/>
      <c r="V844" s="32"/>
      <c r="W844" s="32"/>
      <c r="X844" s="32"/>
      <c r="Y844" s="32"/>
      <c r="Z844" s="32"/>
      <c r="AA844" s="32"/>
      <c r="AB844" s="32"/>
      <c r="AC844" s="32"/>
      <c r="AD844" s="32"/>
      <c r="AE844" s="32"/>
      <c r="AR844" s="206" t="s">
        <v>150</v>
      </c>
      <c r="AT844" s="206" t="s">
        <v>145</v>
      </c>
      <c r="AU844" s="206" t="s">
        <v>83</v>
      </c>
      <c r="AY844" s="17" t="s">
        <v>143</v>
      </c>
      <c r="BE844" s="207">
        <f>IF(N844="základní",J844,0)</f>
        <v>21600</v>
      </c>
      <c r="BF844" s="207">
        <f>IF(N844="snížená",J844,0)</f>
        <v>0</v>
      </c>
      <c r="BG844" s="207">
        <f>IF(N844="zákl. přenesená",J844,0)</f>
        <v>0</v>
      </c>
      <c r="BH844" s="207">
        <f>IF(N844="sníž. přenesená",J844,0)</f>
        <v>0</v>
      </c>
      <c r="BI844" s="207">
        <f>IF(N844="nulová",J844,0)</f>
        <v>0</v>
      </c>
      <c r="BJ844" s="17" t="s">
        <v>20</v>
      </c>
      <c r="BK844" s="207">
        <f>ROUND(I844*H844,2)</f>
        <v>21600</v>
      </c>
      <c r="BL844" s="17" t="s">
        <v>150</v>
      </c>
      <c r="BM844" s="206" t="s">
        <v>1725</v>
      </c>
    </row>
    <row r="845" s="2" customFormat="1">
      <c r="A845" s="32"/>
      <c r="B845" s="33"/>
      <c r="C845" s="34"/>
      <c r="D845" s="208" t="s">
        <v>152</v>
      </c>
      <c r="E845" s="34"/>
      <c r="F845" s="209" t="s">
        <v>1705</v>
      </c>
      <c r="G845" s="34"/>
      <c r="H845" s="34"/>
      <c r="I845" s="34"/>
      <c r="J845" s="34"/>
      <c r="K845" s="34"/>
      <c r="L845" s="38"/>
      <c r="M845" s="210"/>
      <c r="N845" s="211"/>
      <c r="O845" s="77"/>
      <c r="P845" s="77"/>
      <c r="Q845" s="77"/>
      <c r="R845" s="77"/>
      <c r="S845" s="77"/>
      <c r="T845" s="78"/>
      <c r="U845" s="32"/>
      <c r="V845" s="32"/>
      <c r="W845" s="32"/>
      <c r="X845" s="32"/>
      <c r="Y845" s="32"/>
      <c r="Z845" s="32"/>
      <c r="AA845" s="32"/>
      <c r="AB845" s="32"/>
      <c r="AC845" s="32"/>
      <c r="AD845" s="32"/>
      <c r="AE845" s="32"/>
      <c r="AT845" s="17" t="s">
        <v>152</v>
      </c>
      <c r="AU845" s="17" t="s">
        <v>83</v>
      </c>
    </row>
    <row r="846" s="2" customFormat="1">
      <c r="A846" s="32"/>
      <c r="B846" s="33"/>
      <c r="C846" s="34"/>
      <c r="D846" s="208" t="s">
        <v>179</v>
      </c>
      <c r="E846" s="34"/>
      <c r="F846" s="209" t="s">
        <v>1726</v>
      </c>
      <c r="G846" s="34"/>
      <c r="H846" s="34"/>
      <c r="I846" s="34"/>
      <c r="J846" s="34"/>
      <c r="K846" s="34"/>
      <c r="L846" s="38"/>
      <c r="M846" s="210"/>
      <c r="N846" s="211"/>
      <c r="O846" s="77"/>
      <c r="P846" s="77"/>
      <c r="Q846" s="77"/>
      <c r="R846" s="77"/>
      <c r="S846" s="77"/>
      <c r="T846" s="78"/>
      <c r="U846" s="32"/>
      <c r="V846" s="32"/>
      <c r="W846" s="32"/>
      <c r="X846" s="32"/>
      <c r="Y846" s="32"/>
      <c r="Z846" s="32"/>
      <c r="AA846" s="32"/>
      <c r="AB846" s="32"/>
      <c r="AC846" s="32"/>
      <c r="AD846" s="32"/>
      <c r="AE846" s="32"/>
      <c r="AT846" s="17" t="s">
        <v>179</v>
      </c>
      <c r="AU846" s="17" t="s">
        <v>83</v>
      </c>
    </row>
    <row r="847" s="2" customFormat="1" ht="37.8" customHeight="1">
      <c r="A847" s="32"/>
      <c r="B847" s="33"/>
      <c r="C847" s="196" t="s">
        <v>1727</v>
      </c>
      <c r="D847" s="196" t="s">
        <v>145</v>
      </c>
      <c r="E847" s="197" t="s">
        <v>1728</v>
      </c>
      <c r="F847" s="198" t="s">
        <v>1729</v>
      </c>
      <c r="G847" s="199" t="s">
        <v>195</v>
      </c>
      <c r="H847" s="200">
        <v>3</v>
      </c>
      <c r="I847" s="201">
        <v>1520</v>
      </c>
      <c r="J847" s="201">
        <f>ROUND(I847*H847,2)</f>
        <v>4560</v>
      </c>
      <c r="K847" s="198" t="s">
        <v>149</v>
      </c>
      <c r="L847" s="38"/>
      <c r="M847" s="202" t="s">
        <v>18</v>
      </c>
      <c r="N847" s="203" t="s">
        <v>45</v>
      </c>
      <c r="O847" s="204">
        <v>3.4750000000000001</v>
      </c>
      <c r="P847" s="204">
        <f>O847*H847</f>
        <v>10.425000000000001</v>
      </c>
      <c r="Q847" s="204">
        <v>0.0032428999999999999</v>
      </c>
      <c r="R847" s="204">
        <f>Q847*H847</f>
        <v>0.0097286999999999998</v>
      </c>
      <c r="S847" s="204">
        <v>0</v>
      </c>
      <c r="T847" s="205">
        <f>S847*H847</f>
        <v>0</v>
      </c>
      <c r="U847" s="32"/>
      <c r="V847" s="32"/>
      <c r="W847" s="32"/>
      <c r="X847" s="32"/>
      <c r="Y847" s="32"/>
      <c r="Z847" s="32"/>
      <c r="AA847" s="32"/>
      <c r="AB847" s="32"/>
      <c r="AC847" s="32"/>
      <c r="AD847" s="32"/>
      <c r="AE847" s="32"/>
      <c r="AR847" s="206" t="s">
        <v>150</v>
      </c>
      <c r="AT847" s="206" t="s">
        <v>145</v>
      </c>
      <c r="AU847" s="206" t="s">
        <v>83</v>
      </c>
      <c r="AY847" s="17" t="s">
        <v>143</v>
      </c>
      <c r="BE847" s="207">
        <f>IF(N847="základní",J847,0)</f>
        <v>4560</v>
      </c>
      <c r="BF847" s="207">
        <f>IF(N847="snížená",J847,0)</f>
        <v>0</v>
      </c>
      <c r="BG847" s="207">
        <f>IF(N847="zákl. přenesená",J847,0)</f>
        <v>0</v>
      </c>
      <c r="BH847" s="207">
        <f>IF(N847="sníž. přenesená",J847,0)</f>
        <v>0</v>
      </c>
      <c r="BI847" s="207">
        <f>IF(N847="nulová",J847,0)</f>
        <v>0</v>
      </c>
      <c r="BJ847" s="17" t="s">
        <v>20</v>
      </c>
      <c r="BK847" s="207">
        <f>ROUND(I847*H847,2)</f>
        <v>4560</v>
      </c>
      <c r="BL847" s="17" t="s">
        <v>150</v>
      </c>
      <c r="BM847" s="206" t="s">
        <v>1730</v>
      </c>
    </row>
    <row r="848" s="2" customFormat="1">
      <c r="A848" s="32"/>
      <c r="B848" s="33"/>
      <c r="C848" s="34"/>
      <c r="D848" s="208" t="s">
        <v>152</v>
      </c>
      <c r="E848" s="34"/>
      <c r="F848" s="209" t="s">
        <v>1705</v>
      </c>
      <c r="G848" s="34"/>
      <c r="H848" s="34"/>
      <c r="I848" s="34"/>
      <c r="J848" s="34"/>
      <c r="K848" s="34"/>
      <c r="L848" s="38"/>
      <c r="M848" s="210"/>
      <c r="N848" s="211"/>
      <c r="O848" s="77"/>
      <c r="P848" s="77"/>
      <c r="Q848" s="77"/>
      <c r="R848" s="77"/>
      <c r="S848" s="77"/>
      <c r="T848" s="78"/>
      <c r="U848" s="32"/>
      <c r="V848" s="32"/>
      <c r="W848" s="32"/>
      <c r="X848" s="32"/>
      <c r="Y848" s="32"/>
      <c r="Z848" s="32"/>
      <c r="AA848" s="32"/>
      <c r="AB848" s="32"/>
      <c r="AC848" s="32"/>
      <c r="AD848" s="32"/>
      <c r="AE848" s="32"/>
      <c r="AT848" s="17" t="s">
        <v>152</v>
      </c>
      <c r="AU848" s="17" t="s">
        <v>83</v>
      </c>
    </row>
    <row r="849" s="2" customFormat="1">
      <c r="A849" s="32"/>
      <c r="B849" s="33"/>
      <c r="C849" s="34"/>
      <c r="D849" s="208" t="s">
        <v>179</v>
      </c>
      <c r="E849" s="34"/>
      <c r="F849" s="209" t="s">
        <v>1726</v>
      </c>
      <c r="G849" s="34"/>
      <c r="H849" s="34"/>
      <c r="I849" s="34"/>
      <c r="J849" s="34"/>
      <c r="K849" s="34"/>
      <c r="L849" s="38"/>
      <c r="M849" s="210"/>
      <c r="N849" s="211"/>
      <c r="O849" s="77"/>
      <c r="P849" s="77"/>
      <c r="Q849" s="77"/>
      <c r="R849" s="77"/>
      <c r="S849" s="77"/>
      <c r="T849" s="78"/>
      <c r="U849" s="32"/>
      <c r="V849" s="32"/>
      <c r="W849" s="32"/>
      <c r="X849" s="32"/>
      <c r="Y849" s="32"/>
      <c r="Z849" s="32"/>
      <c r="AA849" s="32"/>
      <c r="AB849" s="32"/>
      <c r="AC849" s="32"/>
      <c r="AD849" s="32"/>
      <c r="AE849" s="32"/>
      <c r="AT849" s="17" t="s">
        <v>179</v>
      </c>
      <c r="AU849" s="17" t="s">
        <v>83</v>
      </c>
    </row>
    <row r="850" s="2" customFormat="1" ht="24.15" customHeight="1">
      <c r="A850" s="32"/>
      <c r="B850" s="33"/>
      <c r="C850" s="196" t="s">
        <v>1731</v>
      </c>
      <c r="D850" s="196" t="s">
        <v>145</v>
      </c>
      <c r="E850" s="197" t="s">
        <v>1732</v>
      </c>
      <c r="F850" s="198" t="s">
        <v>1733</v>
      </c>
      <c r="G850" s="199" t="s">
        <v>195</v>
      </c>
      <c r="H850" s="200">
        <v>3</v>
      </c>
      <c r="I850" s="201">
        <v>1960</v>
      </c>
      <c r="J850" s="201">
        <f>ROUND(I850*H850,2)</f>
        <v>5880</v>
      </c>
      <c r="K850" s="198" t="s">
        <v>149</v>
      </c>
      <c r="L850" s="38"/>
      <c r="M850" s="202" t="s">
        <v>18</v>
      </c>
      <c r="N850" s="203" t="s">
        <v>45</v>
      </c>
      <c r="O850" s="204">
        <v>5.4299999999999997</v>
      </c>
      <c r="P850" s="204">
        <f>O850*H850</f>
        <v>16.289999999999999</v>
      </c>
      <c r="Q850" s="204">
        <v>0.002124</v>
      </c>
      <c r="R850" s="204">
        <f>Q850*H850</f>
        <v>0.0063720000000000001</v>
      </c>
      <c r="S850" s="204">
        <v>0</v>
      </c>
      <c r="T850" s="205">
        <f>S850*H850</f>
        <v>0</v>
      </c>
      <c r="U850" s="32"/>
      <c r="V850" s="32"/>
      <c r="W850" s="32"/>
      <c r="X850" s="32"/>
      <c r="Y850" s="32"/>
      <c r="Z850" s="32"/>
      <c r="AA850" s="32"/>
      <c r="AB850" s="32"/>
      <c r="AC850" s="32"/>
      <c r="AD850" s="32"/>
      <c r="AE850" s="32"/>
      <c r="AR850" s="206" t="s">
        <v>150</v>
      </c>
      <c r="AT850" s="206" t="s">
        <v>145</v>
      </c>
      <c r="AU850" s="206" t="s">
        <v>83</v>
      </c>
      <c r="AY850" s="17" t="s">
        <v>143</v>
      </c>
      <c r="BE850" s="207">
        <f>IF(N850="základní",J850,0)</f>
        <v>5880</v>
      </c>
      <c r="BF850" s="207">
        <f>IF(N850="snížená",J850,0)</f>
        <v>0</v>
      </c>
      <c r="BG850" s="207">
        <f>IF(N850="zákl. přenesená",J850,0)</f>
        <v>0</v>
      </c>
      <c r="BH850" s="207">
        <f>IF(N850="sníž. přenesená",J850,0)</f>
        <v>0</v>
      </c>
      <c r="BI850" s="207">
        <f>IF(N850="nulová",J850,0)</f>
        <v>0</v>
      </c>
      <c r="BJ850" s="17" t="s">
        <v>20</v>
      </c>
      <c r="BK850" s="207">
        <f>ROUND(I850*H850,2)</f>
        <v>5880</v>
      </c>
      <c r="BL850" s="17" t="s">
        <v>150</v>
      </c>
      <c r="BM850" s="206" t="s">
        <v>1734</v>
      </c>
    </row>
    <row r="851" s="2" customFormat="1">
      <c r="A851" s="32"/>
      <c r="B851" s="33"/>
      <c r="C851" s="34"/>
      <c r="D851" s="208" t="s">
        <v>152</v>
      </c>
      <c r="E851" s="34"/>
      <c r="F851" s="209" t="s">
        <v>1735</v>
      </c>
      <c r="G851" s="34"/>
      <c r="H851" s="34"/>
      <c r="I851" s="34"/>
      <c r="J851" s="34"/>
      <c r="K851" s="34"/>
      <c r="L851" s="38"/>
      <c r="M851" s="210"/>
      <c r="N851" s="211"/>
      <c r="O851" s="77"/>
      <c r="P851" s="77"/>
      <c r="Q851" s="77"/>
      <c r="R851" s="77"/>
      <c r="S851" s="77"/>
      <c r="T851" s="78"/>
      <c r="U851" s="32"/>
      <c r="V851" s="32"/>
      <c r="W851" s="32"/>
      <c r="X851" s="32"/>
      <c r="Y851" s="32"/>
      <c r="Z851" s="32"/>
      <c r="AA851" s="32"/>
      <c r="AB851" s="32"/>
      <c r="AC851" s="32"/>
      <c r="AD851" s="32"/>
      <c r="AE851" s="32"/>
      <c r="AT851" s="17" t="s">
        <v>152</v>
      </c>
      <c r="AU851" s="17" t="s">
        <v>83</v>
      </c>
    </row>
    <row r="852" s="2" customFormat="1">
      <c r="A852" s="32"/>
      <c r="B852" s="33"/>
      <c r="C852" s="34"/>
      <c r="D852" s="208" t="s">
        <v>179</v>
      </c>
      <c r="E852" s="34"/>
      <c r="F852" s="209" t="s">
        <v>1716</v>
      </c>
      <c r="G852" s="34"/>
      <c r="H852" s="34"/>
      <c r="I852" s="34"/>
      <c r="J852" s="34"/>
      <c r="K852" s="34"/>
      <c r="L852" s="38"/>
      <c r="M852" s="210"/>
      <c r="N852" s="211"/>
      <c r="O852" s="77"/>
      <c r="P852" s="77"/>
      <c r="Q852" s="77"/>
      <c r="R852" s="77"/>
      <c r="S852" s="77"/>
      <c r="T852" s="78"/>
      <c r="U852" s="32"/>
      <c r="V852" s="32"/>
      <c r="W852" s="32"/>
      <c r="X852" s="32"/>
      <c r="Y852" s="32"/>
      <c r="Z852" s="32"/>
      <c r="AA852" s="32"/>
      <c r="AB852" s="32"/>
      <c r="AC852" s="32"/>
      <c r="AD852" s="32"/>
      <c r="AE852" s="32"/>
      <c r="AT852" s="17" t="s">
        <v>179</v>
      </c>
      <c r="AU852" s="17" t="s">
        <v>83</v>
      </c>
    </row>
    <row r="853" s="2" customFormat="1" ht="24.15" customHeight="1">
      <c r="A853" s="32"/>
      <c r="B853" s="33"/>
      <c r="C853" s="196" t="s">
        <v>1736</v>
      </c>
      <c r="D853" s="196" t="s">
        <v>145</v>
      </c>
      <c r="E853" s="197" t="s">
        <v>1737</v>
      </c>
      <c r="F853" s="198" t="s">
        <v>1738</v>
      </c>
      <c r="G853" s="199" t="s">
        <v>195</v>
      </c>
      <c r="H853" s="200">
        <v>8</v>
      </c>
      <c r="I853" s="201">
        <v>1360</v>
      </c>
      <c r="J853" s="201">
        <f>ROUND(I853*H853,2)</f>
        <v>10880</v>
      </c>
      <c r="K853" s="198" t="s">
        <v>149</v>
      </c>
      <c r="L853" s="38"/>
      <c r="M853" s="202" t="s">
        <v>18</v>
      </c>
      <c r="N853" s="203" t="s">
        <v>45</v>
      </c>
      <c r="O853" s="204">
        <v>1.98</v>
      </c>
      <c r="P853" s="204">
        <f>O853*H853</f>
        <v>15.84</v>
      </c>
      <c r="Q853" s="204">
        <v>0.0047451000000000004</v>
      </c>
      <c r="R853" s="204">
        <f>Q853*H853</f>
        <v>0.037960800000000003</v>
      </c>
      <c r="S853" s="204">
        <v>0</v>
      </c>
      <c r="T853" s="205">
        <f>S853*H853</f>
        <v>0</v>
      </c>
      <c r="U853" s="32"/>
      <c r="V853" s="32"/>
      <c r="W853" s="32"/>
      <c r="X853" s="32"/>
      <c r="Y853" s="32"/>
      <c r="Z853" s="32"/>
      <c r="AA853" s="32"/>
      <c r="AB853" s="32"/>
      <c r="AC853" s="32"/>
      <c r="AD853" s="32"/>
      <c r="AE853" s="32"/>
      <c r="AR853" s="206" t="s">
        <v>150</v>
      </c>
      <c r="AT853" s="206" t="s">
        <v>145</v>
      </c>
      <c r="AU853" s="206" t="s">
        <v>83</v>
      </c>
      <c r="AY853" s="17" t="s">
        <v>143</v>
      </c>
      <c r="BE853" s="207">
        <f>IF(N853="základní",J853,0)</f>
        <v>10880</v>
      </c>
      <c r="BF853" s="207">
        <f>IF(N853="snížená",J853,0)</f>
        <v>0</v>
      </c>
      <c r="BG853" s="207">
        <f>IF(N853="zákl. přenesená",J853,0)</f>
        <v>0</v>
      </c>
      <c r="BH853" s="207">
        <f>IF(N853="sníž. přenesená",J853,0)</f>
        <v>0</v>
      </c>
      <c r="BI853" s="207">
        <f>IF(N853="nulová",J853,0)</f>
        <v>0</v>
      </c>
      <c r="BJ853" s="17" t="s">
        <v>20</v>
      </c>
      <c r="BK853" s="207">
        <f>ROUND(I853*H853,2)</f>
        <v>10880</v>
      </c>
      <c r="BL853" s="17" t="s">
        <v>150</v>
      </c>
      <c r="BM853" s="206" t="s">
        <v>1739</v>
      </c>
    </row>
    <row r="854" s="2" customFormat="1">
      <c r="A854" s="32"/>
      <c r="B854" s="33"/>
      <c r="C854" s="34"/>
      <c r="D854" s="208" t="s">
        <v>152</v>
      </c>
      <c r="E854" s="34"/>
      <c r="F854" s="209" t="s">
        <v>1735</v>
      </c>
      <c r="G854" s="34"/>
      <c r="H854" s="34"/>
      <c r="I854" s="34"/>
      <c r="J854" s="34"/>
      <c r="K854" s="34"/>
      <c r="L854" s="38"/>
      <c r="M854" s="210"/>
      <c r="N854" s="211"/>
      <c r="O854" s="77"/>
      <c r="P854" s="77"/>
      <c r="Q854" s="77"/>
      <c r="R854" s="77"/>
      <c r="S854" s="77"/>
      <c r="T854" s="78"/>
      <c r="U854" s="32"/>
      <c r="V854" s="32"/>
      <c r="W854" s="32"/>
      <c r="X854" s="32"/>
      <c r="Y854" s="32"/>
      <c r="Z854" s="32"/>
      <c r="AA854" s="32"/>
      <c r="AB854" s="32"/>
      <c r="AC854" s="32"/>
      <c r="AD854" s="32"/>
      <c r="AE854" s="32"/>
      <c r="AT854" s="17" t="s">
        <v>152</v>
      </c>
      <c r="AU854" s="17" t="s">
        <v>83</v>
      </c>
    </row>
    <row r="855" s="2" customFormat="1">
      <c r="A855" s="32"/>
      <c r="B855" s="33"/>
      <c r="C855" s="34"/>
      <c r="D855" s="208" t="s">
        <v>179</v>
      </c>
      <c r="E855" s="34"/>
      <c r="F855" s="209" t="s">
        <v>1740</v>
      </c>
      <c r="G855" s="34"/>
      <c r="H855" s="34"/>
      <c r="I855" s="34"/>
      <c r="J855" s="34"/>
      <c r="K855" s="34"/>
      <c r="L855" s="38"/>
      <c r="M855" s="210"/>
      <c r="N855" s="211"/>
      <c r="O855" s="77"/>
      <c r="P855" s="77"/>
      <c r="Q855" s="77"/>
      <c r="R855" s="77"/>
      <c r="S855" s="77"/>
      <c r="T855" s="78"/>
      <c r="U855" s="32"/>
      <c r="V855" s="32"/>
      <c r="W855" s="32"/>
      <c r="X855" s="32"/>
      <c r="Y855" s="32"/>
      <c r="Z855" s="32"/>
      <c r="AA855" s="32"/>
      <c r="AB855" s="32"/>
      <c r="AC855" s="32"/>
      <c r="AD855" s="32"/>
      <c r="AE855" s="32"/>
      <c r="AT855" s="17" t="s">
        <v>179</v>
      </c>
      <c r="AU855" s="17" t="s">
        <v>83</v>
      </c>
    </row>
    <row r="856" s="2" customFormat="1" ht="24.15" customHeight="1">
      <c r="A856" s="32"/>
      <c r="B856" s="33"/>
      <c r="C856" s="212" t="s">
        <v>1741</v>
      </c>
      <c r="D856" s="212" t="s">
        <v>260</v>
      </c>
      <c r="E856" s="213" t="s">
        <v>1742</v>
      </c>
      <c r="F856" s="214" t="s">
        <v>1743</v>
      </c>
      <c r="G856" s="215" t="s">
        <v>176</v>
      </c>
      <c r="H856" s="216">
        <v>4.3799999999999999</v>
      </c>
      <c r="I856" s="217">
        <v>30700</v>
      </c>
      <c r="J856" s="217">
        <f>ROUND(I856*H856,2)</f>
        <v>134466</v>
      </c>
      <c r="K856" s="214" t="s">
        <v>149</v>
      </c>
      <c r="L856" s="218"/>
      <c r="M856" s="219" t="s">
        <v>18</v>
      </c>
      <c r="N856" s="220" t="s">
        <v>45</v>
      </c>
      <c r="O856" s="204">
        <v>0</v>
      </c>
      <c r="P856" s="204">
        <f>O856*H856</f>
        <v>0</v>
      </c>
      <c r="Q856" s="204">
        <v>0.81499999999999995</v>
      </c>
      <c r="R856" s="204">
        <f>Q856*H856</f>
        <v>3.5696999999999997</v>
      </c>
      <c r="S856" s="204">
        <v>0</v>
      </c>
      <c r="T856" s="205">
        <f>S856*H856</f>
        <v>0</v>
      </c>
      <c r="U856" s="32"/>
      <c r="V856" s="32"/>
      <c r="W856" s="32"/>
      <c r="X856" s="32"/>
      <c r="Y856" s="32"/>
      <c r="Z856" s="32"/>
      <c r="AA856" s="32"/>
      <c r="AB856" s="32"/>
      <c r="AC856" s="32"/>
      <c r="AD856" s="32"/>
      <c r="AE856" s="32"/>
      <c r="AR856" s="206" t="s">
        <v>181</v>
      </c>
      <c r="AT856" s="206" t="s">
        <v>260</v>
      </c>
      <c r="AU856" s="206" t="s">
        <v>83</v>
      </c>
      <c r="AY856" s="17" t="s">
        <v>143</v>
      </c>
      <c r="BE856" s="207">
        <f>IF(N856="základní",J856,0)</f>
        <v>134466</v>
      </c>
      <c r="BF856" s="207">
        <f>IF(N856="snížená",J856,0)</f>
        <v>0</v>
      </c>
      <c r="BG856" s="207">
        <f>IF(N856="zákl. přenesená",J856,0)</f>
        <v>0</v>
      </c>
      <c r="BH856" s="207">
        <f>IF(N856="sníž. přenesená",J856,0)</f>
        <v>0</v>
      </c>
      <c r="BI856" s="207">
        <f>IF(N856="nulová",J856,0)</f>
        <v>0</v>
      </c>
      <c r="BJ856" s="17" t="s">
        <v>20</v>
      </c>
      <c r="BK856" s="207">
        <f>ROUND(I856*H856,2)</f>
        <v>134466</v>
      </c>
      <c r="BL856" s="17" t="s">
        <v>150</v>
      </c>
      <c r="BM856" s="206" t="s">
        <v>1744</v>
      </c>
    </row>
    <row r="857" s="2" customFormat="1" ht="16.5" customHeight="1">
      <c r="A857" s="32"/>
      <c r="B857" s="33"/>
      <c r="C857" s="196" t="s">
        <v>1745</v>
      </c>
      <c r="D857" s="196" t="s">
        <v>145</v>
      </c>
      <c r="E857" s="197" t="s">
        <v>1746</v>
      </c>
      <c r="F857" s="198" t="s">
        <v>1747</v>
      </c>
      <c r="G857" s="199" t="s">
        <v>195</v>
      </c>
      <c r="H857" s="200">
        <v>3</v>
      </c>
      <c r="I857" s="201">
        <v>1430</v>
      </c>
      <c r="J857" s="201">
        <f>ROUND(I857*H857,2)</f>
        <v>4290</v>
      </c>
      <c r="K857" s="198" t="s">
        <v>149</v>
      </c>
      <c r="L857" s="38"/>
      <c r="M857" s="202" t="s">
        <v>18</v>
      </c>
      <c r="N857" s="203" t="s">
        <v>45</v>
      </c>
      <c r="O857" s="204">
        <v>4.2699999999999996</v>
      </c>
      <c r="P857" s="204">
        <f>O857*H857</f>
        <v>12.809999999999999</v>
      </c>
      <c r="Q857" s="204">
        <v>0.0021120000000000002</v>
      </c>
      <c r="R857" s="204">
        <f>Q857*H857</f>
        <v>0.0063360000000000005</v>
      </c>
      <c r="S857" s="204">
        <v>0</v>
      </c>
      <c r="T857" s="205">
        <f>S857*H857</f>
        <v>0</v>
      </c>
      <c r="U857" s="32"/>
      <c r="V857" s="32"/>
      <c r="W857" s="32"/>
      <c r="X857" s="32"/>
      <c r="Y857" s="32"/>
      <c r="Z857" s="32"/>
      <c r="AA857" s="32"/>
      <c r="AB857" s="32"/>
      <c r="AC857" s="32"/>
      <c r="AD857" s="32"/>
      <c r="AE857" s="32"/>
      <c r="AR857" s="206" t="s">
        <v>150</v>
      </c>
      <c r="AT857" s="206" t="s">
        <v>145</v>
      </c>
      <c r="AU857" s="206" t="s">
        <v>83</v>
      </c>
      <c r="AY857" s="17" t="s">
        <v>143</v>
      </c>
      <c r="BE857" s="207">
        <f>IF(N857="základní",J857,0)</f>
        <v>4290</v>
      </c>
      <c r="BF857" s="207">
        <f>IF(N857="snížená",J857,0)</f>
        <v>0</v>
      </c>
      <c r="BG857" s="207">
        <f>IF(N857="zákl. přenesená",J857,0)</f>
        <v>0</v>
      </c>
      <c r="BH857" s="207">
        <f>IF(N857="sníž. přenesená",J857,0)</f>
        <v>0</v>
      </c>
      <c r="BI857" s="207">
        <f>IF(N857="nulová",J857,0)</f>
        <v>0</v>
      </c>
      <c r="BJ857" s="17" t="s">
        <v>20</v>
      </c>
      <c r="BK857" s="207">
        <f>ROUND(I857*H857,2)</f>
        <v>4290</v>
      </c>
      <c r="BL857" s="17" t="s">
        <v>150</v>
      </c>
      <c r="BM857" s="206" t="s">
        <v>1748</v>
      </c>
    </row>
    <row r="858" s="2" customFormat="1">
      <c r="A858" s="32"/>
      <c r="B858" s="33"/>
      <c r="C858" s="34"/>
      <c r="D858" s="208" t="s">
        <v>152</v>
      </c>
      <c r="E858" s="34"/>
      <c r="F858" s="209" t="s">
        <v>1749</v>
      </c>
      <c r="G858" s="34"/>
      <c r="H858" s="34"/>
      <c r="I858" s="34"/>
      <c r="J858" s="34"/>
      <c r="K858" s="34"/>
      <c r="L858" s="38"/>
      <c r="M858" s="210"/>
      <c r="N858" s="211"/>
      <c r="O858" s="77"/>
      <c r="P858" s="77"/>
      <c r="Q858" s="77"/>
      <c r="R858" s="77"/>
      <c r="S858" s="77"/>
      <c r="T858" s="78"/>
      <c r="U858" s="32"/>
      <c r="V858" s="32"/>
      <c r="W858" s="32"/>
      <c r="X858" s="32"/>
      <c r="Y858" s="32"/>
      <c r="Z858" s="32"/>
      <c r="AA858" s="32"/>
      <c r="AB858" s="32"/>
      <c r="AC858" s="32"/>
      <c r="AD858" s="32"/>
      <c r="AE858" s="32"/>
      <c r="AT858" s="17" t="s">
        <v>152</v>
      </c>
      <c r="AU858" s="17" t="s">
        <v>83</v>
      </c>
    </row>
    <row r="859" s="2" customFormat="1">
      <c r="A859" s="32"/>
      <c r="B859" s="33"/>
      <c r="C859" s="34"/>
      <c r="D859" s="208" t="s">
        <v>179</v>
      </c>
      <c r="E859" s="34"/>
      <c r="F859" s="209" t="s">
        <v>1716</v>
      </c>
      <c r="G859" s="34"/>
      <c r="H859" s="34"/>
      <c r="I859" s="34"/>
      <c r="J859" s="34"/>
      <c r="K859" s="34"/>
      <c r="L859" s="38"/>
      <c r="M859" s="210"/>
      <c r="N859" s="211"/>
      <c r="O859" s="77"/>
      <c r="P859" s="77"/>
      <c r="Q859" s="77"/>
      <c r="R859" s="77"/>
      <c r="S859" s="77"/>
      <c r="T859" s="78"/>
      <c r="U859" s="32"/>
      <c r="V859" s="32"/>
      <c r="W859" s="32"/>
      <c r="X859" s="32"/>
      <c r="Y859" s="32"/>
      <c r="Z859" s="32"/>
      <c r="AA859" s="32"/>
      <c r="AB859" s="32"/>
      <c r="AC859" s="32"/>
      <c r="AD859" s="32"/>
      <c r="AE859" s="32"/>
      <c r="AT859" s="17" t="s">
        <v>179</v>
      </c>
      <c r="AU859" s="17" t="s">
        <v>83</v>
      </c>
    </row>
    <row r="860" s="2" customFormat="1" ht="16.5" customHeight="1">
      <c r="A860" s="32"/>
      <c r="B860" s="33"/>
      <c r="C860" s="196" t="s">
        <v>1750</v>
      </c>
      <c r="D860" s="196" t="s">
        <v>145</v>
      </c>
      <c r="E860" s="197" t="s">
        <v>1751</v>
      </c>
      <c r="F860" s="198" t="s">
        <v>1752</v>
      </c>
      <c r="G860" s="199" t="s">
        <v>195</v>
      </c>
      <c r="H860" s="200">
        <v>3</v>
      </c>
      <c r="I860" s="201">
        <v>961</v>
      </c>
      <c r="J860" s="201">
        <f>ROUND(I860*H860,2)</f>
        <v>2883</v>
      </c>
      <c r="K860" s="198" t="s">
        <v>149</v>
      </c>
      <c r="L860" s="38"/>
      <c r="M860" s="202" t="s">
        <v>18</v>
      </c>
      <c r="N860" s="203" t="s">
        <v>45</v>
      </c>
      <c r="O860" s="204">
        <v>1.8700000000000001</v>
      </c>
      <c r="P860" s="204">
        <f>O860*H860</f>
        <v>5.6100000000000003</v>
      </c>
      <c r="Q860" s="204">
        <v>0.0024704000000000002</v>
      </c>
      <c r="R860" s="204">
        <f>Q860*H860</f>
        <v>0.0074112000000000006</v>
      </c>
      <c r="S860" s="204">
        <v>0</v>
      </c>
      <c r="T860" s="205">
        <f>S860*H860</f>
        <v>0</v>
      </c>
      <c r="U860" s="32"/>
      <c r="V860" s="32"/>
      <c r="W860" s="32"/>
      <c r="X860" s="32"/>
      <c r="Y860" s="32"/>
      <c r="Z860" s="32"/>
      <c r="AA860" s="32"/>
      <c r="AB860" s="32"/>
      <c r="AC860" s="32"/>
      <c r="AD860" s="32"/>
      <c r="AE860" s="32"/>
      <c r="AR860" s="206" t="s">
        <v>150</v>
      </c>
      <c r="AT860" s="206" t="s">
        <v>145</v>
      </c>
      <c r="AU860" s="206" t="s">
        <v>83</v>
      </c>
      <c r="AY860" s="17" t="s">
        <v>143</v>
      </c>
      <c r="BE860" s="207">
        <f>IF(N860="základní",J860,0)</f>
        <v>2883</v>
      </c>
      <c r="BF860" s="207">
        <f>IF(N860="snížená",J860,0)</f>
        <v>0</v>
      </c>
      <c r="BG860" s="207">
        <f>IF(N860="zákl. přenesená",J860,0)</f>
        <v>0</v>
      </c>
      <c r="BH860" s="207">
        <f>IF(N860="sníž. přenesená",J860,0)</f>
        <v>0</v>
      </c>
      <c r="BI860" s="207">
        <f>IF(N860="nulová",J860,0)</f>
        <v>0</v>
      </c>
      <c r="BJ860" s="17" t="s">
        <v>20</v>
      </c>
      <c r="BK860" s="207">
        <f>ROUND(I860*H860,2)</f>
        <v>2883</v>
      </c>
      <c r="BL860" s="17" t="s">
        <v>150</v>
      </c>
      <c r="BM860" s="206" t="s">
        <v>1753</v>
      </c>
    </row>
    <row r="861" s="2" customFormat="1">
      <c r="A861" s="32"/>
      <c r="B861" s="33"/>
      <c r="C861" s="34"/>
      <c r="D861" s="208" t="s">
        <v>152</v>
      </c>
      <c r="E861" s="34"/>
      <c r="F861" s="209" t="s">
        <v>1749</v>
      </c>
      <c r="G861" s="34"/>
      <c r="H861" s="34"/>
      <c r="I861" s="34"/>
      <c r="J861" s="34"/>
      <c r="K861" s="34"/>
      <c r="L861" s="38"/>
      <c r="M861" s="210"/>
      <c r="N861" s="211"/>
      <c r="O861" s="77"/>
      <c r="P861" s="77"/>
      <c r="Q861" s="77"/>
      <c r="R861" s="77"/>
      <c r="S861" s="77"/>
      <c r="T861" s="78"/>
      <c r="U861" s="32"/>
      <c r="V861" s="32"/>
      <c r="W861" s="32"/>
      <c r="X861" s="32"/>
      <c r="Y861" s="32"/>
      <c r="Z861" s="32"/>
      <c r="AA861" s="32"/>
      <c r="AB861" s="32"/>
      <c r="AC861" s="32"/>
      <c r="AD861" s="32"/>
      <c r="AE861" s="32"/>
      <c r="AT861" s="17" t="s">
        <v>152</v>
      </c>
      <c r="AU861" s="17" t="s">
        <v>83</v>
      </c>
    </row>
    <row r="862" s="2" customFormat="1">
      <c r="A862" s="32"/>
      <c r="B862" s="33"/>
      <c r="C862" s="34"/>
      <c r="D862" s="208" t="s">
        <v>179</v>
      </c>
      <c r="E862" s="34"/>
      <c r="F862" s="209" t="s">
        <v>1726</v>
      </c>
      <c r="G862" s="34"/>
      <c r="H862" s="34"/>
      <c r="I862" s="34"/>
      <c r="J862" s="34"/>
      <c r="K862" s="34"/>
      <c r="L862" s="38"/>
      <c r="M862" s="210"/>
      <c r="N862" s="211"/>
      <c r="O862" s="77"/>
      <c r="P862" s="77"/>
      <c r="Q862" s="77"/>
      <c r="R862" s="77"/>
      <c r="S862" s="77"/>
      <c r="T862" s="78"/>
      <c r="U862" s="32"/>
      <c r="V862" s="32"/>
      <c r="W862" s="32"/>
      <c r="X862" s="32"/>
      <c r="Y862" s="32"/>
      <c r="Z862" s="32"/>
      <c r="AA862" s="32"/>
      <c r="AB862" s="32"/>
      <c r="AC862" s="32"/>
      <c r="AD862" s="32"/>
      <c r="AE862" s="32"/>
      <c r="AT862" s="17" t="s">
        <v>179</v>
      </c>
      <c r="AU862" s="17" t="s">
        <v>83</v>
      </c>
    </row>
    <row r="863" s="2" customFormat="1" ht="16.5" customHeight="1">
      <c r="A863" s="32"/>
      <c r="B863" s="33"/>
      <c r="C863" s="212" t="s">
        <v>1754</v>
      </c>
      <c r="D863" s="212" t="s">
        <v>260</v>
      </c>
      <c r="E863" s="213" t="s">
        <v>1755</v>
      </c>
      <c r="F863" s="214" t="s">
        <v>1756</v>
      </c>
      <c r="G863" s="215" t="s">
        <v>176</v>
      </c>
      <c r="H863" s="216">
        <v>2.016</v>
      </c>
      <c r="I863" s="217">
        <v>25600</v>
      </c>
      <c r="J863" s="217">
        <f>ROUND(I863*H863,2)</f>
        <v>51609.599999999999</v>
      </c>
      <c r="K863" s="214" t="s">
        <v>18</v>
      </c>
      <c r="L863" s="218"/>
      <c r="M863" s="219" t="s">
        <v>18</v>
      </c>
      <c r="N863" s="220" t="s">
        <v>45</v>
      </c>
      <c r="O863" s="204">
        <v>0</v>
      </c>
      <c r="P863" s="204">
        <f>O863*H863</f>
        <v>0</v>
      </c>
      <c r="Q863" s="204">
        <v>0</v>
      </c>
      <c r="R863" s="204">
        <f>Q863*H863</f>
        <v>0</v>
      </c>
      <c r="S863" s="204">
        <v>0</v>
      </c>
      <c r="T863" s="205">
        <f>S863*H863</f>
        <v>0</v>
      </c>
      <c r="U863" s="32"/>
      <c r="V863" s="32"/>
      <c r="W863" s="32"/>
      <c r="X863" s="32"/>
      <c r="Y863" s="32"/>
      <c r="Z863" s="32"/>
      <c r="AA863" s="32"/>
      <c r="AB863" s="32"/>
      <c r="AC863" s="32"/>
      <c r="AD863" s="32"/>
      <c r="AE863" s="32"/>
      <c r="AR863" s="206" t="s">
        <v>181</v>
      </c>
      <c r="AT863" s="206" t="s">
        <v>260</v>
      </c>
      <c r="AU863" s="206" t="s">
        <v>83</v>
      </c>
      <c r="AY863" s="17" t="s">
        <v>143</v>
      </c>
      <c r="BE863" s="207">
        <f>IF(N863="základní",J863,0)</f>
        <v>51609.599999999999</v>
      </c>
      <c r="BF863" s="207">
        <f>IF(N863="snížená",J863,0)</f>
        <v>0</v>
      </c>
      <c r="BG863" s="207">
        <f>IF(N863="zákl. přenesená",J863,0)</f>
        <v>0</v>
      </c>
      <c r="BH863" s="207">
        <f>IF(N863="sníž. přenesená",J863,0)</f>
        <v>0</v>
      </c>
      <c r="BI863" s="207">
        <f>IF(N863="nulová",J863,0)</f>
        <v>0</v>
      </c>
      <c r="BJ863" s="17" t="s">
        <v>20</v>
      </c>
      <c r="BK863" s="207">
        <f>ROUND(I863*H863,2)</f>
        <v>51609.599999999999</v>
      </c>
      <c r="BL863" s="17" t="s">
        <v>150</v>
      </c>
      <c r="BM863" s="206" t="s">
        <v>1757</v>
      </c>
    </row>
    <row r="864" s="2" customFormat="1" ht="24.15" customHeight="1">
      <c r="A864" s="32"/>
      <c r="B864" s="33"/>
      <c r="C864" s="196" t="s">
        <v>1758</v>
      </c>
      <c r="D864" s="196" t="s">
        <v>145</v>
      </c>
      <c r="E864" s="197" t="s">
        <v>1759</v>
      </c>
      <c r="F864" s="198" t="s">
        <v>1760</v>
      </c>
      <c r="G864" s="199" t="s">
        <v>256</v>
      </c>
      <c r="H864" s="200">
        <v>24</v>
      </c>
      <c r="I864" s="201">
        <v>452</v>
      </c>
      <c r="J864" s="201">
        <f>ROUND(I864*H864,2)</f>
        <v>10848</v>
      </c>
      <c r="K864" s="198" t="s">
        <v>149</v>
      </c>
      <c r="L864" s="38"/>
      <c r="M864" s="202" t="s">
        <v>18</v>
      </c>
      <c r="N864" s="203" t="s">
        <v>45</v>
      </c>
      <c r="O864" s="204">
        <v>1.54</v>
      </c>
      <c r="P864" s="204">
        <f>O864*H864</f>
        <v>36.960000000000001</v>
      </c>
      <c r="Q864" s="204">
        <v>0</v>
      </c>
      <c r="R864" s="204">
        <f>Q864*H864</f>
        <v>0</v>
      </c>
      <c r="S864" s="204">
        <v>0</v>
      </c>
      <c r="T864" s="205">
        <f>S864*H864</f>
        <v>0</v>
      </c>
      <c r="U864" s="32"/>
      <c r="V864" s="32"/>
      <c r="W864" s="32"/>
      <c r="X864" s="32"/>
      <c r="Y864" s="32"/>
      <c r="Z864" s="32"/>
      <c r="AA864" s="32"/>
      <c r="AB864" s="32"/>
      <c r="AC864" s="32"/>
      <c r="AD864" s="32"/>
      <c r="AE864" s="32"/>
      <c r="AR864" s="206" t="s">
        <v>150</v>
      </c>
      <c r="AT864" s="206" t="s">
        <v>145</v>
      </c>
      <c r="AU864" s="206" t="s">
        <v>83</v>
      </c>
      <c r="AY864" s="17" t="s">
        <v>143</v>
      </c>
      <c r="BE864" s="207">
        <f>IF(N864="základní",J864,0)</f>
        <v>10848</v>
      </c>
      <c r="BF864" s="207">
        <f>IF(N864="snížená",J864,0)</f>
        <v>0</v>
      </c>
      <c r="BG864" s="207">
        <f>IF(N864="zákl. přenesená",J864,0)</f>
        <v>0</v>
      </c>
      <c r="BH864" s="207">
        <f>IF(N864="sníž. přenesená",J864,0)</f>
        <v>0</v>
      </c>
      <c r="BI864" s="207">
        <f>IF(N864="nulová",J864,0)</f>
        <v>0</v>
      </c>
      <c r="BJ864" s="17" t="s">
        <v>20</v>
      </c>
      <c r="BK864" s="207">
        <f>ROUND(I864*H864,2)</f>
        <v>10848</v>
      </c>
      <c r="BL864" s="17" t="s">
        <v>150</v>
      </c>
      <c r="BM864" s="206" t="s">
        <v>1761</v>
      </c>
    </row>
    <row r="865" s="2" customFormat="1" ht="16.5" customHeight="1">
      <c r="A865" s="32"/>
      <c r="B865" s="33"/>
      <c r="C865" s="196" t="s">
        <v>1762</v>
      </c>
      <c r="D865" s="196" t="s">
        <v>145</v>
      </c>
      <c r="E865" s="197" t="s">
        <v>1763</v>
      </c>
      <c r="F865" s="198" t="s">
        <v>1764</v>
      </c>
      <c r="G865" s="199" t="s">
        <v>195</v>
      </c>
      <c r="H865" s="200">
        <v>7.5</v>
      </c>
      <c r="I865" s="201">
        <v>859</v>
      </c>
      <c r="J865" s="201">
        <f>ROUND(I865*H865,2)</f>
        <v>6442.5</v>
      </c>
      <c r="K865" s="198" t="s">
        <v>149</v>
      </c>
      <c r="L865" s="38"/>
      <c r="M865" s="202" t="s">
        <v>18</v>
      </c>
      <c r="N865" s="203" t="s">
        <v>45</v>
      </c>
      <c r="O865" s="204">
        <v>2.8900000000000001</v>
      </c>
      <c r="P865" s="204">
        <f>O865*H865</f>
        <v>21.675000000000001</v>
      </c>
      <c r="Q865" s="204">
        <v>0.00058299999999999997</v>
      </c>
      <c r="R865" s="204">
        <f>Q865*H865</f>
        <v>0.0043724999999999997</v>
      </c>
      <c r="S865" s="204">
        <v>0.16600000000000001</v>
      </c>
      <c r="T865" s="205">
        <f>S865*H865</f>
        <v>1.2450000000000001</v>
      </c>
      <c r="U865" s="32"/>
      <c r="V865" s="32"/>
      <c r="W865" s="32"/>
      <c r="X865" s="32"/>
      <c r="Y865" s="32"/>
      <c r="Z865" s="32"/>
      <c r="AA865" s="32"/>
      <c r="AB865" s="32"/>
      <c r="AC865" s="32"/>
      <c r="AD865" s="32"/>
      <c r="AE865" s="32"/>
      <c r="AR865" s="206" t="s">
        <v>150</v>
      </c>
      <c r="AT865" s="206" t="s">
        <v>145</v>
      </c>
      <c r="AU865" s="206" t="s">
        <v>83</v>
      </c>
      <c r="AY865" s="17" t="s">
        <v>143</v>
      </c>
      <c r="BE865" s="207">
        <f>IF(N865="základní",J865,0)</f>
        <v>6442.5</v>
      </c>
      <c r="BF865" s="207">
        <f>IF(N865="snížená",J865,0)</f>
        <v>0</v>
      </c>
      <c r="BG865" s="207">
        <f>IF(N865="zákl. přenesená",J865,0)</f>
        <v>0</v>
      </c>
      <c r="BH865" s="207">
        <f>IF(N865="sníž. přenesená",J865,0)</f>
        <v>0</v>
      </c>
      <c r="BI865" s="207">
        <f>IF(N865="nulová",J865,0)</f>
        <v>0</v>
      </c>
      <c r="BJ865" s="17" t="s">
        <v>20</v>
      </c>
      <c r="BK865" s="207">
        <f>ROUND(I865*H865,2)</f>
        <v>6442.5</v>
      </c>
      <c r="BL865" s="17" t="s">
        <v>150</v>
      </c>
      <c r="BM865" s="206" t="s">
        <v>1765</v>
      </c>
    </row>
    <row r="866" s="2" customFormat="1" ht="24.15" customHeight="1">
      <c r="A866" s="32"/>
      <c r="B866" s="33"/>
      <c r="C866" s="196" t="s">
        <v>1766</v>
      </c>
      <c r="D866" s="196" t="s">
        <v>145</v>
      </c>
      <c r="E866" s="197" t="s">
        <v>1767</v>
      </c>
      <c r="F866" s="198" t="s">
        <v>1768</v>
      </c>
      <c r="G866" s="199" t="s">
        <v>195</v>
      </c>
      <c r="H866" s="200">
        <v>2</v>
      </c>
      <c r="I866" s="201">
        <v>5990</v>
      </c>
      <c r="J866" s="201">
        <f>ROUND(I866*H866,2)</f>
        <v>11980</v>
      </c>
      <c r="K866" s="198" t="s">
        <v>149</v>
      </c>
      <c r="L866" s="38"/>
      <c r="M866" s="202" t="s">
        <v>18</v>
      </c>
      <c r="N866" s="203" t="s">
        <v>45</v>
      </c>
      <c r="O866" s="204">
        <v>15.880000000000001</v>
      </c>
      <c r="P866" s="204">
        <f>O866*H866</f>
        <v>31.760000000000002</v>
      </c>
      <c r="Q866" s="204">
        <v>0.0049528999999999997</v>
      </c>
      <c r="R866" s="204">
        <f>Q866*H866</f>
        <v>0.0099057999999999993</v>
      </c>
      <c r="S866" s="204">
        <v>0.078579999999999997</v>
      </c>
      <c r="T866" s="205">
        <f>S866*H866</f>
        <v>0.15715999999999999</v>
      </c>
      <c r="U866" s="32"/>
      <c r="V866" s="32"/>
      <c r="W866" s="32"/>
      <c r="X866" s="32"/>
      <c r="Y866" s="32"/>
      <c r="Z866" s="32"/>
      <c r="AA866" s="32"/>
      <c r="AB866" s="32"/>
      <c r="AC866" s="32"/>
      <c r="AD866" s="32"/>
      <c r="AE866" s="32"/>
      <c r="AR866" s="206" t="s">
        <v>150</v>
      </c>
      <c r="AT866" s="206" t="s">
        <v>145</v>
      </c>
      <c r="AU866" s="206" t="s">
        <v>83</v>
      </c>
      <c r="AY866" s="17" t="s">
        <v>143</v>
      </c>
      <c r="BE866" s="207">
        <f>IF(N866="základní",J866,0)</f>
        <v>11980</v>
      </c>
      <c r="BF866" s="207">
        <f>IF(N866="snížená",J866,0)</f>
        <v>0</v>
      </c>
      <c r="BG866" s="207">
        <f>IF(N866="zákl. přenesená",J866,0)</f>
        <v>0</v>
      </c>
      <c r="BH866" s="207">
        <f>IF(N866="sníž. přenesená",J866,0)</f>
        <v>0</v>
      </c>
      <c r="BI866" s="207">
        <f>IF(N866="nulová",J866,0)</f>
        <v>0</v>
      </c>
      <c r="BJ866" s="17" t="s">
        <v>20</v>
      </c>
      <c r="BK866" s="207">
        <f>ROUND(I866*H866,2)</f>
        <v>11980</v>
      </c>
      <c r="BL866" s="17" t="s">
        <v>150</v>
      </c>
      <c r="BM866" s="206" t="s">
        <v>1769</v>
      </c>
    </row>
    <row r="867" s="2" customFormat="1">
      <c r="A867" s="32"/>
      <c r="B867" s="33"/>
      <c r="C867" s="34"/>
      <c r="D867" s="208" t="s">
        <v>152</v>
      </c>
      <c r="E867" s="34"/>
      <c r="F867" s="209" t="s">
        <v>1699</v>
      </c>
      <c r="G867" s="34"/>
      <c r="H867" s="34"/>
      <c r="I867" s="34"/>
      <c r="J867" s="34"/>
      <c r="K867" s="34"/>
      <c r="L867" s="38"/>
      <c r="M867" s="210"/>
      <c r="N867" s="211"/>
      <c r="O867" s="77"/>
      <c r="P867" s="77"/>
      <c r="Q867" s="77"/>
      <c r="R867" s="77"/>
      <c r="S867" s="77"/>
      <c r="T867" s="78"/>
      <c r="U867" s="32"/>
      <c r="V867" s="32"/>
      <c r="W867" s="32"/>
      <c r="X867" s="32"/>
      <c r="Y867" s="32"/>
      <c r="Z867" s="32"/>
      <c r="AA867" s="32"/>
      <c r="AB867" s="32"/>
      <c r="AC867" s="32"/>
      <c r="AD867" s="32"/>
      <c r="AE867" s="32"/>
      <c r="AT867" s="17" t="s">
        <v>152</v>
      </c>
      <c r="AU867" s="17" t="s">
        <v>83</v>
      </c>
    </row>
    <row r="868" s="2" customFormat="1">
      <c r="A868" s="32"/>
      <c r="B868" s="33"/>
      <c r="C868" s="34"/>
      <c r="D868" s="208" t="s">
        <v>179</v>
      </c>
      <c r="E868" s="34"/>
      <c r="F868" s="209" t="s">
        <v>1770</v>
      </c>
      <c r="G868" s="34"/>
      <c r="H868" s="34"/>
      <c r="I868" s="34"/>
      <c r="J868" s="34"/>
      <c r="K868" s="34"/>
      <c r="L868" s="38"/>
      <c r="M868" s="210"/>
      <c r="N868" s="211"/>
      <c r="O868" s="77"/>
      <c r="P868" s="77"/>
      <c r="Q868" s="77"/>
      <c r="R868" s="77"/>
      <c r="S868" s="77"/>
      <c r="T868" s="78"/>
      <c r="U868" s="32"/>
      <c r="V868" s="32"/>
      <c r="W868" s="32"/>
      <c r="X868" s="32"/>
      <c r="Y868" s="32"/>
      <c r="Z868" s="32"/>
      <c r="AA868" s="32"/>
      <c r="AB868" s="32"/>
      <c r="AC868" s="32"/>
      <c r="AD868" s="32"/>
      <c r="AE868" s="32"/>
      <c r="AT868" s="17" t="s">
        <v>179</v>
      </c>
      <c r="AU868" s="17" t="s">
        <v>83</v>
      </c>
    </row>
    <row r="869" s="2" customFormat="1" ht="62.7" customHeight="1">
      <c r="A869" s="32"/>
      <c r="B869" s="33"/>
      <c r="C869" s="196" t="s">
        <v>1771</v>
      </c>
      <c r="D869" s="196" t="s">
        <v>145</v>
      </c>
      <c r="E869" s="197" t="s">
        <v>1772</v>
      </c>
      <c r="F869" s="198" t="s">
        <v>1773</v>
      </c>
      <c r="G869" s="199" t="s">
        <v>148</v>
      </c>
      <c r="H869" s="200">
        <v>15</v>
      </c>
      <c r="I869" s="201">
        <v>268</v>
      </c>
      <c r="J869" s="201">
        <f>ROUND(I869*H869,2)</f>
        <v>4020</v>
      </c>
      <c r="K869" s="198" t="s">
        <v>149</v>
      </c>
      <c r="L869" s="38"/>
      <c r="M869" s="202" t="s">
        <v>18</v>
      </c>
      <c r="N869" s="203" t="s">
        <v>45</v>
      </c>
      <c r="O869" s="204">
        <v>0.57299999999999995</v>
      </c>
      <c r="P869" s="204">
        <f>O869*H869</f>
        <v>8.5949999999999989</v>
      </c>
      <c r="Q869" s="204">
        <v>0.080030000000000004</v>
      </c>
      <c r="R869" s="204">
        <f>Q869*H869</f>
        <v>1.20045</v>
      </c>
      <c r="S869" s="204">
        <v>0</v>
      </c>
      <c r="T869" s="205">
        <f>S869*H869</f>
        <v>0</v>
      </c>
      <c r="U869" s="32"/>
      <c r="V869" s="32"/>
      <c r="W869" s="32"/>
      <c r="X869" s="32"/>
      <c r="Y869" s="32"/>
      <c r="Z869" s="32"/>
      <c r="AA869" s="32"/>
      <c r="AB869" s="32"/>
      <c r="AC869" s="32"/>
      <c r="AD869" s="32"/>
      <c r="AE869" s="32"/>
      <c r="AR869" s="206" t="s">
        <v>150</v>
      </c>
      <c r="AT869" s="206" t="s">
        <v>145</v>
      </c>
      <c r="AU869" s="206" t="s">
        <v>83</v>
      </c>
      <c r="AY869" s="17" t="s">
        <v>143</v>
      </c>
      <c r="BE869" s="207">
        <f>IF(N869="základní",J869,0)</f>
        <v>4020</v>
      </c>
      <c r="BF869" s="207">
        <f>IF(N869="snížená",J869,0)</f>
        <v>0</v>
      </c>
      <c r="BG869" s="207">
        <f>IF(N869="zákl. přenesená",J869,0)</f>
        <v>0</v>
      </c>
      <c r="BH869" s="207">
        <f>IF(N869="sníž. přenesená",J869,0)</f>
        <v>0</v>
      </c>
      <c r="BI869" s="207">
        <f>IF(N869="nulová",J869,0)</f>
        <v>0</v>
      </c>
      <c r="BJ869" s="17" t="s">
        <v>20</v>
      </c>
      <c r="BK869" s="207">
        <f>ROUND(I869*H869,2)</f>
        <v>4020</v>
      </c>
      <c r="BL869" s="17" t="s">
        <v>150</v>
      </c>
      <c r="BM869" s="206" t="s">
        <v>1774</v>
      </c>
    </row>
    <row r="870" s="2" customFormat="1">
      <c r="A870" s="32"/>
      <c r="B870" s="33"/>
      <c r="C870" s="34"/>
      <c r="D870" s="208" t="s">
        <v>152</v>
      </c>
      <c r="E870" s="34"/>
      <c r="F870" s="209" t="s">
        <v>1775</v>
      </c>
      <c r="G870" s="34"/>
      <c r="H870" s="34"/>
      <c r="I870" s="34"/>
      <c r="J870" s="34"/>
      <c r="K870" s="34"/>
      <c r="L870" s="38"/>
      <c r="M870" s="210"/>
      <c r="N870" s="211"/>
      <c r="O870" s="77"/>
      <c r="P870" s="77"/>
      <c r="Q870" s="77"/>
      <c r="R870" s="77"/>
      <c r="S870" s="77"/>
      <c r="T870" s="78"/>
      <c r="U870" s="32"/>
      <c r="V870" s="32"/>
      <c r="W870" s="32"/>
      <c r="X870" s="32"/>
      <c r="Y870" s="32"/>
      <c r="Z870" s="32"/>
      <c r="AA870" s="32"/>
      <c r="AB870" s="32"/>
      <c r="AC870" s="32"/>
      <c r="AD870" s="32"/>
      <c r="AE870" s="32"/>
      <c r="AT870" s="17" t="s">
        <v>152</v>
      </c>
      <c r="AU870" s="17" t="s">
        <v>83</v>
      </c>
    </row>
    <row r="871" s="2" customFormat="1" ht="16.5" customHeight="1">
      <c r="A871" s="32"/>
      <c r="B871" s="33"/>
      <c r="C871" s="212" t="s">
        <v>1776</v>
      </c>
      <c r="D871" s="212" t="s">
        <v>260</v>
      </c>
      <c r="E871" s="213" t="s">
        <v>1777</v>
      </c>
      <c r="F871" s="214" t="s">
        <v>1778</v>
      </c>
      <c r="G871" s="215" t="s">
        <v>148</v>
      </c>
      <c r="H871" s="216">
        <v>62.500999999999998</v>
      </c>
      <c r="I871" s="217">
        <v>408</v>
      </c>
      <c r="J871" s="217">
        <f>ROUND(I871*H871,2)</f>
        <v>25500.41</v>
      </c>
      <c r="K871" s="214" t="s">
        <v>149</v>
      </c>
      <c r="L871" s="218"/>
      <c r="M871" s="219" t="s">
        <v>18</v>
      </c>
      <c r="N871" s="220" t="s">
        <v>45</v>
      </c>
      <c r="O871" s="204">
        <v>0</v>
      </c>
      <c r="P871" s="204">
        <f>O871*H871</f>
        <v>0</v>
      </c>
      <c r="Q871" s="204">
        <v>0.027</v>
      </c>
      <c r="R871" s="204">
        <f>Q871*H871</f>
        <v>1.687527</v>
      </c>
      <c r="S871" s="204">
        <v>0</v>
      </c>
      <c r="T871" s="205">
        <f>S871*H871</f>
        <v>0</v>
      </c>
      <c r="U871" s="32"/>
      <c r="V871" s="32"/>
      <c r="W871" s="32"/>
      <c r="X871" s="32"/>
      <c r="Y871" s="32"/>
      <c r="Z871" s="32"/>
      <c r="AA871" s="32"/>
      <c r="AB871" s="32"/>
      <c r="AC871" s="32"/>
      <c r="AD871" s="32"/>
      <c r="AE871" s="32"/>
      <c r="AR871" s="206" t="s">
        <v>181</v>
      </c>
      <c r="AT871" s="206" t="s">
        <v>260</v>
      </c>
      <c r="AU871" s="206" t="s">
        <v>83</v>
      </c>
      <c r="AY871" s="17" t="s">
        <v>143</v>
      </c>
      <c r="BE871" s="207">
        <f>IF(N871="základní",J871,0)</f>
        <v>25500.41</v>
      </c>
      <c r="BF871" s="207">
        <f>IF(N871="snížená",J871,0)</f>
        <v>0</v>
      </c>
      <c r="BG871" s="207">
        <f>IF(N871="zákl. přenesená",J871,0)</f>
        <v>0</v>
      </c>
      <c r="BH871" s="207">
        <f>IF(N871="sníž. přenesená",J871,0)</f>
        <v>0</v>
      </c>
      <c r="BI871" s="207">
        <f>IF(N871="nulová",J871,0)</f>
        <v>0</v>
      </c>
      <c r="BJ871" s="17" t="s">
        <v>20</v>
      </c>
      <c r="BK871" s="207">
        <f>ROUND(I871*H871,2)</f>
        <v>25500.41</v>
      </c>
      <c r="BL871" s="17" t="s">
        <v>150</v>
      </c>
      <c r="BM871" s="206" t="s">
        <v>1779</v>
      </c>
    </row>
    <row r="872" s="12" customFormat="1" ht="22.8" customHeight="1">
      <c r="A872" s="12"/>
      <c r="B872" s="181"/>
      <c r="C872" s="182"/>
      <c r="D872" s="183" t="s">
        <v>73</v>
      </c>
      <c r="E872" s="194" t="s">
        <v>169</v>
      </c>
      <c r="F872" s="194" t="s">
        <v>1780</v>
      </c>
      <c r="G872" s="182"/>
      <c r="H872" s="182"/>
      <c r="I872" s="182"/>
      <c r="J872" s="195">
        <f>BK872</f>
        <v>10356438.379999999</v>
      </c>
      <c r="K872" s="182"/>
      <c r="L872" s="186"/>
      <c r="M872" s="187"/>
      <c r="N872" s="188"/>
      <c r="O872" s="188"/>
      <c r="P872" s="189">
        <f>SUM(P873:P920)</f>
        <v>14147.234999999997</v>
      </c>
      <c r="Q872" s="188"/>
      <c r="R872" s="189">
        <f>SUM(R873:R920)</f>
        <v>130.4505489435</v>
      </c>
      <c r="S872" s="188"/>
      <c r="T872" s="190">
        <f>SUM(T873:T920)</f>
        <v>107.58</v>
      </c>
      <c r="U872" s="12"/>
      <c r="V872" s="12"/>
      <c r="W872" s="12"/>
      <c r="X872" s="12"/>
      <c r="Y872" s="12"/>
      <c r="Z872" s="12"/>
      <c r="AA872" s="12"/>
      <c r="AB872" s="12"/>
      <c r="AC872" s="12"/>
      <c r="AD872" s="12"/>
      <c r="AE872" s="12"/>
      <c r="AR872" s="191" t="s">
        <v>20</v>
      </c>
      <c r="AT872" s="192" t="s">
        <v>73</v>
      </c>
      <c r="AU872" s="192" t="s">
        <v>20</v>
      </c>
      <c r="AY872" s="191" t="s">
        <v>143</v>
      </c>
      <c r="BK872" s="193">
        <f>SUM(BK873:BK920)</f>
        <v>10356438.379999999</v>
      </c>
    </row>
    <row r="873" s="2" customFormat="1" ht="44.25" customHeight="1">
      <c r="A873" s="32"/>
      <c r="B873" s="33"/>
      <c r="C873" s="196" t="s">
        <v>1781</v>
      </c>
      <c r="D873" s="196" t="s">
        <v>145</v>
      </c>
      <c r="E873" s="197" t="s">
        <v>1782</v>
      </c>
      <c r="F873" s="198" t="s">
        <v>1783</v>
      </c>
      <c r="G873" s="199" t="s">
        <v>148</v>
      </c>
      <c r="H873" s="200">
        <v>7.5</v>
      </c>
      <c r="I873" s="201">
        <v>121</v>
      </c>
      <c r="J873" s="201">
        <f>ROUND(I873*H873,2)</f>
        <v>907.5</v>
      </c>
      <c r="K873" s="198" t="s">
        <v>149</v>
      </c>
      <c r="L873" s="38"/>
      <c r="M873" s="202" t="s">
        <v>18</v>
      </c>
      <c r="N873" s="203" t="s">
        <v>45</v>
      </c>
      <c r="O873" s="204">
        <v>0.252</v>
      </c>
      <c r="P873" s="204">
        <f>O873*H873</f>
        <v>1.8900000000000001</v>
      </c>
      <c r="Q873" s="204">
        <v>0.0057000000000000002</v>
      </c>
      <c r="R873" s="204">
        <f>Q873*H873</f>
        <v>0.042750000000000003</v>
      </c>
      <c r="S873" s="204">
        <v>0</v>
      </c>
      <c r="T873" s="205">
        <f>S873*H873</f>
        <v>0</v>
      </c>
      <c r="U873" s="32"/>
      <c r="V873" s="32"/>
      <c r="W873" s="32"/>
      <c r="X873" s="32"/>
      <c r="Y873" s="32"/>
      <c r="Z873" s="32"/>
      <c r="AA873" s="32"/>
      <c r="AB873" s="32"/>
      <c r="AC873" s="32"/>
      <c r="AD873" s="32"/>
      <c r="AE873" s="32"/>
      <c r="AR873" s="206" t="s">
        <v>150</v>
      </c>
      <c r="AT873" s="206" t="s">
        <v>145</v>
      </c>
      <c r="AU873" s="206" t="s">
        <v>83</v>
      </c>
      <c r="AY873" s="17" t="s">
        <v>143</v>
      </c>
      <c r="BE873" s="207">
        <f>IF(N873="základní",J873,0)</f>
        <v>907.5</v>
      </c>
      <c r="BF873" s="207">
        <f>IF(N873="snížená",J873,0)</f>
        <v>0</v>
      </c>
      <c r="BG873" s="207">
        <f>IF(N873="zákl. přenesená",J873,0)</f>
        <v>0</v>
      </c>
      <c r="BH873" s="207">
        <f>IF(N873="sníž. přenesená",J873,0)</f>
        <v>0</v>
      </c>
      <c r="BI873" s="207">
        <f>IF(N873="nulová",J873,0)</f>
        <v>0</v>
      </c>
      <c r="BJ873" s="17" t="s">
        <v>20</v>
      </c>
      <c r="BK873" s="207">
        <f>ROUND(I873*H873,2)</f>
        <v>907.5</v>
      </c>
      <c r="BL873" s="17" t="s">
        <v>150</v>
      </c>
      <c r="BM873" s="206" t="s">
        <v>1784</v>
      </c>
    </row>
    <row r="874" s="2" customFormat="1">
      <c r="A874" s="32"/>
      <c r="B874" s="33"/>
      <c r="C874" s="34"/>
      <c r="D874" s="208" t="s">
        <v>152</v>
      </c>
      <c r="E874" s="34"/>
      <c r="F874" s="209" t="s">
        <v>1785</v>
      </c>
      <c r="G874" s="34"/>
      <c r="H874" s="34"/>
      <c r="I874" s="34"/>
      <c r="J874" s="34"/>
      <c r="K874" s="34"/>
      <c r="L874" s="38"/>
      <c r="M874" s="210"/>
      <c r="N874" s="211"/>
      <c r="O874" s="77"/>
      <c r="P874" s="77"/>
      <c r="Q874" s="77"/>
      <c r="R874" s="77"/>
      <c r="S874" s="77"/>
      <c r="T874" s="78"/>
      <c r="U874" s="32"/>
      <c r="V874" s="32"/>
      <c r="W874" s="32"/>
      <c r="X874" s="32"/>
      <c r="Y874" s="32"/>
      <c r="Z874" s="32"/>
      <c r="AA874" s="32"/>
      <c r="AB874" s="32"/>
      <c r="AC874" s="32"/>
      <c r="AD874" s="32"/>
      <c r="AE874" s="32"/>
      <c r="AT874" s="17" t="s">
        <v>152</v>
      </c>
      <c r="AU874" s="17" t="s">
        <v>83</v>
      </c>
    </row>
    <row r="875" s="2" customFormat="1" ht="49.05" customHeight="1">
      <c r="A875" s="32"/>
      <c r="B875" s="33"/>
      <c r="C875" s="196" t="s">
        <v>1786</v>
      </c>
      <c r="D875" s="196" t="s">
        <v>145</v>
      </c>
      <c r="E875" s="197" t="s">
        <v>1787</v>
      </c>
      <c r="F875" s="198" t="s">
        <v>1788</v>
      </c>
      <c r="G875" s="199" t="s">
        <v>148</v>
      </c>
      <c r="H875" s="200">
        <v>9</v>
      </c>
      <c r="I875" s="201">
        <v>233</v>
      </c>
      <c r="J875" s="201">
        <f>ROUND(I875*H875,2)</f>
        <v>2097</v>
      </c>
      <c r="K875" s="198" t="s">
        <v>149</v>
      </c>
      <c r="L875" s="38"/>
      <c r="M875" s="202" t="s">
        <v>18</v>
      </c>
      <c r="N875" s="203" t="s">
        <v>45</v>
      </c>
      <c r="O875" s="204">
        <v>0.439</v>
      </c>
      <c r="P875" s="204">
        <f>O875*H875</f>
        <v>3.9510000000000001</v>
      </c>
      <c r="Q875" s="204">
        <v>0.017000000000000001</v>
      </c>
      <c r="R875" s="204">
        <f>Q875*H875</f>
        <v>0.15300000000000003</v>
      </c>
      <c r="S875" s="204">
        <v>0</v>
      </c>
      <c r="T875" s="205">
        <f>S875*H875</f>
        <v>0</v>
      </c>
      <c r="U875" s="32"/>
      <c r="V875" s="32"/>
      <c r="W875" s="32"/>
      <c r="X875" s="32"/>
      <c r="Y875" s="32"/>
      <c r="Z875" s="32"/>
      <c r="AA875" s="32"/>
      <c r="AB875" s="32"/>
      <c r="AC875" s="32"/>
      <c r="AD875" s="32"/>
      <c r="AE875" s="32"/>
      <c r="AR875" s="206" t="s">
        <v>150</v>
      </c>
      <c r="AT875" s="206" t="s">
        <v>145</v>
      </c>
      <c r="AU875" s="206" t="s">
        <v>83</v>
      </c>
      <c r="AY875" s="17" t="s">
        <v>143</v>
      </c>
      <c r="BE875" s="207">
        <f>IF(N875="základní",J875,0)</f>
        <v>2097</v>
      </c>
      <c r="BF875" s="207">
        <f>IF(N875="snížená",J875,0)</f>
        <v>0</v>
      </c>
      <c r="BG875" s="207">
        <f>IF(N875="zákl. přenesená",J875,0)</f>
        <v>0</v>
      </c>
      <c r="BH875" s="207">
        <f>IF(N875="sníž. přenesená",J875,0)</f>
        <v>0</v>
      </c>
      <c r="BI875" s="207">
        <f>IF(N875="nulová",J875,0)</f>
        <v>0</v>
      </c>
      <c r="BJ875" s="17" t="s">
        <v>20</v>
      </c>
      <c r="BK875" s="207">
        <f>ROUND(I875*H875,2)</f>
        <v>2097</v>
      </c>
      <c r="BL875" s="17" t="s">
        <v>150</v>
      </c>
      <c r="BM875" s="206" t="s">
        <v>1789</v>
      </c>
    </row>
    <row r="876" s="2" customFormat="1">
      <c r="A876" s="32"/>
      <c r="B876" s="33"/>
      <c r="C876" s="34"/>
      <c r="D876" s="208" t="s">
        <v>152</v>
      </c>
      <c r="E876" s="34"/>
      <c r="F876" s="209" t="s">
        <v>1785</v>
      </c>
      <c r="G876" s="34"/>
      <c r="H876" s="34"/>
      <c r="I876" s="34"/>
      <c r="J876" s="34"/>
      <c r="K876" s="34"/>
      <c r="L876" s="38"/>
      <c r="M876" s="210"/>
      <c r="N876" s="211"/>
      <c r="O876" s="77"/>
      <c r="P876" s="77"/>
      <c r="Q876" s="77"/>
      <c r="R876" s="77"/>
      <c r="S876" s="77"/>
      <c r="T876" s="78"/>
      <c r="U876" s="32"/>
      <c r="V876" s="32"/>
      <c r="W876" s="32"/>
      <c r="X876" s="32"/>
      <c r="Y876" s="32"/>
      <c r="Z876" s="32"/>
      <c r="AA876" s="32"/>
      <c r="AB876" s="32"/>
      <c r="AC876" s="32"/>
      <c r="AD876" s="32"/>
      <c r="AE876" s="32"/>
      <c r="AT876" s="17" t="s">
        <v>152</v>
      </c>
      <c r="AU876" s="17" t="s">
        <v>83</v>
      </c>
    </row>
    <row r="877" s="2" customFormat="1" ht="37.8" customHeight="1">
      <c r="A877" s="32"/>
      <c r="B877" s="33"/>
      <c r="C877" s="196" t="s">
        <v>1790</v>
      </c>
      <c r="D877" s="196" t="s">
        <v>145</v>
      </c>
      <c r="E877" s="197" t="s">
        <v>1791</v>
      </c>
      <c r="F877" s="198" t="s">
        <v>1792</v>
      </c>
      <c r="G877" s="199" t="s">
        <v>148</v>
      </c>
      <c r="H877" s="200">
        <v>538.5</v>
      </c>
      <c r="I877" s="201">
        <v>62</v>
      </c>
      <c r="J877" s="201">
        <f>ROUND(I877*H877,2)</f>
        <v>33387</v>
      </c>
      <c r="K877" s="198" t="s">
        <v>149</v>
      </c>
      <c r="L877" s="38"/>
      <c r="M877" s="202" t="s">
        <v>18</v>
      </c>
      <c r="N877" s="203" t="s">
        <v>45</v>
      </c>
      <c r="O877" s="204">
        <v>0.107</v>
      </c>
      <c r="P877" s="204">
        <f>O877*H877</f>
        <v>57.619500000000002</v>
      </c>
      <c r="Q877" s="204">
        <v>0.0041799999999999997</v>
      </c>
      <c r="R877" s="204">
        <f>Q877*H877</f>
        <v>2.2509299999999999</v>
      </c>
      <c r="S877" s="204">
        <v>0</v>
      </c>
      <c r="T877" s="205">
        <f>S877*H877</f>
        <v>0</v>
      </c>
      <c r="U877" s="32"/>
      <c r="V877" s="32"/>
      <c r="W877" s="32"/>
      <c r="X877" s="32"/>
      <c r="Y877" s="32"/>
      <c r="Z877" s="32"/>
      <c r="AA877" s="32"/>
      <c r="AB877" s="32"/>
      <c r="AC877" s="32"/>
      <c r="AD877" s="32"/>
      <c r="AE877" s="32"/>
      <c r="AR877" s="206" t="s">
        <v>150</v>
      </c>
      <c r="AT877" s="206" t="s">
        <v>145</v>
      </c>
      <c r="AU877" s="206" t="s">
        <v>83</v>
      </c>
      <c r="AY877" s="17" t="s">
        <v>143</v>
      </c>
      <c r="BE877" s="207">
        <f>IF(N877="základní",J877,0)</f>
        <v>33387</v>
      </c>
      <c r="BF877" s="207">
        <f>IF(N877="snížená",J877,0)</f>
        <v>0</v>
      </c>
      <c r="BG877" s="207">
        <f>IF(N877="zákl. přenesená",J877,0)</f>
        <v>0</v>
      </c>
      <c r="BH877" s="207">
        <f>IF(N877="sníž. přenesená",J877,0)</f>
        <v>0</v>
      </c>
      <c r="BI877" s="207">
        <f>IF(N877="nulová",J877,0)</f>
        <v>0</v>
      </c>
      <c r="BJ877" s="17" t="s">
        <v>20</v>
      </c>
      <c r="BK877" s="207">
        <f>ROUND(I877*H877,2)</f>
        <v>33387</v>
      </c>
      <c r="BL877" s="17" t="s">
        <v>150</v>
      </c>
      <c r="BM877" s="206" t="s">
        <v>1793</v>
      </c>
    </row>
    <row r="878" s="2" customFormat="1" ht="37.8" customHeight="1">
      <c r="A878" s="32"/>
      <c r="B878" s="33"/>
      <c r="C878" s="196" t="s">
        <v>1794</v>
      </c>
      <c r="D878" s="196" t="s">
        <v>145</v>
      </c>
      <c r="E878" s="197" t="s">
        <v>1795</v>
      </c>
      <c r="F878" s="198" t="s">
        <v>1796</v>
      </c>
      <c r="G878" s="199" t="s">
        <v>148</v>
      </c>
      <c r="H878" s="200">
        <v>601.5</v>
      </c>
      <c r="I878" s="201">
        <v>53.799999999999997</v>
      </c>
      <c r="J878" s="201">
        <f>ROUND(I878*H878,2)</f>
        <v>32360.700000000001</v>
      </c>
      <c r="K878" s="198" t="s">
        <v>149</v>
      </c>
      <c r="L878" s="38"/>
      <c r="M878" s="202" t="s">
        <v>18</v>
      </c>
      <c r="N878" s="203" t="s">
        <v>45</v>
      </c>
      <c r="O878" s="204">
        <v>0.087999999999999995</v>
      </c>
      <c r="P878" s="204">
        <f>O878*H878</f>
        <v>52.931999999999995</v>
      </c>
      <c r="Q878" s="204">
        <v>0.0041799999999999997</v>
      </c>
      <c r="R878" s="204">
        <f>Q878*H878</f>
        <v>2.5142699999999998</v>
      </c>
      <c r="S878" s="204">
        <v>0</v>
      </c>
      <c r="T878" s="205">
        <f>S878*H878</f>
        <v>0</v>
      </c>
      <c r="U878" s="32"/>
      <c r="V878" s="32"/>
      <c r="W878" s="32"/>
      <c r="X878" s="32"/>
      <c r="Y878" s="32"/>
      <c r="Z878" s="32"/>
      <c r="AA878" s="32"/>
      <c r="AB878" s="32"/>
      <c r="AC878" s="32"/>
      <c r="AD878" s="32"/>
      <c r="AE878" s="32"/>
      <c r="AR878" s="206" t="s">
        <v>150</v>
      </c>
      <c r="AT878" s="206" t="s">
        <v>145</v>
      </c>
      <c r="AU878" s="206" t="s">
        <v>83</v>
      </c>
      <c r="AY878" s="17" t="s">
        <v>143</v>
      </c>
      <c r="BE878" s="207">
        <f>IF(N878="základní",J878,0)</f>
        <v>32360.700000000001</v>
      </c>
      <c r="BF878" s="207">
        <f>IF(N878="snížená",J878,0)</f>
        <v>0</v>
      </c>
      <c r="BG878" s="207">
        <f>IF(N878="zákl. přenesená",J878,0)</f>
        <v>0</v>
      </c>
      <c r="BH878" s="207">
        <f>IF(N878="sníž. přenesená",J878,0)</f>
        <v>0</v>
      </c>
      <c r="BI878" s="207">
        <f>IF(N878="nulová",J878,0)</f>
        <v>0</v>
      </c>
      <c r="BJ878" s="17" t="s">
        <v>20</v>
      </c>
      <c r="BK878" s="207">
        <f>ROUND(I878*H878,2)</f>
        <v>32360.700000000001</v>
      </c>
      <c r="BL878" s="17" t="s">
        <v>150</v>
      </c>
      <c r="BM878" s="206" t="s">
        <v>1797</v>
      </c>
    </row>
    <row r="879" s="2" customFormat="1" ht="24.15" customHeight="1">
      <c r="A879" s="32"/>
      <c r="B879" s="33"/>
      <c r="C879" s="196" t="s">
        <v>1798</v>
      </c>
      <c r="D879" s="196" t="s">
        <v>145</v>
      </c>
      <c r="E879" s="197" t="s">
        <v>1799</v>
      </c>
      <c r="F879" s="198" t="s">
        <v>1800</v>
      </c>
      <c r="G879" s="199" t="s">
        <v>148</v>
      </c>
      <c r="H879" s="200">
        <v>150</v>
      </c>
      <c r="I879" s="201">
        <v>234</v>
      </c>
      <c r="J879" s="201">
        <f>ROUND(I879*H879,2)</f>
        <v>35100</v>
      </c>
      <c r="K879" s="198" t="s">
        <v>18</v>
      </c>
      <c r="L879" s="38"/>
      <c r="M879" s="202" t="s">
        <v>18</v>
      </c>
      <c r="N879" s="203" t="s">
        <v>45</v>
      </c>
      <c r="O879" s="204">
        <v>0</v>
      </c>
      <c r="P879" s="204">
        <f>O879*H879</f>
        <v>0</v>
      </c>
      <c r="Q879" s="204">
        <v>0</v>
      </c>
      <c r="R879" s="204">
        <f>Q879*H879</f>
        <v>0</v>
      </c>
      <c r="S879" s="204">
        <v>0</v>
      </c>
      <c r="T879" s="205">
        <f>S879*H879</f>
        <v>0</v>
      </c>
      <c r="U879" s="32"/>
      <c r="V879" s="32"/>
      <c r="W879" s="32"/>
      <c r="X879" s="32"/>
      <c r="Y879" s="32"/>
      <c r="Z879" s="32"/>
      <c r="AA879" s="32"/>
      <c r="AB879" s="32"/>
      <c r="AC879" s="32"/>
      <c r="AD879" s="32"/>
      <c r="AE879" s="32"/>
      <c r="AR879" s="206" t="s">
        <v>150</v>
      </c>
      <c r="AT879" s="206" t="s">
        <v>145</v>
      </c>
      <c r="AU879" s="206" t="s">
        <v>83</v>
      </c>
      <c r="AY879" s="17" t="s">
        <v>143</v>
      </c>
      <c r="BE879" s="207">
        <f>IF(N879="základní",J879,0)</f>
        <v>35100</v>
      </c>
      <c r="BF879" s="207">
        <f>IF(N879="snížená",J879,0)</f>
        <v>0</v>
      </c>
      <c r="BG879" s="207">
        <f>IF(N879="zákl. přenesená",J879,0)</f>
        <v>0</v>
      </c>
      <c r="BH879" s="207">
        <f>IF(N879="sníž. přenesená",J879,0)</f>
        <v>0</v>
      </c>
      <c r="BI879" s="207">
        <f>IF(N879="nulová",J879,0)</f>
        <v>0</v>
      </c>
      <c r="BJ879" s="17" t="s">
        <v>20</v>
      </c>
      <c r="BK879" s="207">
        <f>ROUND(I879*H879,2)</f>
        <v>35100</v>
      </c>
      <c r="BL879" s="17" t="s">
        <v>150</v>
      </c>
      <c r="BM879" s="206" t="s">
        <v>1801</v>
      </c>
    </row>
    <row r="880" s="2" customFormat="1" ht="24.15" customHeight="1">
      <c r="A880" s="32"/>
      <c r="B880" s="33"/>
      <c r="C880" s="196" t="s">
        <v>1802</v>
      </c>
      <c r="D880" s="196" t="s">
        <v>145</v>
      </c>
      <c r="E880" s="197" t="s">
        <v>1803</v>
      </c>
      <c r="F880" s="198" t="s">
        <v>1804</v>
      </c>
      <c r="G880" s="199" t="s">
        <v>148</v>
      </c>
      <c r="H880" s="200">
        <v>30</v>
      </c>
      <c r="I880" s="201">
        <v>248</v>
      </c>
      <c r="J880" s="201">
        <f>ROUND(I880*H880,2)</f>
        <v>7440</v>
      </c>
      <c r="K880" s="198" t="s">
        <v>18</v>
      </c>
      <c r="L880" s="38"/>
      <c r="M880" s="202" t="s">
        <v>18</v>
      </c>
      <c r="N880" s="203" t="s">
        <v>45</v>
      </c>
      <c r="O880" s="204">
        <v>0</v>
      </c>
      <c r="P880" s="204">
        <f>O880*H880</f>
        <v>0</v>
      </c>
      <c r="Q880" s="204">
        <v>0</v>
      </c>
      <c r="R880" s="204">
        <f>Q880*H880</f>
        <v>0</v>
      </c>
      <c r="S880" s="204">
        <v>0</v>
      </c>
      <c r="T880" s="205">
        <f>S880*H880</f>
        <v>0</v>
      </c>
      <c r="U880" s="32"/>
      <c r="V880" s="32"/>
      <c r="W880" s="32"/>
      <c r="X880" s="32"/>
      <c r="Y880" s="32"/>
      <c r="Z880" s="32"/>
      <c r="AA880" s="32"/>
      <c r="AB880" s="32"/>
      <c r="AC880" s="32"/>
      <c r="AD880" s="32"/>
      <c r="AE880" s="32"/>
      <c r="AR880" s="206" t="s">
        <v>150</v>
      </c>
      <c r="AT880" s="206" t="s">
        <v>145</v>
      </c>
      <c r="AU880" s="206" t="s">
        <v>83</v>
      </c>
      <c r="AY880" s="17" t="s">
        <v>143</v>
      </c>
      <c r="BE880" s="207">
        <f>IF(N880="základní",J880,0)</f>
        <v>7440</v>
      </c>
      <c r="BF880" s="207">
        <f>IF(N880="snížená",J880,0)</f>
        <v>0</v>
      </c>
      <c r="BG880" s="207">
        <f>IF(N880="zákl. přenesená",J880,0)</f>
        <v>0</v>
      </c>
      <c r="BH880" s="207">
        <f>IF(N880="sníž. přenesená",J880,0)</f>
        <v>0</v>
      </c>
      <c r="BI880" s="207">
        <f>IF(N880="nulová",J880,0)</f>
        <v>0</v>
      </c>
      <c r="BJ880" s="17" t="s">
        <v>20</v>
      </c>
      <c r="BK880" s="207">
        <f>ROUND(I880*H880,2)</f>
        <v>7440</v>
      </c>
      <c r="BL880" s="17" t="s">
        <v>150</v>
      </c>
      <c r="BM880" s="206" t="s">
        <v>1805</v>
      </c>
    </row>
    <row r="881" s="2" customFormat="1" ht="37.8" customHeight="1">
      <c r="A881" s="32"/>
      <c r="B881" s="33"/>
      <c r="C881" s="196" t="s">
        <v>1806</v>
      </c>
      <c r="D881" s="196" t="s">
        <v>145</v>
      </c>
      <c r="E881" s="197" t="s">
        <v>1807</v>
      </c>
      <c r="F881" s="198" t="s">
        <v>1808</v>
      </c>
      <c r="G881" s="199" t="s">
        <v>148</v>
      </c>
      <c r="H881" s="200">
        <v>2100</v>
      </c>
      <c r="I881" s="201">
        <v>192</v>
      </c>
      <c r="J881" s="201">
        <f>ROUND(I881*H881,2)</f>
        <v>403200</v>
      </c>
      <c r="K881" s="198" t="s">
        <v>149</v>
      </c>
      <c r="L881" s="38"/>
      <c r="M881" s="202" t="s">
        <v>18</v>
      </c>
      <c r="N881" s="203" t="s">
        <v>45</v>
      </c>
      <c r="O881" s="204">
        <v>0.16</v>
      </c>
      <c r="P881" s="204">
        <f>O881*H881</f>
        <v>336</v>
      </c>
      <c r="Q881" s="204">
        <v>0.000464</v>
      </c>
      <c r="R881" s="204">
        <f>Q881*H881</f>
        <v>0.97440000000000004</v>
      </c>
      <c r="S881" s="204">
        <v>0</v>
      </c>
      <c r="T881" s="205">
        <f>S881*H881</f>
        <v>0</v>
      </c>
      <c r="U881" s="32"/>
      <c r="V881" s="32"/>
      <c r="W881" s="32"/>
      <c r="X881" s="32"/>
      <c r="Y881" s="32"/>
      <c r="Z881" s="32"/>
      <c r="AA881" s="32"/>
      <c r="AB881" s="32"/>
      <c r="AC881" s="32"/>
      <c r="AD881" s="32"/>
      <c r="AE881" s="32"/>
      <c r="AR881" s="206" t="s">
        <v>150</v>
      </c>
      <c r="AT881" s="206" t="s">
        <v>145</v>
      </c>
      <c r="AU881" s="206" t="s">
        <v>83</v>
      </c>
      <c r="AY881" s="17" t="s">
        <v>143</v>
      </c>
      <c r="BE881" s="207">
        <f>IF(N881="základní",J881,0)</f>
        <v>403200</v>
      </c>
      <c r="BF881" s="207">
        <f>IF(N881="snížená",J881,0)</f>
        <v>0</v>
      </c>
      <c r="BG881" s="207">
        <f>IF(N881="zákl. přenesená",J881,0)</f>
        <v>0</v>
      </c>
      <c r="BH881" s="207">
        <f>IF(N881="sníž. přenesená",J881,0)</f>
        <v>0</v>
      </c>
      <c r="BI881" s="207">
        <f>IF(N881="nulová",J881,0)</f>
        <v>0</v>
      </c>
      <c r="BJ881" s="17" t="s">
        <v>20</v>
      </c>
      <c r="BK881" s="207">
        <f>ROUND(I881*H881,2)</f>
        <v>403200</v>
      </c>
      <c r="BL881" s="17" t="s">
        <v>150</v>
      </c>
      <c r="BM881" s="206" t="s">
        <v>1809</v>
      </c>
    </row>
    <row r="882" s="2" customFormat="1" ht="37.8" customHeight="1">
      <c r="A882" s="32"/>
      <c r="B882" s="33"/>
      <c r="C882" s="196" t="s">
        <v>1810</v>
      </c>
      <c r="D882" s="196" t="s">
        <v>145</v>
      </c>
      <c r="E882" s="197" t="s">
        <v>1811</v>
      </c>
      <c r="F882" s="198" t="s">
        <v>1812</v>
      </c>
      <c r="G882" s="199" t="s">
        <v>148</v>
      </c>
      <c r="H882" s="200">
        <v>19500</v>
      </c>
      <c r="I882" s="201">
        <v>199</v>
      </c>
      <c r="J882" s="201">
        <f>ROUND(I882*H882,2)</f>
        <v>3880500</v>
      </c>
      <c r="K882" s="198" t="s">
        <v>149</v>
      </c>
      <c r="L882" s="38"/>
      <c r="M882" s="202" t="s">
        <v>18</v>
      </c>
      <c r="N882" s="203" t="s">
        <v>45</v>
      </c>
      <c r="O882" s="204">
        <v>0.23999999999999999</v>
      </c>
      <c r="P882" s="204">
        <f>O882*H882</f>
        <v>4680</v>
      </c>
      <c r="Q882" s="204">
        <v>0.00052400000000000005</v>
      </c>
      <c r="R882" s="204">
        <f>Q882*H882</f>
        <v>10.218000000000002</v>
      </c>
      <c r="S882" s="204">
        <v>0</v>
      </c>
      <c r="T882" s="205">
        <f>S882*H882</f>
        <v>0</v>
      </c>
      <c r="U882" s="32"/>
      <c r="V882" s="32"/>
      <c r="W882" s="32"/>
      <c r="X882" s="32"/>
      <c r="Y882" s="32"/>
      <c r="Z882" s="32"/>
      <c r="AA882" s="32"/>
      <c r="AB882" s="32"/>
      <c r="AC882" s="32"/>
      <c r="AD882" s="32"/>
      <c r="AE882" s="32"/>
      <c r="AR882" s="206" t="s">
        <v>150</v>
      </c>
      <c r="AT882" s="206" t="s">
        <v>145</v>
      </c>
      <c r="AU882" s="206" t="s">
        <v>83</v>
      </c>
      <c r="AY882" s="17" t="s">
        <v>143</v>
      </c>
      <c r="BE882" s="207">
        <f>IF(N882="základní",J882,0)</f>
        <v>3880500</v>
      </c>
      <c r="BF882" s="207">
        <f>IF(N882="snížená",J882,0)</f>
        <v>0</v>
      </c>
      <c r="BG882" s="207">
        <f>IF(N882="zákl. přenesená",J882,0)</f>
        <v>0</v>
      </c>
      <c r="BH882" s="207">
        <f>IF(N882="sníž. přenesená",J882,0)</f>
        <v>0</v>
      </c>
      <c r="BI882" s="207">
        <f>IF(N882="nulová",J882,0)</f>
        <v>0</v>
      </c>
      <c r="BJ882" s="17" t="s">
        <v>20</v>
      </c>
      <c r="BK882" s="207">
        <f>ROUND(I882*H882,2)</f>
        <v>3880500</v>
      </c>
      <c r="BL882" s="17" t="s">
        <v>150</v>
      </c>
      <c r="BM882" s="206" t="s">
        <v>1813</v>
      </c>
    </row>
    <row r="883" s="2" customFormat="1" ht="37.8" customHeight="1">
      <c r="A883" s="32"/>
      <c r="B883" s="33"/>
      <c r="C883" s="196" t="s">
        <v>1814</v>
      </c>
      <c r="D883" s="196" t="s">
        <v>145</v>
      </c>
      <c r="E883" s="197" t="s">
        <v>1815</v>
      </c>
      <c r="F883" s="198" t="s">
        <v>1816</v>
      </c>
      <c r="G883" s="199" t="s">
        <v>148</v>
      </c>
      <c r="H883" s="200">
        <v>5400</v>
      </c>
      <c r="I883" s="201">
        <v>323</v>
      </c>
      <c r="J883" s="201">
        <f>ROUND(I883*H883,2)</f>
        <v>1744200</v>
      </c>
      <c r="K883" s="198" t="s">
        <v>149</v>
      </c>
      <c r="L883" s="38"/>
      <c r="M883" s="202" t="s">
        <v>18</v>
      </c>
      <c r="N883" s="203" t="s">
        <v>45</v>
      </c>
      <c r="O883" s="204">
        <v>0.35999999999999999</v>
      </c>
      <c r="P883" s="204">
        <f>O883*H883</f>
        <v>1944</v>
      </c>
      <c r="Q883" s="204">
        <v>0.0010198399999999999</v>
      </c>
      <c r="R883" s="204">
        <f>Q883*H883</f>
        <v>5.507136</v>
      </c>
      <c r="S883" s="204">
        <v>0</v>
      </c>
      <c r="T883" s="205">
        <f>S883*H883</f>
        <v>0</v>
      </c>
      <c r="U883" s="32"/>
      <c r="V883" s="32"/>
      <c r="W883" s="32"/>
      <c r="X883" s="32"/>
      <c r="Y883" s="32"/>
      <c r="Z883" s="32"/>
      <c r="AA883" s="32"/>
      <c r="AB883" s="32"/>
      <c r="AC883" s="32"/>
      <c r="AD883" s="32"/>
      <c r="AE883" s="32"/>
      <c r="AR883" s="206" t="s">
        <v>150</v>
      </c>
      <c r="AT883" s="206" t="s">
        <v>145</v>
      </c>
      <c r="AU883" s="206" t="s">
        <v>83</v>
      </c>
      <c r="AY883" s="17" t="s">
        <v>143</v>
      </c>
      <c r="BE883" s="207">
        <f>IF(N883="základní",J883,0)</f>
        <v>1744200</v>
      </c>
      <c r="BF883" s="207">
        <f>IF(N883="snížená",J883,0)</f>
        <v>0</v>
      </c>
      <c r="BG883" s="207">
        <f>IF(N883="zákl. přenesená",J883,0)</f>
        <v>0</v>
      </c>
      <c r="BH883" s="207">
        <f>IF(N883="sníž. přenesená",J883,0)</f>
        <v>0</v>
      </c>
      <c r="BI883" s="207">
        <f>IF(N883="nulová",J883,0)</f>
        <v>0</v>
      </c>
      <c r="BJ883" s="17" t="s">
        <v>20</v>
      </c>
      <c r="BK883" s="207">
        <f>ROUND(I883*H883,2)</f>
        <v>1744200</v>
      </c>
      <c r="BL883" s="17" t="s">
        <v>150</v>
      </c>
      <c r="BM883" s="206" t="s">
        <v>1817</v>
      </c>
    </row>
    <row r="884" s="2" customFormat="1" ht="55.5" customHeight="1">
      <c r="A884" s="32"/>
      <c r="B884" s="33"/>
      <c r="C884" s="196" t="s">
        <v>1818</v>
      </c>
      <c r="D884" s="196" t="s">
        <v>145</v>
      </c>
      <c r="E884" s="197" t="s">
        <v>1819</v>
      </c>
      <c r="F884" s="198" t="s">
        <v>1820</v>
      </c>
      <c r="G884" s="199" t="s">
        <v>148</v>
      </c>
      <c r="H884" s="200">
        <v>975</v>
      </c>
      <c r="I884" s="201">
        <v>907</v>
      </c>
      <c r="J884" s="201">
        <f>ROUND(I884*H884,2)</f>
        <v>884325</v>
      </c>
      <c r="K884" s="198" t="s">
        <v>149</v>
      </c>
      <c r="L884" s="38"/>
      <c r="M884" s="202" t="s">
        <v>18</v>
      </c>
      <c r="N884" s="203" t="s">
        <v>45</v>
      </c>
      <c r="O884" s="204">
        <v>2.448</v>
      </c>
      <c r="P884" s="204">
        <f>O884*H884</f>
        <v>2386.8000000000002</v>
      </c>
      <c r="Q884" s="204">
        <v>0.00055579999999999996</v>
      </c>
      <c r="R884" s="204">
        <f>Q884*H884</f>
        <v>0.54190499999999997</v>
      </c>
      <c r="S884" s="204">
        <v>0</v>
      </c>
      <c r="T884" s="205">
        <f>S884*H884</f>
        <v>0</v>
      </c>
      <c r="U884" s="32"/>
      <c r="V884" s="32"/>
      <c r="W884" s="32"/>
      <c r="X884" s="32"/>
      <c r="Y884" s="32"/>
      <c r="Z884" s="32"/>
      <c r="AA884" s="32"/>
      <c r="AB884" s="32"/>
      <c r="AC884" s="32"/>
      <c r="AD884" s="32"/>
      <c r="AE884" s="32"/>
      <c r="AR884" s="206" t="s">
        <v>150</v>
      </c>
      <c r="AT884" s="206" t="s">
        <v>145</v>
      </c>
      <c r="AU884" s="206" t="s">
        <v>83</v>
      </c>
      <c r="AY884" s="17" t="s">
        <v>143</v>
      </c>
      <c r="BE884" s="207">
        <f>IF(N884="základní",J884,0)</f>
        <v>884325</v>
      </c>
      <c r="BF884" s="207">
        <f>IF(N884="snížená",J884,0)</f>
        <v>0</v>
      </c>
      <c r="BG884" s="207">
        <f>IF(N884="zákl. přenesená",J884,0)</f>
        <v>0</v>
      </c>
      <c r="BH884" s="207">
        <f>IF(N884="sníž. přenesená",J884,0)</f>
        <v>0</v>
      </c>
      <c r="BI884" s="207">
        <f>IF(N884="nulová",J884,0)</f>
        <v>0</v>
      </c>
      <c r="BJ884" s="17" t="s">
        <v>20</v>
      </c>
      <c r="BK884" s="207">
        <f>ROUND(I884*H884,2)</f>
        <v>884325</v>
      </c>
      <c r="BL884" s="17" t="s">
        <v>150</v>
      </c>
      <c r="BM884" s="206" t="s">
        <v>1821</v>
      </c>
    </row>
    <row r="885" s="2" customFormat="1" ht="55.5" customHeight="1">
      <c r="A885" s="32"/>
      <c r="B885" s="33"/>
      <c r="C885" s="196" t="s">
        <v>1822</v>
      </c>
      <c r="D885" s="196" t="s">
        <v>145</v>
      </c>
      <c r="E885" s="197" t="s">
        <v>1823</v>
      </c>
      <c r="F885" s="198" t="s">
        <v>1824</v>
      </c>
      <c r="G885" s="199" t="s">
        <v>148</v>
      </c>
      <c r="H885" s="200">
        <v>375</v>
      </c>
      <c r="I885" s="201">
        <v>721</v>
      </c>
      <c r="J885" s="201">
        <f>ROUND(I885*H885,2)</f>
        <v>270375</v>
      </c>
      <c r="K885" s="198" t="s">
        <v>149</v>
      </c>
      <c r="L885" s="38"/>
      <c r="M885" s="202" t="s">
        <v>18</v>
      </c>
      <c r="N885" s="203" t="s">
        <v>45</v>
      </c>
      <c r="O885" s="204">
        <v>1.885</v>
      </c>
      <c r="P885" s="204">
        <f>O885*H885</f>
        <v>706.875</v>
      </c>
      <c r="Q885" s="204">
        <v>0.00055579999999999996</v>
      </c>
      <c r="R885" s="204">
        <f>Q885*H885</f>
        <v>0.20842499999999997</v>
      </c>
      <c r="S885" s="204">
        <v>0</v>
      </c>
      <c r="T885" s="205">
        <f>S885*H885</f>
        <v>0</v>
      </c>
      <c r="U885" s="32"/>
      <c r="V885" s="32"/>
      <c r="W885" s="32"/>
      <c r="X885" s="32"/>
      <c r="Y885" s="32"/>
      <c r="Z885" s="32"/>
      <c r="AA885" s="32"/>
      <c r="AB885" s="32"/>
      <c r="AC885" s="32"/>
      <c r="AD885" s="32"/>
      <c r="AE885" s="32"/>
      <c r="AR885" s="206" t="s">
        <v>150</v>
      </c>
      <c r="AT885" s="206" t="s">
        <v>145</v>
      </c>
      <c r="AU885" s="206" t="s">
        <v>83</v>
      </c>
      <c r="AY885" s="17" t="s">
        <v>143</v>
      </c>
      <c r="BE885" s="207">
        <f>IF(N885="základní",J885,0)</f>
        <v>270375</v>
      </c>
      <c r="BF885" s="207">
        <f>IF(N885="snížená",J885,0)</f>
        <v>0</v>
      </c>
      <c r="BG885" s="207">
        <f>IF(N885="zákl. přenesená",J885,0)</f>
        <v>0</v>
      </c>
      <c r="BH885" s="207">
        <f>IF(N885="sníž. přenesená",J885,0)</f>
        <v>0</v>
      </c>
      <c r="BI885" s="207">
        <f>IF(N885="nulová",J885,0)</f>
        <v>0</v>
      </c>
      <c r="BJ885" s="17" t="s">
        <v>20</v>
      </c>
      <c r="BK885" s="207">
        <f>ROUND(I885*H885,2)</f>
        <v>270375</v>
      </c>
      <c r="BL885" s="17" t="s">
        <v>150</v>
      </c>
      <c r="BM885" s="206" t="s">
        <v>1825</v>
      </c>
    </row>
    <row r="886" s="2" customFormat="1" ht="49.05" customHeight="1">
      <c r="A886" s="32"/>
      <c r="B886" s="33"/>
      <c r="C886" s="196" t="s">
        <v>1826</v>
      </c>
      <c r="D886" s="196" t="s">
        <v>145</v>
      </c>
      <c r="E886" s="197" t="s">
        <v>1827</v>
      </c>
      <c r="F886" s="198" t="s">
        <v>1828</v>
      </c>
      <c r="G886" s="199" t="s">
        <v>148</v>
      </c>
      <c r="H886" s="200">
        <v>22.5</v>
      </c>
      <c r="I886" s="201">
        <v>1680</v>
      </c>
      <c r="J886" s="201">
        <f>ROUND(I886*H886,2)</f>
        <v>37800</v>
      </c>
      <c r="K886" s="198" t="s">
        <v>149</v>
      </c>
      <c r="L886" s="38"/>
      <c r="M886" s="202" t="s">
        <v>18</v>
      </c>
      <c r="N886" s="203" t="s">
        <v>45</v>
      </c>
      <c r="O886" s="204">
        <v>1.905</v>
      </c>
      <c r="P886" s="204">
        <f>O886*H886</f>
        <v>42.862499999999997</v>
      </c>
      <c r="Q886" s="204">
        <v>0.12880610000000001</v>
      </c>
      <c r="R886" s="204">
        <f>Q886*H886</f>
        <v>2.89813725</v>
      </c>
      <c r="S886" s="204">
        <v>0.13800000000000001</v>
      </c>
      <c r="T886" s="205">
        <f>S886*H886</f>
        <v>3.1050000000000004</v>
      </c>
      <c r="U886" s="32"/>
      <c r="V886" s="32"/>
      <c r="W886" s="32"/>
      <c r="X886" s="32"/>
      <c r="Y886" s="32"/>
      <c r="Z886" s="32"/>
      <c r="AA886" s="32"/>
      <c r="AB886" s="32"/>
      <c r="AC886" s="32"/>
      <c r="AD886" s="32"/>
      <c r="AE886" s="32"/>
      <c r="AR886" s="206" t="s">
        <v>150</v>
      </c>
      <c r="AT886" s="206" t="s">
        <v>145</v>
      </c>
      <c r="AU886" s="206" t="s">
        <v>83</v>
      </c>
      <c r="AY886" s="17" t="s">
        <v>143</v>
      </c>
      <c r="BE886" s="207">
        <f>IF(N886="základní",J886,0)</f>
        <v>37800</v>
      </c>
      <c r="BF886" s="207">
        <f>IF(N886="snížená",J886,0)</f>
        <v>0</v>
      </c>
      <c r="BG886" s="207">
        <f>IF(N886="zákl. přenesená",J886,0)</f>
        <v>0</v>
      </c>
      <c r="BH886" s="207">
        <f>IF(N886="sníž. přenesená",J886,0)</f>
        <v>0</v>
      </c>
      <c r="BI886" s="207">
        <f>IF(N886="nulová",J886,0)</f>
        <v>0</v>
      </c>
      <c r="BJ886" s="17" t="s">
        <v>20</v>
      </c>
      <c r="BK886" s="207">
        <f>ROUND(I886*H886,2)</f>
        <v>37800</v>
      </c>
      <c r="BL886" s="17" t="s">
        <v>150</v>
      </c>
      <c r="BM886" s="206" t="s">
        <v>1829</v>
      </c>
    </row>
    <row r="887" s="2" customFormat="1">
      <c r="A887" s="32"/>
      <c r="B887" s="33"/>
      <c r="C887" s="34"/>
      <c r="D887" s="208" t="s">
        <v>152</v>
      </c>
      <c r="E887" s="34"/>
      <c r="F887" s="209" t="s">
        <v>1830</v>
      </c>
      <c r="G887" s="34"/>
      <c r="H887" s="34"/>
      <c r="I887" s="34"/>
      <c r="J887" s="34"/>
      <c r="K887" s="34"/>
      <c r="L887" s="38"/>
      <c r="M887" s="210"/>
      <c r="N887" s="211"/>
      <c r="O887" s="77"/>
      <c r="P887" s="77"/>
      <c r="Q887" s="77"/>
      <c r="R887" s="77"/>
      <c r="S887" s="77"/>
      <c r="T887" s="78"/>
      <c r="U887" s="32"/>
      <c r="V887" s="32"/>
      <c r="W887" s="32"/>
      <c r="X887" s="32"/>
      <c r="Y887" s="32"/>
      <c r="Z887" s="32"/>
      <c r="AA887" s="32"/>
      <c r="AB887" s="32"/>
      <c r="AC887" s="32"/>
      <c r="AD887" s="32"/>
      <c r="AE887" s="32"/>
      <c r="AT887" s="17" t="s">
        <v>152</v>
      </c>
      <c r="AU887" s="17" t="s">
        <v>83</v>
      </c>
    </row>
    <row r="888" s="2" customFormat="1">
      <c r="A888" s="32"/>
      <c r="B888" s="33"/>
      <c r="C888" s="34"/>
      <c r="D888" s="208" t="s">
        <v>179</v>
      </c>
      <c r="E888" s="34"/>
      <c r="F888" s="209" t="s">
        <v>1831</v>
      </c>
      <c r="G888" s="34"/>
      <c r="H888" s="34"/>
      <c r="I888" s="34"/>
      <c r="J888" s="34"/>
      <c r="K888" s="34"/>
      <c r="L888" s="38"/>
      <c r="M888" s="210"/>
      <c r="N888" s="211"/>
      <c r="O888" s="77"/>
      <c r="P888" s="77"/>
      <c r="Q888" s="77"/>
      <c r="R888" s="77"/>
      <c r="S888" s="77"/>
      <c r="T888" s="78"/>
      <c r="U888" s="32"/>
      <c r="V888" s="32"/>
      <c r="W888" s="32"/>
      <c r="X888" s="32"/>
      <c r="Y888" s="32"/>
      <c r="Z888" s="32"/>
      <c r="AA888" s="32"/>
      <c r="AB888" s="32"/>
      <c r="AC888" s="32"/>
      <c r="AD888" s="32"/>
      <c r="AE888" s="32"/>
      <c r="AT888" s="17" t="s">
        <v>179</v>
      </c>
      <c r="AU888" s="17" t="s">
        <v>83</v>
      </c>
    </row>
    <row r="889" s="2" customFormat="1" ht="49.05" customHeight="1">
      <c r="A889" s="32"/>
      <c r="B889" s="33"/>
      <c r="C889" s="196" t="s">
        <v>1832</v>
      </c>
      <c r="D889" s="196" t="s">
        <v>145</v>
      </c>
      <c r="E889" s="197" t="s">
        <v>1833</v>
      </c>
      <c r="F889" s="198" t="s">
        <v>1834</v>
      </c>
      <c r="G889" s="199" t="s">
        <v>148</v>
      </c>
      <c r="H889" s="200">
        <v>300</v>
      </c>
      <c r="I889" s="201">
        <v>1100</v>
      </c>
      <c r="J889" s="201">
        <f>ROUND(I889*H889,2)</f>
        <v>330000</v>
      </c>
      <c r="K889" s="198" t="s">
        <v>149</v>
      </c>
      <c r="L889" s="38"/>
      <c r="M889" s="202" t="s">
        <v>18</v>
      </c>
      <c r="N889" s="203" t="s">
        <v>45</v>
      </c>
      <c r="O889" s="204">
        <v>1.3640000000000001</v>
      </c>
      <c r="P889" s="204">
        <f>O889*H889</f>
        <v>409.20000000000005</v>
      </c>
      <c r="Q889" s="204">
        <v>0.065696699999999997</v>
      </c>
      <c r="R889" s="204">
        <f>Q889*H889</f>
        <v>19.709009999999999</v>
      </c>
      <c r="S889" s="204">
        <v>0.074999999999999997</v>
      </c>
      <c r="T889" s="205">
        <f>S889*H889</f>
        <v>22.5</v>
      </c>
      <c r="U889" s="32"/>
      <c r="V889" s="32"/>
      <c r="W889" s="32"/>
      <c r="X889" s="32"/>
      <c r="Y889" s="32"/>
      <c r="Z889" s="32"/>
      <c r="AA889" s="32"/>
      <c r="AB889" s="32"/>
      <c r="AC889" s="32"/>
      <c r="AD889" s="32"/>
      <c r="AE889" s="32"/>
      <c r="AR889" s="206" t="s">
        <v>150</v>
      </c>
      <c r="AT889" s="206" t="s">
        <v>145</v>
      </c>
      <c r="AU889" s="206" t="s">
        <v>83</v>
      </c>
      <c r="AY889" s="17" t="s">
        <v>143</v>
      </c>
      <c r="BE889" s="207">
        <f>IF(N889="základní",J889,0)</f>
        <v>330000</v>
      </c>
      <c r="BF889" s="207">
        <f>IF(N889="snížená",J889,0)</f>
        <v>0</v>
      </c>
      <c r="BG889" s="207">
        <f>IF(N889="zákl. přenesená",J889,0)</f>
        <v>0</v>
      </c>
      <c r="BH889" s="207">
        <f>IF(N889="sníž. přenesená",J889,0)</f>
        <v>0</v>
      </c>
      <c r="BI889" s="207">
        <f>IF(N889="nulová",J889,0)</f>
        <v>0</v>
      </c>
      <c r="BJ889" s="17" t="s">
        <v>20</v>
      </c>
      <c r="BK889" s="207">
        <f>ROUND(I889*H889,2)</f>
        <v>330000</v>
      </c>
      <c r="BL889" s="17" t="s">
        <v>150</v>
      </c>
      <c r="BM889" s="206" t="s">
        <v>1835</v>
      </c>
    </row>
    <row r="890" s="2" customFormat="1">
      <c r="A890" s="32"/>
      <c r="B890" s="33"/>
      <c r="C890" s="34"/>
      <c r="D890" s="208" t="s">
        <v>152</v>
      </c>
      <c r="E890" s="34"/>
      <c r="F890" s="209" t="s">
        <v>1830</v>
      </c>
      <c r="G890" s="34"/>
      <c r="H890" s="34"/>
      <c r="I890" s="34"/>
      <c r="J890" s="34"/>
      <c r="K890" s="34"/>
      <c r="L890" s="38"/>
      <c r="M890" s="210"/>
      <c r="N890" s="211"/>
      <c r="O890" s="77"/>
      <c r="P890" s="77"/>
      <c r="Q890" s="77"/>
      <c r="R890" s="77"/>
      <c r="S890" s="77"/>
      <c r="T890" s="78"/>
      <c r="U890" s="32"/>
      <c r="V890" s="32"/>
      <c r="W890" s="32"/>
      <c r="X890" s="32"/>
      <c r="Y890" s="32"/>
      <c r="Z890" s="32"/>
      <c r="AA890" s="32"/>
      <c r="AB890" s="32"/>
      <c r="AC890" s="32"/>
      <c r="AD890" s="32"/>
      <c r="AE890" s="32"/>
      <c r="AT890" s="17" t="s">
        <v>152</v>
      </c>
      <c r="AU890" s="17" t="s">
        <v>83</v>
      </c>
    </row>
    <row r="891" s="2" customFormat="1">
      <c r="A891" s="32"/>
      <c r="B891" s="33"/>
      <c r="C891" s="34"/>
      <c r="D891" s="208" t="s">
        <v>179</v>
      </c>
      <c r="E891" s="34"/>
      <c r="F891" s="209" t="s">
        <v>1836</v>
      </c>
      <c r="G891" s="34"/>
      <c r="H891" s="34"/>
      <c r="I891" s="34"/>
      <c r="J891" s="34"/>
      <c r="K891" s="34"/>
      <c r="L891" s="38"/>
      <c r="M891" s="210"/>
      <c r="N891" s="211"/>
      <c r="O891" s="77"/>
      <c r="P891" s="77"/>
      <c r="Q891" s="77"/>
      <c r="R891" s="77"/>
      <c r="S891" s="77"/>
      <c r="T891" s="78"/>
      <c r="U891" s="32"/>
      <c r="V891" s="32"/>
      <c r="W891" s="32"/>
      <c r="X891" s="32"/>
      <c r="Y891" s="32"/>
      <c r="Z891" s="32"/>
      <c r="AA891" s="32"/>
      <c r="AB891" s="32"/>
      <c r="AC891" s="32"/>
      <c r="AD891" s="32"/>
      <c r="AE891" s="32"/>
      <c r="AT891" s="17" t="s">
        <v>179</v>
      </c>
      <c r="AU891" s="17" t="s">
        <v>83</v>
      </c>
    </row>
    <row r="892" s="2" customFormat="1" ht="49.05" customHeight="1">
      <c r="A892" s="32"/>
      <c r="B892" s="33"/>
      <c r="C892" s="196" t="s">
        <v>1837</v>
      </c>
      <c r="D892" s="196" t="s">
        <v>145</v>
      </c>
      <c r="E892" s="197" t="s">
        <v>1838</v>
      </c>
      <c r="F892" s="198" t="s">
        <v>1839</v>
      </c>
      <c r="G892" s="199" t="s">
        <v>148</v>
      </c>
      <c r="H892" s="200">
        <v>150</v>
      </c>
      <c r="I892" s="201">
        <v>970</v>
      </c>
      <c r="J892" s="201">
        <f>ROUND(I892*H892,2)</f>
        <v>145500</v>
      </c>
      <c r="K892" s="198" t="s">
        <v>149</v>
      </c>
      <c r="L892" s="38"/>
      <c r="M892" s="202" t="s">
        <v>18</v>
      </c>
      <c r="N892" s="203" t="s">
        <v>45</v>
      </c>
      <c r="O892" s="204">
        <v>1.244</v>
      </c>
      <c r="P892" s="204">
        <f>O892*H892</f>
        <v>186.59999999999999</v>
      </c>
      <c r="Q892" s="204">
        <v>0.049656499999999999</v>
      </c>
      <c r="R892" s="204">
        <f>Q892*H892</f>
        <v>7.4484750000000002</v>
      </c>
      <c r="S892" s="204">
        <v>0.058999999999999997</v>
      </c>
      <c r="T892" s="205">
        <f>S892*H892</f>
        <v>8.8499999999999996</v>
      </c>
      <c r="U892" s="32"/>
      <c r="V892" s="32"/>
      <c r="W892" s="32"/>
      <c r="X892" s="32"/>
      <c r="Y892" s="32"/>
      <c r="Z892" s="32"/>
      <c r="AA892" s="32"/>
      <c r="AB892" s="32"/>
      <c r="AC892" s="32"/>
      <c r="AD892" s="32"/>
      <c r="AE892" s="32"/>
      <c r="AR892" s="206" t="s">
        <v>150</v>
      </c>
      <c r="AT892" s="206" t="s">
        <v>145</v>
      </c>
      <c r="AU892" s="206" t="s">
        <v>83</v>
      </c>
      <c r="AY892" s="17" t="s">
        <v>143</v>
      </c>
      <c r="BE892" s="207">
        <f>IF(N892="základní",J892,0)</f>
        <v>145500</v>
      </c>
      <c r="BF892" s="207">
        <f>IF(N892="snížená",J892,0)</f>
        <v>0</v>
      </c>
      <c r="BG892" s="207">
        <f>IF(N892="zákl. přenesená",J892,0)</f>
        <v>0</v>
      </c>
      <c r="BH892" s="207">
        <f>IF(N892="sníž. přenesená",J892,0)</f>
        <v>0</v>
      </c>
      <c r="BI892" s="207">
        <f>IF(N892="nulová",J892,0)</f>
        <v>0</v>
      </c>
      <c r="BJ892" s="17" t="s">
        <v>20</v>
      </c>
      <c r="BK892" s="207">
        <f>ROUND(I892*H892,2)</f>
        <v>145500</v>
      </c>
      <c r="BL892" s="17" t="s">
        <v>150</v>
      </c>
      <c r="BM892" s="206" t="s">
        <v>1840</v>
      </c>
    </row>
    <row r="893" s="2" customFormat="1">
      <c r="A893" s="32"/>
      <c r="B893" s="33"/>
      <c r="C893" s="34"/>
      <c r="D893" s="208" t="s">
        <v>152</v>
      </c>
      <c r="E893" s="34"/>
      <c r="F893" s="209" t="s">
        <v>1830</v>
      </c>
      <c r="G893" s="34"/>
      <c r="H893" s="34"/>
      <c r="I893" s="34"/>
      <c r="J893" s="34"/>
      <c r="K893" s="34"/>
      <c r="L893" s="38"/>
      <c r="M893" s="210"/>
      <c r="N893" s="211"/>
      <c r="O893" s="77"/>
      <c r="P893" s="77"/>
      <c r="Q893" s="77"/>
      <c r="R893" s="77"/>
      <c r="S893" s="77"/>
      <c r="T893" s="78"/>
      <c r="U893" s="32"/>
      <c r="V893" s="32"/>
      <c r="W893" s="32"/>
      <c r="X893" s="32"/>
      <c r="Y893" s="32"/>
      <c r="Z893" s="32"/>
      <c r="AA893" s="32"/>
      <c r="AB893" s="32"/>
      <c r="AC893" s="32"/>
      <c r="AD893" s="32"/>
      <c r="AE893" s="32"/>
      <c r="AT893" s="17" t="s">
        <v>152</v>
      </c>
      <c r="AU893" s="17" t="s">
        <v>83</v>
      </c>
    </row>
    <row r="894" s="2" customFormat="1">
      <c r="A894" s="32"/>
      <c r="B894" s="33"/>
      <c r="C894" s="34"/>
      <c r="D894" s="208" t="s">
        <v>179</v>
      </c>
      <c r="E894" s="34"/>
      <c r="F894" s="209" t="s">
        <v>1841</v>
      </c>
      <c r="G894" s="34"/>
      <c r="H894" s="34"/>
      <c r="I894" s="34"/>
      <c r="J894" s="34"/>
      <c r="K894" s="34"/>
      <c r="L894" s="38"/>
      <c r="M894" s="210"/>
      <c r="N894" s="211"/>
      <c r="O894" s="77"/>
      <c r="P894" s="77"/>
      <c r="Q894" s="77"/>
      <c r="R894" s="77"/>
      <c r="S894" s="77"/>
      <c r="T894" s="78"/>
      <c r="U894" s="32"/>
      <c r="V894" s="32"/>
      <c r="W894" s="32"/>
      <c r="X894" s="32"/>
      <c r="Y894" s="32"/>
      <c r="Z894" s="32"/>
      <c r="AA894" s="32"/>
      <c r="AB894" s="32"/>
      <c r="AC894" s="32"/>
      <c r="AD894" s="32"/>
      <c r="AE894" s="32"/>
      <c r="AT894" s="17" t="s">
        <v>179</v>
      </c>
      <c r="AU894" s="17" t="s">
        <v>83</v>
      </c>
    </row>
    <row r="895" s="2" customFormat="1" ht="49.05" customHeight="1">
      <c r="A895" s="32"/>
      <c r="B895" s="33"/>
      <c r="C895" s="196" t="s">
        <v>1842</v>
      </c>
      <c r="D895" s="196" t="s">
        <v>145</v>
      </c>
      <c r="E895" s="197" t="s">
        <v>1843</v>
      </c>
      <c r="F895" s="198" t="s">
        <v>1844</v>
      </c>
      <c r="G895" s="199" t="s">
        <v>148</v>
      </c>
      <c r="H895" s="200">
        <v>975</v>
      </c>
      <c r="I895" s="201">
        <v>1870</v>
      </c>
      <c r="J895" s="201">
        <f>ROUND(I895*H895,2)</f>
        <v>1823250</v>
      </c>
      <c r="K895" s="198" t="s">
        <v>149</v>
      </c>
      <c r="L895" s="38"/>
      <c r="M895" s="202" t="s">
        <v>18</v>
      </c>
      <c r="N895" s="203" t="s">
        <v>45</v>
      </c>
      <c r="O895" s="204">
        <v>2.472</v>
      </c>
      <c r="P895" s="204">
        <f>O895*H895</f>
        <v>2410.1999999999998</v>
      </c>
      <c r="Q895" s="204">
        <v>0.066961699999999999</v>
      </c>
      <c r="R895" s="204">
        <f>Q895*H895</f>
        <v>65.287657499999995</v>
      </c>
      <c r="S895" s="204">
        <v>0.074999999999999997</v>
      </c>
      <c r="T895" s="205">
        <f>S895*H895</f>
        <v>73.125</v>
      </c>
      <c r="U895" s="32"/>
      <c r="V895" s="32"/>
      <c r="W895" s="32"/>
      <c r="X895" s="32"/>
      <c r="Y895" s="32"/>
      <c r="Z895" s="32"/>
      <c r="AA895" s="32"/>
      <c r="AB895" s="32"/>
      <c r="AC895" s="32"/>
      <c r="AD895" s="32"/>
      <c r="AE895" s="32"/>
      <c r="AR895" s="206" t="s">
        <v>150</v>
      </c>
      <c r="AT895" s="206" t="s">
        <v>145</v>
      </c>
      <c r="AU895" s="206" t="s">
        <v>83</v>
      </c>
      <c r="AY895" s="17" t="s">
        <v>143</v>
      </c>
      <c r="BE895" s="207">
        <f>IF(N895="základní",J895,0)</f>
        <v>1823250</v>
      </c>
      <c r="BF895" s="207">
        <f>IF(N895="snížená",J895,0)</f>
        <v>0</v>
      </c>
      <c r="BG895" s="207">
        <f>IF(N895="zákl. přenesená",J895,0)</f>
        <v>0</v>
      </c>
      <c r="BH895" s="207">
        <f>IF(N895="sníž. přenesená",J895,0)</f>
        <v>0</v>
      </c>
      <c r="BI895" s="207">
        <f>IF(N895="nulová",J895,0)</f>
        <v>0</v>
      </c>
      <c r="BJ895" s="17" t="s">
        <v>20</v>
      </c>
      <c r="BK895" s="207">
        <f>ROUND(I895*H895,2)</f>
        <v>1823250</v>
      </c>
      <c r="BL895" s="17" t="s">
        <v>150</v>
      </c>
      <c r="BM895" s="206" t="s">
        <v>1845</v>
      </c>
    </row>
    <row r="896" s="2" customFormat="1">
      <c r="A896" s="32"/>
      <c r="B896" s="33"/>
      <c r="C896" s="34"/>
      <c r="D896" s="208" t="s">
        <v>152</v>
      </c>
      <c r="E896" s="34"/>
      <c r="F896" s="209" t="s">
        <v>1830</v>
      </c>
      <c r="G896" s="34"/>
      <c r="H896" s="34"/>
      <c r="I896" s="34"/>
      <c r="J896" s="34"/>
      <c r="K896" s="34"/>
      <c r="L896" s="38"/>
      <c r="M896" s="210"/>
      <c r="N896" s="211"/>
      <c r="O896" s="77"/>
      <c r="P896" s="77"/>
      <c r="Q896" s="77"/>
      <c r="R896" s="77"/>
      <c r="S896" s="77"/>
      <c r="T896" s="78"/>
      <c r="U896" s="32"/>
      <c r="V896" s="32"/>
      <c r="W896" s="32"/>
      <c r="X896" s="32"/>
      <c r="Y896" s="32"/>
      <c r="Z896" s="32"/>
      <c r="AA896" s="32"/>
      <c r="AB896" s="32"/>
      <c r="AC896" s="32"/>
      <c r="AD896" s="32"/>
      <c r="AE896" s="32"/>
      <c r="AT896" s="17" t="s">
        <v>152</v>
      </c>
      <c r="AU896" s="17" t="s">
        <v>83</v>
      </c>
    </row>
    <row r="897" s="2" customFormat="1">
      <c r="A897" s="32"/>
      <c r="B897" s="33"/>
      <c r="C897" s="34"/>
      <c r="D897" s="208" t="s">
        <v>179</v>
      </c>
      <c r="E897" s="34"/>
      <c r="F897" s="209" t="s">
        <v>1846</v>
      </c>
      <c r="G897" s="34"/>
      <c r="H897" s="34"/>
      <c r="I897" s="34"/>
      <c r="J897" s="34"/>
      <c r="K897" s="34"/>
      <c r="L897" s="38"/>
      <c r="M897" s="210"/>
      <c r="N897" s="211"/>
      <c r="O897" s="77"/>
      <c r="P897" s="77"/>
      <c r="Q897" s="77"/>
      <c r="R897" s="77"/>
      <c r="S897" s="77"/>
      <c r="T897" s="78"/>
      <c r="U897" s="32"/>
      <c r="V897" s="32"/>
      <c r="W897" s="32"/>
      <c r="X897" s="32"/>
      <c r="Y897" s="32"/>
      <c r="Z897" s="32"/>
      <c r="AA897" s="32"/>
      <c r="AB897" s="32"/>
      <c r="AC897" s="32"/>
      <c r="AD897" s="32"/>
      <c r="AE897" s="32"/>
      <c r="AT897" s="17" t="s">
        <v>179</v>
      </c>
      <c r="AU897" s="17" t="s">
        <v>83</v>
      </c>
    </row>
    <row r="898" s="2" customFormat="1" ht="16.5" customHeight="1">
      <c r="A898" s="32"/>
      <c r="B898" s="33"/>
      <c r="C898" s="212" t="s">
        <v>1847</v>
      </c>
      <c r="D898" s="212" t="s">
        <v>260</v>
      </c>
      <c r="E898" s="213" t="s">
        <v>1848</v>
      </c>
      <c r="F898" s="214" t="s">
        <v>1849</v>
      </c>
      <c r="G898" s="215" t="s">
        <v>891</v>
      </c>
      <c r="H898" s="216">
        <v>1479.0750000000001</v>
      </c>
      <c r="I898" s="217">
        <v>69</v>
      </c>
      <c r="J898" s="217">
        <f>ROUND(I898*H898,2)</f>
        <v>102056.17999999999</v>
      </c>
      <c r="K898" s="214" t="s">
        <v>18</v>
      </c>
      <c r="L898" s="218"/>
      <c r="M898" s="219" t="s">
        <v>18</v>
      </c>
      <c r="N898" s="220" t="s">
        <v>45</v>
      </c>
      <c r="O898" s="204">
        <v>0</v>
      </c>
      <c r="P898" s="204">
        <f>O898*H898</f>
        <v>0</v>
      </c>
      <c r="Q898" s="204">
        <v>0</v>
      </c>
      <c r="R898" s="204">
        <f>Q898*H898</f>
        <v>0</v>
      </c>
      <c r="S898" s="204">
        <v>0</v>
      </c>
      <c r="T898" s="205">
        <f>S898*H898</f>
        <v>0</v>
      </c>
      <c r="U898" s="32"/>
      <c r="V898" s="32"/>
      <c r="W898" s="32"/>
      <c r="X898" s="32"/>
      <c r="Y898" s="32"/>
      <c r="Z898" s="32"/>
      <c r="AA898" s="32"/>
      <c r="AB898" s="32"/>
      <c r="AC898" s="32"/>
      <c r="AD898" s="32"/>
      <c r="AE898" s="32"/>
      <c r="AR898" s="206" t="s">
        <v>181</v>
      </c>
      <c r="AT898" s="206" t="s">
        <v>260</v>
      </c>
      <c r="AU898" s="206" t="s">
        <v>83</v>
      </c>
      <c r="AY898" s="17" t="s">
        <v>143</v>
      </c>
      <c r="BE898" s="207">
        <f>IF(N898="základní",J898,0)</f>
        <v>102056.17999999999</v>
      </c>
      <c r="BF898" s="207">
        <f>IF(N898="snížená",J898,0)</f>
        <v>0</v>
      </c>
      <c r="BG898" s="207">
        <f>IF(N898="zákl. přenesená",J898,0)</f>
        <v>0</v>
      </c>
      <c r="BH898" s="207">
        <f>IF(N898="sníž. přenesená",J898,0)</f>
        <v>0</v>
      </c>
      <c r="BI898" s="207">
        <f>IF(N898="nulová",J898,0)</f>
        <v>0</v>
      </c>
      <c r="BJ898" s="17" t="s">
        <v>20</v>
      </c>
      <c r="BK898" s="207">
        <f>ROUND(I898*H898,2)</f>
        <v>102056.17999999999</v>
      </c>
      <c r="BL898" s="17" t="s">
        <v>150</v>
      </c>
      <c r="BM898" s="206" t="s">
        <v>1850</v>
      </c>
    </row>
    <row r="899" s="2" customFormat="1">
      <c r="A899" s="32"/>
      <c r="B899" s="33"/>
      <c r="C899" s="34"/>
      <c r="D899" s="208" t="s">
        <v>179</v>
      </c>
      <c r="E899" s="34"/>
      <c r="F899" s="209" t="s">
        <v>1851</v>
      </c>
      <c r="G899" s="34"/>
      <c r="H899" s="34"/>
      <c r="I899" s="34"/>
      <c r="J899" s="34"/>
      <c r="K899" s="34"/>
      <c r="L899" s="38"/>
      <c r="M899" s="210"/>
      <c r="N899" s="211"/>
      <c r="O899" s="77"/>
      <c r="P899" s="77"/>
      <c r="Q899" s="77"/>
      <c r="R899" s="77"/>
      <c r="S899" s="77"/>
      <c r="T899" s="78"/>
      <c r="U899" s="32"/>
      <c r="V899" s="32"/>
      <c r="W899" s="32"/>
      <c r="X899" s="32"/>
      <c r="Y899" s="32"/>
      <c r="Z899" s="32"/>
      <c r="AA899" s="32"/>
      <c r="AB899" s="32"/>
      <c r="AC899" s="32"/>
      <c r="AD899" s="32"/>
      <c r="AE899" s="32"/>
      <c r="AT899" s="17" t="s">
        <v>179</v>
      </c>
      <c r="AU899" s="17" t="s">
        <v>83</v>
      </c>
    </row>
    <row r="900" s="2" customFormat="1" ht="37.8" customHeight="1">
      <c r="A900" s="32"/>
      <c r="B900" s="33"/>
      <c r="C900" s="196" t="s">
        <v>1852</v>
      </c>
      <c r="D900" s="196" t="s">
        <v>145</v>
      </c>
      <c r="E900" s="197" t="s">
        <v>1853</v>
      </c>
      <c r="F900" s="198" t="s">
        <v>1854</v>
      </c>
      <c r="G900" s="199" t="s">
        <v>148</v>
      </c>
      <c r="H900" s="200">
        <v>300</v>
      </c>
      <c r="I900" s="201">
        <v>746</v>
      </c>
      <c r="J900" s="201">
        <f>ROUND(I900*H900,2)</f>
        <v>223800</v>
      </c>
      <c r="K900" s="198" t="s">
        <v>149</v>
      </c>
      <c r="L900" s="38"/>
      <c r="M900" s="202" t="s">
        <v>18</v>
      </c>
      <c r="N900" s="203" t="s">
        <v>45</v>
      </c>
      <c r="O900" s="204">
        <v>1.25</v>
      </c>
      <c r="P900" s="204">
        <f>O900*H900</f>
        <v>375</v>
      </c>
      <c r="Q900" s="204">
        <v>0.001110364</v>
      </c>
      <c r="R900" s="204">
        <f>Q900*H900</f>
        <v>0.33310919999999999</v>
      </c>
      <c r="S900" s="204">
        <v>0</v>
      </c>
      <c r="T900" s="205">
        <f>S900*H900</f>
        <v>0</v>
      </c>
      <c r="U900" s="32"/>
      <c r="V900" s="32"/>
      <c r="W900" s="32"/>
      <c r="X900" s="32"/>
      <c r="Y900" s="32"/>
      <c r="Z900" s="32"/>
      <c r="AA900" s="32"/>
      <c r="AB900" s="32"/>
      <c r="AC900" s="32"/>
      <c r="AD900" s="32"/>
      <c r="AE900" s="32"/>
      <c r="AR900" s="206" t="s">
        <v>150</v>
      </c>
      <c r="AT900" s="206" t="s">
        <v>145</v>
      </c>
      <c r="AU900" s="206" t="s">
        <v>83</v>
      </c>
      <c r="AY900" s="17" t="s">
        <v>143</v>
      </c>
      <c r="BE900" s="207">
        <f>IF(N900="základní",J900,0)</f>
        <v>223800</v>
      </c>
      <c r="BF900" s="207">
        <f>IF(N900="snížená",J900,0)</f>
        <v>0</v>
      </c>
      <c r="BG900" s="207">
        <f>IF(N900="zákl. přenesená",J900,0)</f>
        <v>0</v>
      </c>
      <c r="BH900" s="207">
        <f>IF(N900="sníž. přenesená",J900,0)</f>
        <v>0</v>
      </c>
      <c r="BI900" s="207">
        <f>IF(N900="nulová",J900,0)</f>
        <v>0</v>
      </c>
      <c r="BJ900" s="17" t="s">
        <v>20</v>
      </c>
      <c r="BK900" s="207">
        <f>ROUND(I900*H900,2)</f>
        <v>223800</v>
      </c>
      <c r="BL900" s="17" t="s">
        <v>150</v>
      </c>
      <c r="BM900" s="206" t="s">
        <v>1855</v>
      </c>
    </row>
    <row r="901" s="2" customFormat="1">
      <c r="A901" s="32"/>
      <c r="B901" s="33"/>
      <c r="C901" s="34"/>
      <c r="D901" s="208" t="s">
        <v>179</v>
      </c>
      <c r="E901" s="34"/>
      <c r="F901" s="209" t="s">
        <v>1856</v>
      </c>
      <c r="G901" s="34"/>
      <c r="H901" s="34"/>
      <c r="I901" s="34"/>
      <c r="J901" s="34"/>
      <c r="K901" s="34"/>
      <c r="L901" s="38"/>
      <c r="M901" s="210"/>
      <c r="N901" s="211"/>
      <c r="O901" s="77"/>
      <c r="P901" s="77"/>
      <c r="Q901" s="77"/>
      <c r="R901" s="77"/>
      <c r="S901" s="77"/>
      <c r="T901" s="78"/>
      <c r="U901" s="32"/>
      <c r="V901" s="32"/>
      <c r="W901" s="32"/>
      <c r="X901" s="32"/>
      <c r="Y901" s="32"/>
      <c r="Z901" s="32"/>
      <c r="AA901" s="32"/>
      <c r="AB901" s="32"/>
      <c r="AC901" s="32"/>
      <c r="AD901" s="32"/>
      <c r="AE901" s="32"/>
      <c r="AT901" s="17" t="s">
        <v>179</v>
      </c>
      <c r="AU901" s="17" t="s">
        <v>83</v>
      </c>
    </row>
    <row r="902" s="2" customFormat="1" ht="24.15" customHeight="1">
      <c r="A902" s="32"/>
      <c r="B902" s="33"/>
      <c r="C902" s="196" t="s">
        <v>1857</v>
      </c>
      <c r="D902" s="196" t="s">
        <v>145</v>
      </c>
      <c r="E902" s="197" t="s">
        <v>1858</v>
      </c>
      <c r="F902" s="198" t="s">
        <v>1859</v>
      </c>
      <c r="G902" s="199" t="s">
        <v>256</v>
      </c>
      <c r="H902" s="200">
        <v>60</v>
      </c>
      <c r="I902" s="201">
        <v>289</v>
      </c>
      <c r="J902" s="201">
        <f>ROUND(I902*H902,2)</f>
        <v>17340</v>
      </c>
      <c r="K902" s="198" t="s">
        <v>149</v>
      </c>
      <c r="L902" s="38"/>
      <c r="M902" s="202" t="s">
        <v>18</v>
      </c>
      <c r="N902" s="203" t="s">
        <v>45</v>
      </c>
      <c r="O902" s="204">
        <v>0.98499999999999999</v>
      </c>
      <c r="P902" s="204">
        <f>O902*H902</f>
        <v>59.100000000000001</v>
      </c>
      <c r="Q902" s="204">
        <v>0</v>
      </c>
      <c r="R902" s="204">
        <f>Q902*H902</f>
        <v>0</v>
      </c>
      <c r="S902" s="204">
        <v>0</v>
      </c>
      <c r="T902" s="205">
        <f>S902*H902</f>
        <v>0</v>
      </c>
      <c r="U902" s="32"/>
      <c r="V902" s="32"/>
      <c r="W902" s="32"/>
      <c r="X902" s="32"/>
      <c r="Y902" s="32"/>
      <c r="Z902" s="32"/>
      <c r="AA902" s="32"/>
      <c r="AB902" s="32"/>
      <c r="AC902" s="32"/>
      <c r="AD902" s="32"/>
      <c r="AE902" s="32"/>
      <c r="AR902" s="206" t="s">
        <v>150</v>
      </c>
      <c r="AT902" s="206" t="s">
        <v>145</v>
      </c>
      <c r="AU902" s="206" t="s">
        <v>83</v>
      </c>
      <c r="AY902" s="17" t="s">
        <v>143</v>
      </c>
      <c r="BE902" s="207">
        <f>IF(N902="základní",J902,0)</f>
        <v>17340</v>
      </c>
      <c r="BF902" s="207">
        <f>IF(N902="snížená",J902,0)</f>
        <v>0</v>
      </c>
      <c r="BG902" s="207">
        <f>IF(N902="zákl. přenesená",J902,0)</f>
        <v>0</v>
      </c>
      <c r="BH902" s="207">
        <f>IF(N902="sníž. přenesená",J902,0)</f>
        <v>0</v>
      </c>
      <c r="BI902" s="207">
        <f>IF(N902="nulová",J902,0)</f>
        <v>0</v>
      </c>
      <c r="BJ902" s="17" t="s">
        <v>20</v>
      </c>
      <c r="BK902" s="207">
        <f>ROUND(I902*H902,2)</f>
        <v>17340</v>
      </c>
      <c r="BL902" s="17" t="s">
        <v>150</v>
      </c>
      <c r="BM902" s="206" t="s">
        <v>1860</v>
      </c>
    </row>
    <row r="903" s="2" customFormat="1" ht="44.25" customHeight="1">
      <c r="A903" s="32"/>
      <c r="B903" s="33"/>
      <c r="C903" s="196" t="s">
        <v>1861</v>
      </c>
      <c r="D903" s="196" t="s">
        <v>145</v>
      </c>
      <c r="E903" s="197" t="s">
        <v>1862</v>
      </c>
      <c r="F903" s="198" t="s">
        <v>1863</v>
      </c>
      <c r="G903" s="199" t="s">
        <v>148</v>
      </c>
      <c r="H903" s="200">
        <v>45</v>
      </c>
      <c r="I903" s="201">
        <v>233</v>
      </c>
      <c r="J903" s="201">
        <f>ROUND(I903*H903,2)</f>
        <v>10485</v>
      </c>
      <c r="K903" s="198" t="s">
        <v>149</v>
      </c>
      <c r="L903" s="38"/>
      <c r="M903" s="202" t="s">
        <v>18</v>
      </c>
      <c r="N903" s="203" t="s">
        <v>45</v>
      </c>
      <c r="O903" s="204">
        <v>0.56299999999999994</v>
      </c>
      <c r="P903" s="204">
        <f>O903*H903</f>
        <v>25.334999999999997</v>
      </c>
      <c r="Q903" s="204">
        <v>0.011622199999999999</v>
      </c>
      <c r="R903" s="204">
        <f>Q903*H903</f>
        <v>0.52299899999999999</v>
      </c>
      <c r="S903" s="204">
        <v>0</v>
      </c>
      <c r="T903" s="205">
        <f>S903*H903</f>
        <v>0</v>
      </c>
      <c r="U903" s="32"/>
      <c r="V903" s="32"/>
      <c r="W903" s="32"/>
      <c r="X903" s="32"/>
      <c r="Y903" s="32"/>
      <c r="Z903" s="32"/>
      <c r="AA903" s="32"/>
      <c r="AB903" s="32"/>
      <c r="AC903" s="32"/>
      <c r="AD903" s="32"/>
      <c r="AE903" s="32"/>
      <c r="AR903" s="206" t="s">
        <v>150</v>
      </c>
      <c r="AT903" s="206" t="s">
        <v>145</v>
      </c>
      <c r="AU903" s="206" t="s">
        <v>83</v>
      </c>
      <c r="AY903" s="17" t="s">
        <v>143</v>
      </c>
      <c r="BE903" s="207">
        <f>IF(N903="základní",J903,0)</f>
        <v>10485</v>
      </c>
      <c r="BF903" s="207">
        <f>IF(N903="snížená",J903,0)</f>
        <v>0</v>
      </c>
      <c r="BG903" s="207">
        <f>IF(N903="zákl. přenesená",J903,0)</f>
        <v>0</v>
      </c>
      <c r="BH903" s="207">
        <f>IF(N903="sníž. přenesená",J903,0)</f>
        <v>0</v>
      </c>
      <c r="BI903" s="207">
        <f>IF(N903="nulová",J903,0)</f>
        <v>0</v>
      </c>
      <c r="BJ903" s="17" t="s">
        <v>20</v>
      </c>
      <c r="BK903" s="207">
        <f>ROUND(I903*H903,2)</f>
        <v>10485</v>
      </c>
      <c r="BL903" s="17" t="s">
        <v>150</v>
      </c>
      <c r="BM903" s="206" t="s">
        <v>1864</v>
      </c>
    </row>
    <row r="904" s="2" customFormat="1">
      <c r="A904" s="32"/>
      <c r="B904" s="33"/>
      <c r="C904" s="34"/>
      <c r="D904" s="208" t="s">
        <v>152</v>
      </c>
      <c r="E904" s="34"/>
      <c r="F904" s="209" t="s">
        <v>1865</v>
      </c>
      <c r="G904" s="34"/>
      <c r="H904" s="34"/>
      <c r="I904" s="34"/>
      <c r="J904" s="34"/>
      <c r="K904" s="34"/>
      <c r="L904" s="38"/>
      <c r="M904" s="210"/>
      <c r="N904" s="211"/>
      <c r="O904" s="77"/>
      <c r="P904" s="77"/>
      <c r="Q904" s="77"/>
      <c r="R904" s="77"/>
      <c r="S904" s="77"/>
      <c r="T904" s="78"/>
      <c r="U904" s="32"/>
      <c r="V904" s="32"/>
      <c r="W904" s="32"/>
      <c r="X904" s="32"/>
      <c r="Y904" s="32"/>
      <c r="Z904" s="32"/>
      <c r="AA904" s="32"/>
      <c r="AB904" s="32"/>
      <c r="AC904" s="32"/>
      <c r="AD904" s="32"/>
      <c r="AE904" s="32"/>
      <c r="AT904" s="17" t="s">
        <v>152</v>
      </c>
      <c r="AU904" s="17" t="s">
        <v>83</v>
      </c>
    </row>
    <row r="905" s="2" customFormat="1">
      <c r="A905" s="32"/>
      <c r="B905" s="33"/>
      <c r="C905" s="34"/>
      <c r="D905" s="208" t="s">
        <v>179</v>
      </c>
      <c r="E905" s="34"/>
      <c r="F905" s="209" t="s">
        <v>1866</v>
      </c>
      <c r="G905" s="34"/>
      <c r="H905" s="34"/>
      <c r="I905" s="34"/>
      <c r="J905" s="34"/>
      <c r="K905" s="34"/>
      <c r="L905" s="38"/>
      <c r="M905" s="210"/>
      <c r="N905" s="211"/>
      <c r="O905" s="77"/>
      <c r="P905" s="77"/>
      <c r="Q905" s="77"/>
      <c r="R905" s="77"/>
      <c r="S905" s="77"/>
      <c r="T905" s="78"/>
      <c r="U905" s="32"/>
      <c r="V905" s="32"/>
      <c r="W905" s="32"/>
      <c r="X905" s="32"/>
      <c r="Y905" s="32"/>
      <c r="Z905" s="32"/>
      <c r="AA905" s="32"/>
      <c r="AB905" s="32"/>
      <c r="AC905" s="32"/>
      <c r="AD905" s="32"/>
      <c r="AE905" s="32"/>
      <c r="AT905" s="17" t="s">
        <v>179</v>
      </c>
      <c r="AU905" s="17" t="s">
        <v>83</v>
      </c>
    </row>
    <row r="906" s="2" customFormat="1" ht="44.25" customHeight="1">
      <c r="A906" s="32"/>
      <c r="B906" s="33"/>
      <c r="C906" s="196" t="s">
        <v>1867</v>
      </c>
      <c r="D906" s="196" t="s">
        <v>145</v>
      </c>
      <c r="E906" s="197" t="s">
        <v>1868</v>
      </c>
      <c r="F906" s="198" t="s">
        <v>1869</v>
      </c>
      <c r="G906" s="199" t="s">
        <v>148</v>
      </c>
      <c r="H906" s="200">
        <v>225</v>
      </c>
      <c r="I906" s="201">
        <v>415</v>
      </c>
      <c r="J906" s="201">
        <f>ROUND(I906*H906,2)</f>
        <v>93375</v>
      </c>
      <c r="K906" s="198" t="s">
        <v>149</v>
      </c>
      <c r="L906" s="38"/>
      <c r="M906" s="202" t="s">
        <v>18</v>
      </c>
      <c r="N906" s="203" t="s">
        <v>45</v>
      </c>
      <c r="O906" s="204">
        <v>0.95499999999999996</v>
      </c>
      <c r="P906" s="204">
        <f>O906*H906</f>
        <v>214.875</v>
      </c>
      <c r="Q906" s="204">
        <v>0.023244399999999998</v>
      </c>
      <c r="R906" s="204">
        <f>Q906*H906</f>
        <v>5.2299899999999999</v>
      </c>
      <c r="S906" s="204">
        <v>0</v>
      </c>
      <c r="T906" s="205">
        <f>S906*H906</f>
        <v>0</v>
      </c>
      <c r="U906" s="32"/>
      <c r="V906" s="32"/>
      <c r="W906" s="32"/>
      <c r="X906" s="32"/>
      <c r="Y906" s="32"/>
      <c r="Z906" s="32"/>
      <c r="AA906" s="32"/>
      <c r="AB906" s="32"/>
      <c r="AC906" s="32"/>
      <c r="AD906" s="32"/>
      <c r="AE906" s="32"/>
      <c r="AR906" s="206" t="s">
        <v>150</v>
      </c>
      <c r="AT906" s="206" t="s">
        <v>145</v>
      </c>
      <c r="AU906" s="206" t="s">
        <v>83</v>
      </c>
      <c r="AY906" s="17" t="s">
        <v>143</v>
      </c>
      <c r="BE906" s="207">
        <f>IF(N906="základní",J906,0)</f>
        <v>93375</v>
      </c>
      <c r="BF906" s="207">
        <f>IF(N906="snížená",J906,0)</f>
        <v>0</v>
      </c>
      <c r="BG906" s="207">
        <f>IF(N906="zákl. přenesená",J906,0)</f>
        <v>0</v>
      </c>
      <c r="BH906" s="207">
        <f>IF(N906="sníž. přenesená",J906,0)</f>
        <v>0</v>
      </c>
      <c r="BI906" s="207">
        <f>IF(N906="nulová",J906,0)</f>
        <v>0</v>
      </c>
      <c r="BJ906" s="17" t="s">
        <v>20</v>
      </c>
      <c r="BK906" s="207">
        <f>ROUND(I906*H906,2)</f>
        <v>93375</v>
      </c>
      <c r="BL906" s="17" t="s">
        <v>150</v>
      </c>
      <c r="BM906" s="206" t="s">
        <v>1870</v>
      </c>
    </row>
    <row r="907" s="2" customFormat="1">
      <c r="A907" s="32"/>
      <c r="B907" s="33"/>
      <c r="C907" s="34"/>
      <c r="D907" s="208" t="s">
        <v>152</v>
      </c>
      <c r="E907" s="34"/>
      <c r="F907" s="209" t="s">
        <v>1865</v>
      </c>
      <c r="G907" s="34"/>
      <c r="H907" s="34"/>
      <c r="I907" s="34"/>
      <c r="J907" s="34"/>
      <c r="K907" s="34"/>
      <c r="L907" s="38"/>
      <c r="M907" s="210"/>
      <c r="N907" s="211"/>
      <c r="O907" s="77"/>
      <c r="P907" s="77"/>
      <c r="Q907" s="77"/>
      <c r="R907" s="77"/>
      <c r="S907" s="77"/>
      <c r="T907" s="78"/>
      <c r="U907" s="32"/>
      <c r="V907" s="32"/>
      <c r="W907" s="32"/>
      <c r="X907" s="32"/>
      <c r="Y907" s="32"/>
      <c r="Z907" s="32"/>
      <c r="AA907" s="32"/>
      <c r="AB907" s="32"/>
      <c r="AC907" s="32"/>
      <c r="AD907" s="32"/>
      <c r="AE907" s="32"/>
      <c r="AT907" s="17" t="s">
        <v>152</v>
      </c>
      <c r="AU907" s="17" t="s">
        <v>83</v>
      </c>
    </row>
    <row r="908" s="2" customFormat="1">
      <c r="A908" s="32"/>
      <c r="B908" s="33"/>
      <c r="C908" s="34"/>
      <c r="D908" s="208" t="s">
        <v>179</v>
      </c>
      <c r="E908" s="34"/>
      <c r="F908" s="209" t="s">
        <v>1871</v>
      </c>
      <c r="G908" s="34"/>
      <c r="H908" s="34"/>
      <c r="I908" s="34"/>
      <c r="J908" s="34"/>
      <c r="K908" s="34"/>
      <c r="L908" s="38"/>
      <c r="M908" s="210"/>
      <c r="N908" s="211"/>
      <c r="O908" s="77"/>
      <c r="P908" s="77"/>
      <c r="Q908" s="77"/>
      <c r="R908" s="77"/>
      <c r="S908" s="77"/>
      <c r="T908" s="78"/>
      <c r="U908" s="32"/>
      <c r="V908" s="32"/>
      <c r="W908" s="32"/>
      <c r="X908" s="32"/>
      <c r="Y908" s="32"/>
      <c r="Z908" s="32"/>
      <c r="AA908" s="32"/>
      <c r="AB908" s="32"/>
      <c r="AC908" s="32"/>
      <c r="AD908" s="32"/>
      <c r="AE908" s="32"/>
      <c r="AT908" s="17" t="s">
        <v>179</v>
      </c>
      <c r="AU908" s="17" t="s">
        <v>83</v>
      </c>
    </row>
    <row r="909" s="2" customFormat="1" ht="44.25" customHeight="1">
      <c r="A909" s="32"/>
      <c r="B909" s="33"/>
      <c r="C909" s="196" t="s">
        <v>1872</v>
      </c>
      <c r="D909" s="196" t="s">
        <v>145</v>
      </c>
      <c r="E909" s="197" t="s">
        <v>1873</v>
      </c>
      <c r="F909" s="198" t="s">
        <v>1874</v>
      </c>
      <c r="G909" s="199" t="s">
        <v>148</v>
      </c>
      <c r="H909" s="200">
        <v>30</v>
      </c>
      <c r="I909" s="201">
        <v>551</v>
      </c>
      <c r="J909" s="201">
        <f>ROUND(I909*H909,2)</f>
        <v>16530</v>
      </c>
      <c r="K909" s="198" t="s">
        <v>149</v>
      </c>
      <c r="L909" s="38"/>
      <c r="M909" s="202" t="s">
        <v>18</v>
      </c>
      <c r="N909" s="203" t="s">
        <v>45</v>
      </c>
      <c r="O909" s="204">
        <v>1.244</v>
      </c>
      <c r="P909" s="204">
        <f>O909*H909</f>
        <v>37.32</v>
      </c>
      <c r="Q909" s="204">
        <v>0.037194999999999999</v>
      </c>
      <c r="R909" s="204">
        <f>Q909*H909</f>
        <v>1.11585</v>
      </c>
      <c r="S909" s="204">
        <v>0</v>
      </c>
      <c r="T909" s="205">
        <f>S909*H909</f>
        <v>0</v>
      </c>
      <c r="U909" s="32"/>
      <c r="V909" s="32"/>
      <c r="W909" s="32"/>
      <c r="X909" s="32"/>
      <c r="Y909" s="32"/>
      <c r="Z909" s="32"/>
      <c r="AA909" s="32"/>
      <c r="AB909" s="32"/>
      <c r="AC909" s="32"/>
      <c r="AD909" s="32"/>
      <c r="AE909" s="32"/>
      <c r="AR909" s="206" t="s">
        <v>150</v>
      </c>
      <c r="AT909" s="206" t="s">
        <v>145</v>
      </c>
      <c r="AU909" s="206" t="s">
        <v>83</v>
      </c>
      <c r="AY909" s="17" t="s">
        <v>143</v>
      </c>
      <c r="BE909" s="207">
        <f>IF(N909="základní",J909,0)</f>
        <v>16530</v>
      </c>
      <c r="BF909" s="207">
        <f>IF(N909="snížená",J909,0)</f>
        <v>0</v>
      </c>
      <c r="BG909" s="207">
        <f>IF(N909="zákl. přenesená",J909,0)</f>
        <v>0</v>
      </c>
      <c r="BH909" s="207">
        <f>IF(N909="sníž. přenesená",J909,0)</f>
        <v>0</v>
      </c>
      <c r="BI909" s="207">
        <f>IF(N909="nulová",J909,0)</f>
        <v>0</v>
      </c>
      <c r="BJ909" s="17" t="s">
        <v>20</v>
      </c>
      <c r="BK909" s="207">
        <f>ROUND(I909*H909,2)</f>
        <v>16530</v>
      </c>
      <c r="BL909" s="17" t="s">
        <v>150</v>
      </c>
      <c r="BM909" s="206" t="s">
        <v>1875</v>
      </c>
    </row>
    <row r="910" s="2" customFormat="1">
      <c r="A910" s="32"/>
      <c r="B910" s="33"/>
      <c r="C910" s="34"/>
      <c r="D910" s="208" t="s">
        <v>152</v>
      </c>
      <c r="E910" s="34"/>
      <c r="F910" s="209" t="s">
        <v>1865</v>
      </c>
      <c r="G910" s="34"/>
      <c r="H910" s="34"/>
      <c r="I910" s="34"/>
      <c r="J910" s="34"/>
      <c r="K910" s="34"/>
      <c r="L910" s="38"/>
      <c r="M910" s="210"/>
      <c r="N910" s="211"/>
      <c r="O910" s="77"/>
      <c r="P910" s="77"/>
      <c r="Q910" s="77"/>
      <c r="R910" s="77"/>
      <c r="S910" s="77"/>
      <c r="T910" s="78"/>
      <c r="U910" s="32"/>
      <c r="V910" s="32"/>
      <c r="W910" s="32"/>
      <c r="X910" s="32"/>
      <c r="Y910" s="32"/>
      <c r="Z910" s="32"/>
      <c r="AA910" s="32"/>
      <c r="AB910" s="32"/>
      <c r="AC910" s="32"/>
      <c r="AD910" s="32"/>
      <c r="AE910" s="32"/>
      <c r="AT910" s="17" t="s">
        <v>152</v>
      </c>
      <c r="AU910" s="17" t="s">
        <v>83</v>
      </c>
    </row>
    <row r="911" s="2" customFormat="1">
      <c r="A911" s="32"/>
      <c r="B911" s="33"/>
      <c r="C911" s="34"/>
      <c r="D911" s="208" t="s">
        <v>179</v>
      </c>
      <c r="E911" s="34"/>
      <c r="F911" s="209" t="s">
        <v>1871</v>
      </c>
      <c r="G911" s="34"/>
      <c r="H911" s="34"/>
      <c r="I911" s="34"/>
      <c r="J911" s="34"/>
      <c r="K911" s="34"/>
      <c r="L911" s="38"/>
      <c r="M911" s="210"/>
      <c r="N911" s="211"/>
      <c r="O911" s="77"/>
      <c r="P911" s="77"/>
      <c r="Q911" s="77"/>
      <c r="R911" s="77"/>
      <c r="S911" s="77"/>
      <c r="T911" s="78"/>
      <c r="U911" s="32"/>
      <c r="V911" s="32"/>
      <c r="W911" s="32"/>
      <c r="X911" s="32"/>
      <c r="Y911" s="32"/>
      <c r="Z911" s="32"/>
      <c r="AA911" s="32"/>
      <c r="AB911" s="32"/>
      <c r="AC911" s="32"/>
      <c r="AD911" s="32"/>
      <c r="AE911" s="32"/>
      <c r="AT911" s="17" t="s">
        <v>179</v>
      </c>
      <c r="AU911" s="17" t="s">
        <v>83</v>
      </c>
    </row>
    <row r="912" s="2" customFormat="1" ht="37.8" customHeight="1">
      <c r="A912" s="32"/>
      <c r="B912" s="33"/>
      <c r="C912" s="196" t="s">
        <v>1876</v>
      </c>
      <c r="D912" s="196" t="s">
        <v>145</v>
      </c>
      <c r="E912" s="197" t="s">
        <v>1877</v>
      </c>
      <c r="F912" s="198" t="s">
        <v>1878</v>
      </c>
      <c r="G912" s="199" t="s">
        <v>256</v>
      </c>
      <c r="H912" s="200">
        <v>37.5</v>
      </c>
      <c r="I912" s="201">
        <v>103</v>
      </c>
      <c r="J912" s="201">
        <f>ROUND(I912*H912,2)</f>
        <v>3862.5</v>
      </c>
      <c r="K912" s="198" t="s">
        <v>149</v>
      </c>
      <c r="L912" s="38"/>
      <c r="M912" s="202" t="s">
        <v>18</v>
      </c>
      <c r="N912" s="203" t="s">
        <v>45</v>
      </c>
      <c r="O912" s="204">
        <v>0.14999999999999999</v>
      </c>
      <c r="P912" s="204">
        <f>O912*H912</f>
        <v>5.625</v>
      </c>
      <c r="Q912" s="204">
        <v>0.00011985</v>
      </c>
      <c r="R912" s="204">
        <f>Q912*H912</f>
        <v>0.0044943750000000001</v>
      </c>
      <c r="S912" s="204">
        <v>0</v>
      </c>
      <c r="T912" s="205">
        <f>S912*H912</f>
        <v>0</v>
      </c>
      <c r="U912" s="32"/>
      <c r="V912" s="32"/>
      <c r="W912" s="32"/>
      <c r="X912" s="32"/>
      <c r="Y912" s="32"/>
      <c r="Z912" s="32"/>
      <c r="AA912" s="32"/>
      <c r="AB912" s="32"/>
      <c r="AC912" s="32"/>
      <c r="AD912" s="32"/>
      <c r="AE912" s="32"/>
      <c r="AR912" s="206" t="s">
        <v>150</v>
      </c>
      <c r="AT912" s="206" t="s">
        <v>145</v>
      </c>
      <c r="AU912" s="206" t="s">
        <v>83</v>
      </c>
      <c r="AY912" s="17" t="s">
        <v>143</v>
      </c>
      <c r="BE912" s="207">
        <f>IF(N912="základní",J912,0)</f>
        <v>3862.5</v>
      </c>
      <c r="BF912" s="207">
        <f>IF(N912="snížená",J912,0)</f>
        <v>0</v>
      </c>
      <c r="BG912" s="207">
        <f>IF(N912="zákl. přenesená",J912,0)</f>
        <v>0</v>
      </c>
      <c r="BH912" s="207">
        <f>IF(N912="sníž. přenesená",J912,0)</f>
        <v>0</v>
      </c>
      <c r="BI912" s="207">
        <f>IF(N912="nulová",J912,0)</f>
        <v>0</v>
      </c>
      <c r="BJ912" s="17" t="s">
        <v>20</v>
      </c>
      <c r="BK912" s="207">
        <f>ROUND(I912*H912,2)</f>
        <v>3862.5</v>
      </c>
      <c r="BL912" s="17" t="s">
        <v>150</v>
      </c>
      <c r="BM912" s="206" t="s">
        <v>1879</v>
      </c>
    </row>
    <row r="913" s="2" customFormat="1" ht="37.8" customHeight="1">
      <c r="A913" s="32"/>
      <c r="B913" s="33"/>
      <c r="C913" s="196" t="s">
        <v>1880</v>
      </c>
      <c r="D913" s="196" t="s">
        <v>145</v>
      </c>
      <c r="E913" s="197" t="s">
        <v>1881</v>
      </c>
      <c r="F913" s="198" t="s">
        <v>1882</v>
      </c>
      <c r="G913" s="199" t="s">
        <v>256</v>
      </c>
      <c r="H913" s="200">
        <v>37.5</v>
      </c>
      <c r="I913" s="201">
        <v>155</v>
      </c>
      <c r="J913" s="201">
        <f>ROUND(I913*H913,2)</f>
        <v>5812.5</v>
      </c>
      <c r="K913" s="198" t="s">
        <v>149</v>
      </c>
      <c r="L913" s="38"/>
      <c r="M913" s="202" t="s">
        <v>18</v>
      </c>
      <c r="N913" s="203" t="s">
        <v>45</v>
      </c>
      <c r="O913" s="204">
        <v>0.19</v>
      </c>
      <c r="P913" s="204">
        <f>O913*H913</f>
        <v>7.125</v>
      </c>
      <c r="Q913" s="204">
        <v>0.0004014</v>
      </c>
      <c r="R913" s="204">
        <f>Q913*H913</f>
        <v>0.0150525</v>
      </c>
      <c r="S913" s="204">
        <v>0</v>
      </c>
      <c r="T913" s="205">
        <f>S913*H913</f>
        <v>0</v>
      </c>
      <c r="U913" s="32"/>
      <c r="V913" s="32"/>
      <c r="W913" s="32"/>
      <c r="X913" s="32"/>
      <c r="Y913" s="32"/>
      <c r="Z913" s="32"/>
      <c r="AA913" s="32"/>
      <c r="AB913" s="32"/>
      <c r="AC913" s="32"/>
      <c r="AD913" s="32"/>
      <c r="AE913" s="32"/>
      <c r="AR913" s="206" t="s">
        <v>150</v>
      </c>
      <c r="AT913" s="206" t="s">
        <v>145</v>
      </c>
      <c r="AU913" s="206" t="s">
        <v>83</v>
      </c>
      <c r="AY913" s="17" t="s">
        <v>143</v>
      </c>
      <c r="BE913" s="207">
        <f>IF(N913="základní",J913,0)</f>
        <v>5812.5</v>
      </c>
      <c r="BF913" s="207">
        <f>IF(N913="snížená",J913,0)</f>
        <v>0</v>
      </c>
      <c r="BG913" s="207">
        <f>IF(N913="zákl. přenesená",J913,0)</f>
        <v>0</v>
      </c>
      <c r="BH913" s="207">
        <f>IF(N913="sníž. přenesená",J913,0)</f>
        <v>0</v>
      </c>
      <c r="BI913" s="207">
        <f>IF(N913="nulová",J913,0)</f>
        <v>0</v>
      </c>
      <c r="BJ913" s="17" t="s">
        <v>20</v>
      </c>
      <c r="BK913" s="207">
        <f>ROUND(I913*H913,2)</f>
        <v>5812.5</v>
      </c>
      <c r="BL913" s="17" t="s">
        <v>150</v>
      </c>
      <c r="BM913" s="206" t="s">
        <v>1883</v>
      </c>
    </row>
    <row r="914" s="2" customFormat="1">
      <c r="A914" s="32"/>
      <c r="B914" s="33"/>
      <c r="C914" s="34"/>
      <c r="D914" s="208" t="s">
        <v>179</v>
      </c>
      <c r="E914" s="34"/>
      <c r="F914" s="209" t="s">
        <v>1884</v>
      </c>
      <c r="G914" s="34"/>
      <c r="H914" s="34"/>
      <c r="I914" s="34"/>
      <c r="J914" s="34"/>
      <c r="K914" s="34"/>
      <c r="L914" s="38"/>
      <c r="M914" s="210"/>
      <c r="N914" s="211"/>
      <c r="O914" s="77"/>
      <c r="P914" s="77"/>
      <c r="Q914" s="77"/>
      <c r="R914" s="77"/>
      <c r="S914" s="77"/>
      <c r="T914" s="78"/>
      <c r="U914" s="32"/>
      <c r="V914" s="32"/>
      <c r="W914" s="32"/>
      <c r="X914" s="32"/>
      <c r="Y914" s="32"/>
      <c r="Z914" s="32"/>
      <c r="AA914" s="32"/>
      <c r="AB914" s="32"/>
      <c r="AC914" s="32"/>
      <c r="AD914" s="32"/>
      <c r="AE914" s="32"/>
      <c r="AT914" s="17" t="s">
        <v>179</v>
      </c>
      <c r="AU914" s="17" t="s">
        <v>83</v>
      </c>
    </row>
    <row r="915" s="2" customFormat="1" ht="55.5" customHeight="1">
      <c r="A915" s="32"/>
      <c r="B915" s="33"/>
      <c r="C915" s="196" t="s">
        <v>1885</v>
      </c>
      <c r="D915" s="196" t="s">
        <v>145</v>
      </c>
      <c r="E915" s="197" t="s">
        <v>1886</v>
      </c>
      <c r="F915" s="198" t="s">
        <v>1887</v>
      </c>
      <c r="G915" s="199" t="s">
        <v>256</v>
      </c>
      <c r="H915" s="200">
        <v>37.5</v>
      </c>
      <c r="I915" s="201">
        <v>103</v>
      </c>
      <c r="J915" s="201">
        <f>ROUND(I915*H915,2)</f>
        <v>3862.5</v>
      </c>
      <c r="K915" s="198" t="s">
        <v>149</v>
      </c>
      <c r="L915" s="38"/>
      <c r="M915" s="202" t="s">
        <v>18</v>
      </c>
      <c r="N915" s="203" t="s">
        <v>45</v>
      </c>
      <c r="O915" s="204">
        <v>0.096000000000000002</v>
      </c>
      <c r="P915" s="204">
        <f>O915*H915</f>
        <v>3.6000000000000001</v>
      </c>
      <c r="Q915" s="204">
        <v>0.00020636140000000001</v>
      </c>
      <c r="R915" s="204">
        <f>Q915*H915</f>
        <v>0.0077385525000000007</v>
      </c>
      <c r="S915" s="204">
        <v>0</v>
      </c>
      <c r="T915" s="205">
        <f>S915*H915</f>
        <v>0</v>
      </c>
      <c r="U915" s="32"/>
      <c r="V915" s="32"/>
      <c r="W915" s="32"/>
      <c r="X915" s="32"/>
      <c r="Y915" s="32"/>
      <c r="Z915" s="32"/>
      <c r="AA915" s="32"/>
      <c r="AB915" s="32"/>
      <c r="AC915" s="32"/>
      <c r="AD915" s="32"/>
      <c r="AE915" s="32"/>
      <c r="AR915" s="206" t="s">
        <v>150</v>
      </c>
      <c r="AT915" s="206" t="s">
        <v>145</v>
      </c>
      <c r="AU915" s="206" t="s">
        <v>83</v>
      </c>
      <c r="AY915" s="17" t="s">
        <v>143</v>
      </c>
      <c r="BE915" s="207">
        <f>IF(N915="základní",J915,0)</f>
        <v>3862.5</v>
      </c>
      <c r="BF915" s="207">
        <f>IF(N915="snížená",J915,0)</f>
        <v>0</v>
      </c>
      <c r="BG915" s="207">
        <f>IF(N915="zákl. přenesená",J915,0)</f>
        <v>0</v>
      </c>
      <c r="BH915" s="207">
        <f>IF(N915="sníž. přenesená",J915,0)</f>
        <v>0</v>
      </c>
      <c r="BI915" s="207">
        <f>IF(N915="nulová",J915,0)</f>
        <v>0</v>
      </c>
      <c r="BJ915" s="17" t="s">
        <v>20</v>
      </c>
      <c r="BK915" s="207">
        <f>ROUND(I915*H915,2)</f>
        <v>3862.5</v>
      </c>
      <c r="BL915" s="17" t="s">
        <v>150</v>
      </c>
      <c r="BM915" s="206" t="s">
        <v>1888</v>
      </c>
    </row>
    <row r="916" s="2" customFormat="1" ht="55.5" customHeight="1">
      <c r="A916" s="32"/>
      <c r="B916" s="33"/>
      <c r="C916" s="196" t="s">
        <v>1889</v>
      </c>
      <c r="D916" s="196" t="s">
        <v>145</v>
      </c>
      <c r="E916" s="197" t="s">
        <v>1890</v>
      </c>
      <c r="F916" s="198" t="s">
        <v>1891</v>
      </c>
      <c r="G916" s="199" t="s">
        <v>256</v>
      </c>
      <c r="H916" s="200">
        <v>375</v>
      </c>
      <c r="I916" s="201">
        <v>195</v>
      </c>
      <c r="J916" s="201">
        <f>ROUND(I916*H916,2)</f>
        <v>73125</v>
      </c>
      <c r="K916" s="198" t="s">
        <v>149</v>
      </c>
      <c r="L916" s="38"/>
      <c r="M916" s="202" t="s">
        <v>18</v>
      </c>
      <c r="N916" s="203" t="s">
        <v>45</v>
      </c>
      <c r="O916" s="204">
        <v>0.11</v>
      </c>
      <c r="P916" s="204">
        <f>O916*H916</f>
        <v>41.25</v>
      </c>
      <c r="Q916" s="204">
        <v>0.00046548210000000001</v>
      </c>
      <c r="R916" s="204">
        <f>Q916*H916</f>
        <v>0.1745557875</v>
      </c>
      <c r="S916" s="204">
        <v>0</v>
      </c>
      <c r="T916" s="205">
        <f>S916*H916</f>
        <v>0</v>
      </c>
      <c r="U916" s="32"/>
      <c r="V916" s="32"/>
      <c r="W916" s="32"/>
      <c r="X916" s="32"/>
      <c r="Y916" s="32"/>
      <c r="Z916" s="32"/>
      <c r="AA916" s="32"/>
      <c r="AB916" s="32"/>
      <c r="AC916" s="32"/>
      <c r="AD916" s="32"/>
      <c r="AE916" s="32"/>
      <c r="AR916" s="206" t="s">
        <v>150</v>
      </c>
      <c r="AT916" s="206" t="s">
        <v>145</v>
      </c>
      <c r="AU916" s="206" t="s">
        <v>83</v>
      </c>
      <c r="AY916" s="17" t="s">
        <v>143</v>
      </c>
      <c r="BE916" s="207">
        <f>IF(N916="základní",J916,0)</f>
        <v>73125</v>
      </c>
      <c r="BF916" s="207">
        <f>IF(N916="snížená",J916,0)</f>
        <v>0</v>
      </c>
      <c r="BG916" s="207">
        <f>IF(N916="zákl. přenesená",J916,0)</f>
        <v>0</v>
      </c>
      <c r="BH916" s="207">
        <f>IF(N916="sníž. přenesená",J916,0)</f>
        <v>0</v>
      </c>
      <c r="BI916" s="207">
        <f>IF(N916="nulová",J916,0)</f>
        <v>0</v>
      </c>
      <c r="BJ916" s="17" t="s">
        <v>20</v>
      </c>
      <c r="BK916" s="207">
        <f>ROUND(I916*H916,2)</f>
        <v>73125</v>
      </c>
      <c r="BL916" s="17" t="s">
        <v>150</v>
      </c>
      <c r="BM916" s="206" t="s">
        <v>1892</v>
      </c>
    </row>
    <row r="917" s="2" customFormat="1" ht="55.5" customHeight="1">
      <c r="A917" s="32"/>
      <c r="B917" s="33"/>
      <c r="C917" s="196" t="s">
        <v>1893</v>
      </c>
      <c r="D917" s="196" t="s">
        <v>145</v>
      </c>
      <c r="E917" s="197" t="s">
        <v>1894</v>
      </c>
      <c r="F917" s="198" t="s">
        <v>1895</v>
      </c>
      <c r="G917" s="199" t="s">
        <v>256</v>
      </c>
      <c r="H917" s="200">
        <v>270</v>
      </c>
      <c r="I917" s="201">
        <v>300</v>
      </c>
      <c r="J917" s="201">
        <f>ROUND(I917*H917,2)</f>
        <v>81000</v>
      </c>
      <c r="K917" s="198" t="s">
        <v>149</v>
      </c>
      <c r="L917" s="38"/>
      <c r="M917" s="202" t="s">
        <v>18</v>
      </c>
      <c r="N917" s="203" t="s">
        <v>45</v>
      </c>
      <c r="O917" s="204">
        <v>0.17999999999999999</v>
      </c>
      <c r="P917" s="204">
        <f>O917*H917</f>
        <v>48.600000000000001</v>
      </c>
      <c r="Q917" s="204">
        <v>0.00070880349999999999</v>
      </c>
      <c r="R917" s="204">
        <f>Q917*H917</f>
        <v>0.19137694499999999</v>
      </c>
      <c r="S917" s="204">
        <v>0</v>
      </c>
      <c r="T917" s="205">
        <f>S917*H917</f>
        <v>0</v>
      </c>
      <c r="U917" s="32"/>
      <c r="V917" s="32"/>
      <c r="W917" s="32"/>
      <c r="X917" s="32"/>
      <c r="Y917" s="32"/>
      <c r="Z917" s="32"/>
      <c r="AA917" s="32"/>
      <c r="AB917" s="32"/>
      <c r="AC917" s="32"/>
      <c r="AD917" s="32"/>
      <c r="AE917" s="32"/>
      <c r="AR917" s="206" t="s">
        <v>150</v>
      </c>
      <c r="AT917" s="206" t="s">
        <v>145</v>
      </c>
      <c r="AU917" s="206" t="s">
        <v>83</v>
      </c>
      <c r="AY917" s="17" t="s">
        <v>143</v>
      </c>
      <c r="BE917" s="207">
        <f>IF(N917="základní",J917,0)</f>
        <v>81000</v>
      </c>
      <c r="BF917" s="207">
        <f>IF(N917="snížená",J917,0)</f>
        <v>0</v>
      </c>
      <c r="BG917" s="207">
        <f>IF(N917="zákl. přenesená",J917,0)</f>
        <v>0</v>
      </c>
      <c r="BH917" s="207">
        <f>IF(N917="sníž. přenesená",J917,0)</f>
        <v>0</v>
      </c>
      <c r="BI917" s="207">
        <f>IF(N917="nulová",J917,0)</f>
        <v>0</v>
      </c>
      <c r="BJ917" s="17" t="s">
        <v>20</v>
      </c>
      <c r="BK917" s="207">
        <f>ROUND(I917*H917,2)</f>
        <v>81000</v>
      </c>
      <c r="BL917" s="17" t="s">
        <v>150</v>
      </c>
      <c r="BM917" s="206" t="s">
        <v>1896</v>
      </c>
    </row>
    <row r="918" s="2" customFormat="1" ht="55.5" customHeight="1">
      <c r="A918" s="32"/>
      <c r="B918" s="33"/>
      <c r="C918" s="196" t="s">
        <v>1897</v>
      </c>
      <c r="D918" s="196" t="s">
        <v>145</v>
      </c>
      <c r="E918" s="197" t="s">
        <v>1898</v>
      </c>
      <c r="F918" s="198" t="s">
        <v>1899</v>
      </c>
      <c r="G918" s="199" t="s">
        <v>256</v>
      </c>
      <c r="H918" s="200">
        <v>165</v>
      </c>
      <c r="I918" s="201">
        <v>399</v>
      </c>
      <c r="J918" s="201">
        <f>ROUND(I918*H918,2)</f>
        <v>65835</v>
      </c>
      <c r="K918" s="198" t="s">
        <v>149</v>
      </c>
      <c r="L918" s="38"/>
      <c r="M918" s="202" t="s">
        <v>18</v>
      </c>
      <c r="N918" s="203" t="s">
        <v>45</v>
      </c>
      <c r="O918" s="204">
        <v>0.23999999999999999</v>
      </c>
      <c r="P918" s="204">
        <f>O918*H918</f>
        <v>39.600000000000001</v>
      </c>
      <c r="Q918" s="204">
        <v>0.0009468899</v>
      </c>
      <c r="R918" s="204">
        <f>Q918*H918</f>
        <v>0.15623683350000001</v>
      </c>
      <c r="S918" s="204">
        <v>0</v>
      </c>
      <c r="T918" s="205">
        <f>S918*H918</f>
        <v>0</v>
      </c>
      <c r="U918" s="32"/>
      <c r="V918" s="32"/>
      <c r="W918" s="32"/>
      <c r="X918" s="32"/>
      <c r="Y918" s="32"/>
      <c r="Z918" s="32"/>
      <c r="AA918" s="32"/>
      <c r="AB918" s="32"/>
      <c r="AC918" s="32"/>
      <c r="AD918" s="32"/>
      <c r="AE918" s="32"/>
      <c r="AR918" s="206" t="s">
        <v>150</v>
      </c>
      <c r="AT918" s="206" t="s">
        <v>145</v>
      </c>
      <c r="AU918" s="206" t="s">
        <v>83</v>
      </c>
      <c r="AY918" s="17" t="s">
        <v>143</v>
      </c>
      <c r="BE918" s="207">
        <f>IF(N918="základní",J918,0)</f>
        <v>65835</v>
      </c>
      <c r="BF918" s="207">
        <f>IF(N918="snížená",J918,0)</f>
        <v>0</v>
      </c>
      <c r="BG918" s="207">
        <f>IF(N918="zákl. přenesená",J918,0)</f>
        <v>0</v>
      </c>
      <c r="BH918" s="207">
        <f>IF(N918="sníž. přenesená",J918,0)</f>
        <v>0</v>
      </c>
      <c r="BI918" s="207">
        <f>IF(N918="nulová",J918,0)</f>
        <v>0</v>
      </c>
      <c r="BJ918" s="17" t="s">
        <v>20</v>
      </c>
      <c r="BK918" s="207">
        <f>ROUND(I918*H918,2)</f>
        <v>65835</v>
      </c>
      <c r="BL918" s="17" t="s">
        <v>150</v>
      </c>
      <c r="BM918" s="206" t="s">
        <v>1900</v>
      </c>
    </row>
    <row r="919" s="2" customFormat="1" ht="37.8" customHeight="1">
      <c r="A919" s="32"/>
      <c r="B919" s="33"/>
      <c r="C919" s="196" t="s">
        <v>1901</v>
      </c>
      <c r="D919" s="196" t="s">
        <v>145</v>
      </c>
      <c r="E919" s="197" t="s">
        <v>1902</v>
      </c>
      <c r="F919" s="198" t="s">
        <v>1903</v>
      </c>
      <c r="G919" s="199" t="s">
        <v>148</v>
      </c>
      <c r="H919" s="200">
        <v>37.5</v>
      </c>
      <c r="I919" s="201">
        <v>299</v>
      </c>
      <c r="J919" s="201">
        <f>ROUND(I919*H919,2)</f>
        <v>11212.5</v>
      </c>
      <c r="K919" s="198" t="s">
        <v>149</v>
      </c>
      <c r="L919" s="38"/>
      <c r="M919" s="202" t="s">
        <v>18</v>
      </c>
      <c r="N919" s="203" t="s">
        <v>45</v>
      </c>
      <c r="O919" s="204">
        <v>0.75</v>
      </c>
      <c r="P919" s="204">
        <f>O919*H919</f>
        <v>28.125</v>
      </c>
      <c r="Q919" s="204">
        <v>0.043956000000000002</v>
      </c>
      <c r="R919" s="204">
        <f>Q919*H919</f>
        <v>1.64835</v>
      </c>
      <c r="S919" s="204">
        <v>0</v>
      </c>
      <c r="T919" s="205">
        <f>S919*H919</f>
        <v>0</v>
      </c>
      <c r="U919" s="32"/>
      <c r="V919" s="32"/>
      <c r="W919" s="32"/>
      <c r="X919" s="32"/>
      <c r="Y919" s="32"/>
      <c r="Z919" s="32"/>
      <c r="AA919" s="32"/>
      <c r="AB919" s="32"/>
      <c r="AC919" s="32"/>
      <c r="AD919" s="32"/>
      <c r="AE919" s="32"/>
      <c r="AR919" s="206" t="s">
        <v>150</v>
      </c>
      <c r="AT919" s="206" t="s">
        <v>145</v>
      </c>
      <c r="AU919" s="206" t="s">
        <v>83</v>
      </c>
      <c r="AY919" s="17" t="s">
        <v>143</v>
      </c>
      <c r="BE919" s="207">
        <f>IF(N919="základní",J919,0)</f>
        <v>11212.5</v>
      </c>
      <c r="BF919" s="207">
        <f>IF(N919="snížená",J919,0)</f>
        <v>0</v>
      </c>
      <c r="BG919" s="207">
        <f>IF(N919="zákl. přenesená",J919,0)</f>
        <v>0</v>
      </c>
      <c r="BH919" s="207">
        <f>IF(N919="sníž. přenesená",J919,0)</f>
        <v>0</v>
      </c>
      <c r="BI919" s="207">
        <f>IF(N919="nulová",J919,0)</f>
        <v>0</v>
      </c>
      <c r="BJ919" s="17" t="s">
        <v>20</v>
      </c>
      <c r="BK919" s="207">
        <f>ROUND(I919*H919,2)</f>
        <v>11212.5</v>
      </c>
      <c r="BL919" s="17" t="s">
        <v>150</v>
      </c>
      <c r="BM919" s="206" t="s">
        <v>1904</v>
      </c>
    </row>
    <row r="920" s="2" customFormat="1" ht="37.8" customHeight="1">
      <c r="A920" s="32"/>
      <c r="B920" s="33"/>
      <c r="C920" s="196" t="s">
        <v>1905</v>
      </c>
      <c r="D920" s="196" t="s">
        <v>145</v>
      </c>
      <c r="E920" s="197" t="s">
        <v>1906</v>
      </c>
      <c r="F920" s="198" t="s">
        <v>1907</v>
      </c>
      <c r="G920" s="199" t="s">
        <v>148</v>
      </c>
      <c r="H920" s="200">
        <v>75</v>
      </c>
      <c r="I920" s="201">
        <v>236</v>
      </c>
      <c r="J920" s="201">
        <f>ROUND(I920*H920,2)</f>
        <v>17700</v>
      </c>
      <c r="K920" s="198" t="s">
        <v>149</v>
      </c>
      <c r="L920" s="38"/>
      <c r="M920" s="202" t="s">
        <v>18</v>
      </c>
      <c r="N920" s="203" t="s">
        <v>45</v>
      </c>
      <c r="O920" s="204">
        <v>0.56999999999999995</v>
      </c>
      <c r="P920" s="204">
        <f>O920*H920</f>
        <v>42.749999999999993</v>
      </c>
      <c r="Q920" s="204">
        <v>0.043956000000000002</v>
      </c>
      <c r="R920" s="204">
        <f>Q920*H920</f>
        <v>3.2967</v>
      </c>
      <c r="S920" s="204">
        <v>0</v>
      </c>
      <c r="T920" s="205">
        <f>S920*H920</f>
        <v>0</v>
      </c>
      <c r="U920" s="32"/>
      <c r="V920" s="32"/>
      <c r="W920" s="32"/>
      <c r="X920" s="32"/>
      <c r="Y920" s="32"/>
      <c r="Z920" s="32"/>
      <c r="AA920" s="32"/>
      <c r="AB920" s="32"/>
      <c r="AC920" s="32"/>
      <c r="AD920" s="32"/>
      <c r="AE920" s="32"/>
      <c r="AR920" s="206" t="s">
        <v>150</v>
      </c>
      <c r="AT920" s="206" t="s">
        <v>145</v>
      </c>
      <c r="AU920" s="206" t="s">
        <v>83</v>
      </c>
      <c r="AY920" s="17" t="s">
        <v>143</v>
      </c>
      <c r="BE920" s="207">
        <f>IF(N920="základní",J920,0)</f>
        <v>17700</v>
      </c>
      <c r="BF920" s="207">
        <f>IF(N920="snížená",J920,0)</f>
        <v>0</v>
      </c>
      <c r="BG920" s="207">
        <f>IF(N920="zákl. přenesená",J920,0)</f>
        <v>0</v>
      </c>
      <c r="BH920" s="207">
        <f>IF(N920="sníž. přenesená",J920,0)</f>
        <v>0</v>
      </c>
      <c r="BI920" s="207">
        <f>IF(N920="nulová",J920,0)</f>
        <v>0</v>
      </c>
      <c r="BJ920" s="17" t="s">
        <v>20</v>
      </c>
      <c r="BK920" s="207">
        <f>ROUND(I920*H920,2)</f>
        <v>17700</v>
      </c>
      <c r="BL920" s="17" t="s">
        <v>150</v>
      </c>
      <c r="BM920" s="206" t="s">
        <v>1908</v>
      </c>
    </row>
    <row r="921" s="12" customFormat="1" ht="22.8" customHeight="1">
      <c r="A921" s="12"/>
      <c r="B921" s="181"/>
      <c r="C921" s="182"/>
      <c r="D921" s="183" t="s">
        <v>73</v>
      </c>
      <c r="E921" s="194" t="s">
        <v>181</v>
      </c>
      <c r="F921" s="194" t="s">
        <v>1909</v>
      </c>
      <c r="G921" s="182"/>
      <c r="H921" s="182"/>
      <c r="I921" s="182"/>
      <c r="J921" s="195">
        <f>BK921</f>
        <v>2437404.96</v>
      </c>
      <c r="K921" s="182"/>
      <c r="L921" s="186"/>
      <c r="M921" s="187"/>
      <c r="N921" s="188"/>
      <c r="O921" s="188"/>
      <c r="P921" s="189">
        <f>SUM(P922:P974)</f>
        <v>282.68659400000001</v>
      </c>
      <c r="Q921" s="188"/>
      <c r="R921" s="189">
        <f>SUM(R922:R974)</f>
        <v>197.5204626</v>
      </c>
      <c r="S921" s="188"/>
      <c r="T921" s="190">
        <f>SUM(T922:T974)</f>
        <v>0</v>
      </c>
      <c r="U921" s="12"/>
      <c r="V921" s="12"/>
      <c r="W921" s="12"/>
      <c r="X921" s="12"/>
      <c r="Y921" s="12"/>
      <c r="Z921" s="12"/>
      <c r="AA921" s="12"/>
      <c r="AB921" s="12"/>
      <c r="AC921" s="12"/>
      <c r="AD921" s="12"/>
      <c r="AE921" s="12"/>
      <c r="AR921" s="191" t="s">
        <v>20</v>
      </c>
      <c r="AT921" s="192" t="s">
        <v>73</v>
      </c>
      <c r="AU921" s="192" t="s">
        <v>20</v>
      </c>
      <c r="AY921" s="191" t="s">
        <v>143</v>
      </c>
      <c r="BK921" s="193">
        <f>SUM(BK922:BK974)</f>
        <v>2437404.96</v>
      </c>
    </row>
    <row r="922" s="2" customFormat="1" ht="37.8" customHeight="1">
      <c r="A922" s="32"/>
      <c r="B922" s="33"/>
      <c r="C922" s="196" t="s">
        <v>1910</v>
      </c>
      <c r="D922" s="196" t="s">
        <v>145</v>
      </c>
      <c r="E922" s="197" t="s">
        <v>1911</v>
      </c>
      <c r="F922" s="198" t="s">
        <v>1912</v>
      </c>
      <c r="G922" s="199" t="s">
        <v>256</v>
      </c>
      <c r="H922" s="200">
        <v>42.75</v>
      </c>
      <c r="I922" s="201">
        <v>1070</v>
      </c>
      <c r="J922" s="201">
        <f>ROUND(I922*H922,2)</f>
        <v>45742.5</v>
      </c>
      <c r="K922" s="198" t="s">
        <v>149</v>
      </c>
      <c r="L922" s="38"/>
      <c r="M922" s="202" t="s">
        <v>18</v>
      </c>
      <c r="N922" s="203" t="s">
        <v>45</v>
      </c>
      <c r="O922" s="204">
        <v>1.865</v>
      </c>
      <c r="P922" s="204">
        <f>O922*H922</f>
        <v>79.728750000000005</v>
      </c>
      <c r="Q922" s="204">
        <v>2.2399999999999999E-05</v>
      </c>
      <c r="R922" s="204">
        <f>Q922*H922</f>
        <v>0.00095759999999999997</v>
      </c>
      <c r="S922" s="204">
        <v>0</v>
      </c>
      <c r="T922" s="205">
        <f>S922*H922</f>
        <v>0</v>
      </c>
      <c r="U922" s="32"/>
      <c r="V922" s="32"/>
      <c r="W922" s="32"/>
      <c r="X922" s="32"/>
      <c r="Y922" s="32"/>
      <c r="Z922" s="32"/>
      <c r="AA922" s="32"/>
      <c r="AB922" s="32"/>
      <c r="AC922" s="32"/>
      <c r="AD922" s="32"/>
      <c r="AE922" s="32"/>
      <c r="AR922" s="206" t="s">
        <v>150</v>
      </c>
      <c r="AT922" s="206" t="s">
        <v>145</v>
      </c>
      <c r="AU922" s="206" t="s">
        <v>83</v>
      </c>
      <c r="AY922" s="17" t="s">
        <v>143</v>
      </c>
      <c r="BE922" s="207">
        <f>IF(N922="základní",J922,0)</f>
        <v>45742.5</v>
      </c>
      <c r="BF922" s="207">
        <f>IF(N922="snížená",J922,0)</f>
        <v>0</v>
      </c>
      <c r="BG922" s="207">
        <f>IF(N922="zákl. přenesená",J922,0)</f>
        <v>0</v>
      </c>
      <c r="BH922" s="207">
        <f>IF(N922="sníž. přenesená",J922,0)</f>
        <v>0</v>
      </c>
      <c r="BI922" s="207">
        <f>IF(N922="nulová",J922,0)</f>
        <v>0</v>
      </c>
      <c r="BJ922" s="17" t="s">
        <v>20</v>
      </c>
      <c r="BK922" s="207">
        <f>ROUND(I922*H922,2)</f>
        <v>45742.5</v>
      </c>
      <c r="BL922" s="17" t="s">
        <v>150</v>
      </c>
      <c r="BM922" s="206" t="s">
        <v>1913</v>
      </c>
    </row>
    <row r="923" s="2" customFormat="1">
      <c r="A923" s="32"/>
      <c r="B923" s="33"/>
      <c r="C923" s="34"/>
      <c r="D923" s="208" t="s">
        <v>152</v>
      </c>
      <c r="E923" s="34"/>
      <c r="F923" s="209" t="s">
        <v>1914</v>
      </c>
      <c r="G923" s="34"/>
      <c r="H923" s="34"/>
      <c r="I923" s="34"/>
      <c r="J923" s="34"/>
      <c r="K923" s="34"/>
      <c r="L923" s="38"/>
      <c r="M923" s="210"/>
      <c r="N923" s="211"/>
      <c r="O923" s="77"/>
      <c r="P923" s="77"/>
      <c r="Q923" s="77"/>
      <c r="R923" s="77"/>
      <c r="S923" s="77"/>
      <c r="T923" s="78"/>
      <c r="U923" s="32"/>
      <c r="V923" s="32"/>
      <c r="W923" s="32"/>
      <c r="X923" s="32"/>
      <c r="Y923" s="32"/>
      <c r="Z923" s="32"/>
      <c r="AA923" s="32"/>
      <c r="AB923" s="32"/>
      <c r="AC923" s="32"/>
      <c r="AD923" s="32"/>
      <c r="AE923" s="32"/>
      <c r="AT923" s="17" t="s">
        <v>152</v>
      </c>
      <c r="AU923" s="17" t="s">
        <v>83</v>
      </c>
    </row>
    <row r="924" s="2" customFormat="1">
      <c r="A924" s="32"/>
      <c r="B924" s="33"/>
      <c r="C924" s="34"/>
      <c r="D924" s="208" t="s">
        <v>179</v>
      </c>
      <c r="E924" s="34"/>
      <c r="F924" s="209" t="s">
        <v>1915</v>
      </c>
      <c r="G924" s="34"/>
      <c r="H924" s="34"/>
      <c r="I924" s="34"/>
      <c r="J924" s="34"/>
      <c r="K924" s="34"/>
      <c r="L924" s="38"/>
      <c r="M924" s="210"/>
      <c r="N924" s="211"/>
      <c r="O924" s="77"/>
      <c r="P924" s="77"/>
      <c r="Q924" s="77"/>
      <c r="R924" s="77"/>
      <c r="S924" s="77"/>
      <c r="T924" s="78"/>
      <c r="U924" s="32"/>
      <c r="V924" s="32"/>
      <c r="W924" s="32"/>
      <c r="X924" s="32"/>
      <c r="Y924" s="32"/>
      <c r="Z924" s="32"/>
      <c r="AA924" s="32"/>
      <c r="AB924" s="32"/>
      <c r="AC924" s="32"/>
      <c r="AD924" s="32"/>
      <c r="AE924" s="32"/>
      <c r="AT924" s="17" t="s">
        <v>179</v>
      </c>
      <c r="AU924" s="17" t="s">
        <v>83</v>
      </c>
    </row>
    <row r="925" s="2" customFormat="1" ht="16.5" customHeight="1">
      <c r="A925" s="32"/>
      <c r="B925" s="33"/>
      <c r="C925" s="212" t="s">
        <v>1916</v>
      </c>
      <c r="D925" s="212" t="s">
        <v>260</v>
      </c>
      <c r="E925" s="213" t="s">
        <v>1917</v>
      </c>
      <c r="F925" s="214" t="s">
        <v>1918</v>
      </c>
      <c r="G925" s="215" t="s">
        <v>195</v>
      </c>
      <c r="H925" s="216">
        <v>33</v>
      </c>
      <c r="I925" s="217">
        <v>16000</v>
      </c>
      <c r="J925" s="217">
        <f>ROUND(I925*H925,2)</f>
        <v>528000</v>
      </c>
      <c r="K925" s="214" t="s">
        <v>18</v>
      </c>
      <c r="L925" s="218"/>
      <c r="M925" s="219" t="s">
        <v>18</v>
      </c>
      <c r="N925" s="220" t="s">
        <v>45</v>
      </c>
      <c r="O925" s="204">
        <v>0</v>
      </c>
      <c r="P925" s="204">
        <f>O925*H925</f>
        <v>0</v>
      </c>
      <c r="Q925" s="204">
        <v>1.343</v>
      </c>
      <c r="R925" s="204">
        <f>Q925*H925</f>
        <v>44.319000000000003</v>
      </c>
      <c r="S925" s="204">
        <v>0</v>
      </c>
      <c r="T925" s="205">
        <f>S925*H925</f>
        <v>0</v>
      </c>
      <c r="U925" s="32"/>
      <c r="V925" s="32"/>
      <c r="W925" s="32"/>
      <c r="X925" s="32"/>
      <c r="Y925" s="32"/>
      <c r="Z925" s="32"/>
      <c r="AA925" s="32"/>
      <c r="AB925" s="32"/>
      <c r="AC925" s="32"/>
      <c r="AD925" s="32"/>
      <c r="AE925" s="32"/>
      <c r="AR925" s="206" t="s">
        <v>181</v>
      </c>
      <c r="AT925" s="206" t="s">
        <v>260</v>
      </c>
      <c r="AU925" s="206" t="s">
        <v>83</v>
      </c>
      <c r="AY925" s="17" t="s">
        <v>143</v>
      </c>
      <c r="BE925" s="207">
        <f>IF(N925="základní",J925,0)</f>
        <v>528000</v>
      </c>
      <c r="BF925" s="207">
        <f>IF(N925="snížená",J925,0)</f>
        <v>0</v>
      </c>
      <c r="BG925" s="207">
        <f>IF(N925="zákl. přenesená",J925,0)</f>
        <v>0</v>
      </c>
      <c r="BH925" s="207">
        <f>IF(N925="sníž. přenesená",J925,0)</f>
        <v>0</v>
      </c>
      <c r="BI925" s="207">
        <f>IF(N925="nulová",J925,0)</f>
        <v>0</v>
      </c>
      <c r="BJ925" s="17" t="s">
        <v>20</v>
      </c>
      <c r="BK925" s="207">
        <f>ROUND(I925*H925,2)</f>
        <v>528000</v>
      </c>
      <c r="BL925" s="17" t="s">
        <v>150</v>
      </c>
      <c r="BM925" s="206" t="s">
        <v>1919</v>
      </c>
    </row>
    <row r="926" s="2" customFormat="1">
      <c r="A926" s="32"/>
      <c r="B926" s="33"/>
      <c r="C926" s="34"/>
      <c r="D926" s="208" t="s">
        <v>179</v>
      </c>
      <c r="E926" s="34"/>
      <c r="F926" s="209" t="s">
        <v>1920</v>
      </c>
      <c r="G926" s="34"/>
      <c r="H926" s="34"/>
      <c r="I926" s="34"/>
      <c r="J926" s="34"/>
      <c r="K926" s="34"/>
      <c r="L926" s="38"/>
      <c r="M926" s="210"/>
      <c r="N926" s="211"/>
      <c r="O926" s="77"/>
      <c r="P926" s="77"/>
      <c r="Q926" s="77"/>
      <c r="R926" s="77"/>
      <c r="S926" s="77"/>
      <c r="T926" s="78"/>
      <c r="U926" s="32"/>
      <c r="V926" s="32"/>
      <c r="W926" s="32"/>
      <c r="X926" s="32"/>
      <c r="Y926" s="32"/>
      <c r="Z926" s="32"/>
      <c r="AA926" s="32"/>
      <c r="AB926" s="32"/>
      <c r="AC926" s="32"/>
      <c r="AD926" s="32"/>
      <c r="AE926" s="32"/>
      <c r="AT926" s="17" t="s">
        <v>179</v>
      </c>
      <c r="AU926" s="17" t="s">
        <v>83</v>
      </c>
    </row>
    <row r="927" s="2" customFormat="1" ht="16.5" customHeight="1">
      <c r="A927" s="32"/>
      <c r="B927" s="33"/>
      <c r="C927" s="212" t="s">
        <v>1921</v>
      </c>
      <c r="D927" s="212" t="s">
        <v>260</v>
      </c>
      <c r="E927" s="213" t="s">
        <v>1922</v>
      </c>
      <c r="F927" s="214" t="s">
        <v>1923</v>
      </c>
      <c r="G927" s="215" t="s">
        <v>195</v>
      </c>
      <c r="H927" s="216">
        <v>3</v>
      </c>
      <c r="I927" s="217">
        <v>15000</v>
      </c>
      <c r="J927" s="217">
        <f>ROUND(I927*H927,2)</f>
        <v>45000</v>
      </c>
      <c r="K927" s="214" t="s">
        <v>18</v>
      </c>
      <c r="L927" s="218"/>
      <c r="M927" s="219" t="s">
        <v>18</v>
      </c>
      <c r="N927" s="220" t="s">
        <v>45</v>
      </c>
      <c r="O927" s="204">
        <v>0</v>
      </c>
      <c r="P927" s="204">
        <f>O927*H927</f>
        <v>0</v>
      </c>
      <c r="Q927" s="204">
        <v>1.25</v>
      </c>
      <c r="R927" s="204">
        <f>Q927*H927</f>
        <v>3.75</v>
      </c>
      <c r="S927" s="204">
        <v>0</v>
      </c>
      <c r="T927" s="205">
        <f>S927*H927</f>
        <v>0</v>
      </c>
      <c r="U927" s="32"/>
      <c r="V927" s="32"/>
      <c r="W927" s="32"/>
      <c r="X927" s="32"/>
      <c r="Y927" s="32"/>
      <c r="Z927" s="32"/>
      <c r="AA927" s="32"/>
      <c r="AB927" s="32"/>
      <c r="AC927" s="32"/>
      <c r="AD927" s="32"/>
      <c r="AE927" s="32"/>
      <c r="AR927" s="206" t="s">
        <v>181</v>
      </c>
      <c r="AT927" s="206" t="s">
        <v>260</v>
      </c>
      <c r="AU927" s="206" t="s">
        <v>83</v>
      </c>
      <c r="AY927" s="17" t="s">
        <v>143</v>
      </c>
      <c r="BE927" s="207">
        <f>IF(N927="základní",J927,0)</f>
        <v>45000</v>
      </c>
      <c r="BF927" s="207">
        <f>IF(N927="snížená",J927,0)</f>
        <v>0</v>
      </c>
      <c r="BG927" s="207">
        <f>IF(N927="zákl. přenesená",J927,0)</f>
        <v>0</v>
      </c>
      <c r="BH927" s="207">
        <f>IF(N927="sníž. přenesená",J927,0)</f>
        <v>0</v>
      </c>
      <c r="BI927" s="207">
        <f>IF(N927="nulová",J927,0)</f>
        <v>0</v>
      </c>
      <c r="BJ927" s="17" t="s">
        <v>20</v>
      </c>
      <c r="BK927" s="207">
        <f>ROUND(I927*H927,2)</f>
        <v>45000</v>
      </c>
      <c r="BL927" s="17" t="s">
        <v>150</v>
      </c>
      <c r="BM927" s="206" t="s">
        <v>1924</v>
      </c>
    </row>
    <row r="928" s="2" customFormat="1">
      <c r="A928" s="32"/>
      <c r="B928" s="33"/>
      <c r="C928" s="34"/>
      <c r="D928" s="208" t="s">
        <v>179</v>
      </c>
      <c r="E928" s="34"/>
      <c r="F928" s="209" t="s">
        <v>1925</v>
      </c>
      <c r="G928" s="34"/>
      <c r="H928" s="34"/>
      <c r="I928" s="34"/>
      <c r="J928" s="34"/>
      <c r="K928" s="34"/>
      <c r="L928" s="38"/>
      <c r="M928" s="210"/>
      <c r="N928" s="211"/>
      <c r="O928" s="77"/>
      <c r="P928" s="77"/>
      <c r="Q928" s="77"/>
      <c r="R928" s="77"/>
      <c r="S928" s="77"/>
      <c r="T928" s="78"/>
      <c r="U928" s="32"/>
      <c r="V928" s="32"/>
      <c r="W928" s="32"/>
      <c r="X928" s="32"/>
      <c r="Y928" s="32"/>
      <c r="Z928" s="32"/>
      <c r="AA928" s="32"/>
      <c r="AB928" s="32"/>
      <c r="AC928" s="32"/>
      <c r="AD928" s="32"/>
      <c r="AE928" s="32"/>
      <c r="AT928" s="17" t="s">
        <v>179</v>
      </c>
      <c r="AU928" s="17" t="s">
        <v>83</v>
      </c>
    </row>
    <row r="929" s="2" customFormat="1" ht="16.5" customHeight="1">
      <c r="A929" s="32"/>
      <c r="B929" s="33"/>
      <c r="C929" s="212" t="s">
        <v>1926</v>
      </c>
      <c r="D929" s="212" t="s">
        <v>260</v>
      </c>
      <c r="E929" s="213" t="s">
        <v>1927</v>
      </c>
      <c r="F929" s="214" t="s">
        <v>1928</v>
      </c>
      <c r="G929" s="215" t="s">
        <v>195</v>
      </c>
      <c r="H929" s="216">
        <v>3</v>
      </c>
      <c r="I929" s="217">
        <v>21700</v>
      </c>
      <c r="J929" s="217">
        <f>ROUND(I929*H929,2)</f>
        <v>65100</v>
      </c>
      <c r="K929" s="214" t="s">
        <v>18</v>
      </c>
      <c r="L929" s="218"/>
      <c r="M929" s="219" t="s">
        <v>18</v>
      </c>
      <c r="N929" s="220" t="s">
        <v>45</v>
      </c>
      <c r="O929" s="204">
        <v>0</v>
      </c>
      <c r="P929" s="204">
        <f>O929*H929</f>
        <v>0</v>
      </c>
      <c r="Q929" s="204">
        <v>1.6399999999999999</v>
      </c>
      <c r="R929" s="204">
        <f>Q929*H929</f>
        <v>4.9199999999999999</v>
      </c>
      <c r="S929" s="204">
        <v>0</v>
      </c>
      <c r="T929" s="205">
        <f>S929*H929</f>
        <v>0</v>
      </c>
      <c r="U929" s="32"/>
      <c r="V929" s="32"/>
      <c r="W929" s="32"/>
      <c r="X929" s="32"/>
      <c r="Y929" s="32"/>
      <c r="Z929" s="32"/>
      <c r="AA929" s="32"/>
      <c r="AB929" s="32"/>
      <c r="AC929" s="32"/>
      <c r="AD929" s="32"/>
      <c r="AE929" s="32"/>
      <c r="AR929" s="206" t="s">
        <v>181</v>
      </c>
      <c r="AT929" s="206" t="s">
        <v>260</v>
      </c>
      <c r="AU929" s="206" t="s">
        <v>83</v>
      </c>
      <c r="AY929" s="17" t="s">
        <v>143</v>
      </c>
      <c r="BE929" s="207">
        <f>IF(N929="základní",J929,0)</f>
        <v>65100</v>
      </c>
      <c r="BF929" s="207">
        <f>IF(N929="snížená",J929,0)</f>
        <v>0</v>
      </c>
      <c r="BG929" s="207">
        <f>IF(N929="zákl. přenesená",J929,0)</f>
        <v>0</v>
      </c>
      <c r="BH929" s="207">
        <f>IF(N929="sníž. přenesená",J929,0)</f>
        <v>0</v>
      </c>
      <c r="BI929" s="207">
        <f>IF(N929="nulová",J929,0)</f>
        <v>0</v>
      </c>
      <c r="BJ929" s="17" t="s">
        <v>20</v>
      </c>
      <c r="BK929" s="207">
        <f>ROUND(I929*H929,2)</f>
        <v>65100</v>
      </c>
      <c r="BL929" s="17" t="s">
        <v>150</v>
      </c>
      <c r="BM929" s="206" t="s">
        <v>1929</v>
      </c>
    </row>
    <row r="930" s="2" customFormat="1">
      <c r="A930" s="32"/>
      <c r="B930" s="33"/>
      <c r="C930" s="34"/>
      <c r="D930" s="208" t="s">
        <v>179</v>
      </c>
      <c r="E930" s="34"/>
      <c r="F930" s="209" t="s">
        <v>1925</v>
      </c>
      <c r="G930" s="34"/>
      <c r="H930" s="34"/>
      <c r="I930" s="34"/>
      <c r="J930" s="34"/>
      <c r="K930" s="34"/>
      <c r="L930" s="38"/>
      <c r="M930" s="210"/>
      <c r="N930" s="211"/>
      <c r="O930" s="77"/>
      <c r="P930" s="77"/>
      <c r="Q930" s="77"/>
      <c r="R930" s="77"/>
      <c r="S930" s="77"/>
      <c r="T930" s="78"/>
      <c r="U930" s="32"/>
      <c r="V930" s="32"/>
      <c r="W930" s="32"/>
      <c r="X930" s="32"/>
      <c r="Y930" s="32"/>
      <c r="Z930" s="32"/>
      <c r="AA930" s="32"/>
      <c r="AB930" s="32"/>
      <c r="AC930" s="32"/>
      <c r="AD930" s="32"/>
      <c r="AE930" s="32"/>
      <c r="AT930" s="17" t="s">
        <v>179</v>
      </c>
      <c r="AU930" s="17" t="s">
        <v>83</v>
      </c>
    </row>
    <row r="931" s="2" customFormat="1" ht="16.5" customHeight="1">
      <c r="A931" s="32"/>
      <c r="B931" s="33"/>
      <c r="C931" s="212" t="s">
        <v>1930</v>
      </c>
      <c r="D931" s="212" t="s">
        <v>260</v>
      </c>
      <c r="E931" s="213" t="s">
        <v>1931</v>
      </c>
      <c r="F931" s="214" t="s">
        <v>1932</v>
      </c>
      <c r="G931" s="215" t="s">
        <v>195</v>
      </c>
      <c r="H931" s="216">
        <v>1.5</v>
      </c>
      <c r="I931" s="217">
        <v>21700</v>
      </c>
      <c r="J931" s="217">
        <f>ROUND(I931*H931,2)</f>
        <v>32550</v>
      </c>
      <c r="K931" s="214" t="s">
        <v>18</v>
      </c>
      <c r="L931" s="218"/>
      <c r="M931" s="219" t="s">
        <v>18</v>
      </c>
      <c r="N931" s="220" t="s">
        <v>45</v>
      </c>
      <c r="O931" s="204">
        <v>0</v>
      </c>
      <c r="P931" s="204">
        <f>O931*H931</f>
        <v>0</v>
      </c>
      <c r="Q931" s="204">
        <v>1.591</v>
      </c>
      <c r="R931" s="204">
        <f>Q931*H931</f>
        <v>2.3864999999999998</v>
      </c>
      <c r="S931" s="204">
        <v>0</v>
      </c>
      <c r="T931" s="205">
        <f>S931*H931</f>
        <v>0</v>
      </c>
      <c r="U931" s="32"/>
      <c r="V931" s="32"/>
      <c r="W931" s="32"/>
      <c r="X931" s="32"/>
      <c r="Y931" s="32"/>
      <c r="Z931" s="32"/>
      <c r="AA931" s="32"/>
      <c r="AB931" s="32"/>
      <c r="AC931" s="32"/>
      <c r="AD931" s="32"/>
      <c r="AE931" s="32"/>
      <c r="AR931" s="206" t="s">
        <v>181</v>
      </c>
      <c r="AT931" s="206" t="s">
        <v>260</v>
      </c>
      <c r="AU931" s="206" t="s">
        <v>83</v>
      </c>
      <c r="AY931" s="17" t="s">
        <v>143</v>
      </c>
      <c r="BE931" s="207">
        <f>IF(N931="základní",J931,0)</f>
        <v>32550</v>
      </c>
      <c r="BF931" s="207">
        <f>IF(N931="snížená",J931,0)</f>
        <v>0</v>
      </c>
      <c r="BG931" s="207">
        <f>IF(N931="zákl. přenesená",J931,0)</f>
        <v>0</v>
      </c>
      <c r="BH931" s="207">
        <f>IF(N931="sníž. přenesená",J931,0)</f>
        <v>0</v>
      </c>
      <c r="BI931" s="207">
        <f>IF(N931="nulová",J931,0)</f>
        <v>0</v>
      </c>
      <c r="BJ931" s="17" t="s">
        <v>20</v>
      </c>
      <c r="BK931" s="207">
        <f>ROUND(I931*H931,2)</f>
        <v>32550</v>
      </c>
      <c r="BL931" s="17" t="s">
        <v>150</v>
      </c>
      <c r="BM931" s="206" t="s">
        <v>1933</v>
      </c>
    </row>
    <row r="932" s="2" customFormat="1">
      <c r="A932" s="32"/>
      <c r="B932" s="33"/>
      <c r="C932" s="34"/>
      <c r="D932" s="208" t="s">
        <v>179</v>
      </c>
      <c r="E932" s="34"/>
      <c r="F932" s="209" t="s">
        <v>1934</v>
      </c>
      <c r="G932" s="34"/>
      <c r="H932" s="34"/>
      <c r="I932" s="34"/>
      <c r="J932" s="34"/>
      <c r="K932" s="34"/>
      <c r="L932" s="38"/>
      <c r="M932" s="210"/>
      <c r="N932" s="211"/>
      <c r="O932" s="77"/>
      <c r="P932" s="77"/>
      <c r="Q932" s="77"/>
      <c r="R932" s="77"/>
      <c r="S932" s="77"/>
      <c r="T932" s="78"/>
      <c r="U932" s="32"/>
      <c r="V932" s="32"/>
      <c r="W932" s="32"/>
      <c r="X932" s="32"/>
      <c r="Y932" s="32"/>
      <c r="Z932" s="32"/>
      <c r="AA932" s="32"/>
      <c r="AB932" s="32"/>
      <c r="AC932" s="32"/>
      <c r="AD932" s="32"/>
      <c r="AE932" s="32"/>
      <c r="AT932" s="17" t="s">
        <v>179</v>
      </c>
      <c r="AU932" s="17" t="s">
        <v>83</v>
      </c>
    </row>
    <row r="933" s="2" customFormat="1" ht="37.8" customHeight="1">
      <c r="A933" s="32"/>
      <c r="B933" s="33"/>
      <c r="C933" s="196" t="s">
        <v>1935</v>
      </c>
      <c r="D933" s="196" t="s">
        <v>145</v>
      </c>
      <c r="E933" s="197" t="s">
        <v>1936</v>
      </c>
      <c r="F933" s="198" t="s">
        <v>1937</v>
      </c>
      <c r="G933" s="199" t="s">
        <v>256</v>
      </c>
      <c r="H933" s="200">
        <v>36.75</v>
      </c>
      <c r="I933" s="201">
        <v>1270</v>
      </c>
      <c r="J933" s="201">
        <f>ROUND(I933*H933,2)</f>
        <v>46672.5</v>
      </c>
      <c r="K933" s="198" t="s">
        <v>149</v>
      </c>
      <c r="L933" s="38"/>
      <c r="M933" s="202" t="s">
        <v>18</v>
      </c>
      <c r="N933" s="203" t="s">
        <v>45</v>
      </c>
      <c r="O933" s="204">
        <v>2.1720000000000002</v>
      </c>
      <c r="P933" s="204">
        <f>O933*H933</f>
        <v>79.821000000000012</v>
      </c>
      <c r="Q933" s="204">
        <v>3.0000000000000001E-05</v>
      </c>
      <c r="R933" s="204">
        <f>Q933*H933</f>
        <v>0.0011025</v>
      </c>
      <c r="S933" s="204">
        <v>0</v>
      </c>
      <c r="T933" s="205">
        <f>S933*H933</f>
        <v>0</v>
      </c>
      <c r="U933" s="32"/>
      <c r="V933" s="32"/>
      <c r="W933" s="32"/>
      <c r="X933" s="32"/>
      <c r="Y933" s="32"/>
      <c r="Z933" s="32"/>
      <c r="AA933" s="32"/>
      <c r="AB933" s="32"/>
      <c r="AC933" s="32"/>
      <c r="AD933" s="32"/>
      <c r="AE933" s="32"/>
      <c r="AR933" s="206" t="s">
        <v>150</v>
      </c>
      <c r="AT933" s="206" t="s">
        <v>145</v>
      </c>
      <c r="AU933" s="206" t="s">
        <v>83</v>
      </c>
      <c r="AY933" s="17" t="s">
        <v>143</v>
      </c>
      <c r="BE933" s="207">
        <f>IF(N933="základní",J933,0)</f>
        <v>46672.5</v>
      </c>
      <c r="BF933" s="207">
        <f>IF(N933="snížená",J933,0)</f>
        <v>0</v>
      </c>
      <c r="BG933" s="207">
        <f>IF(N933="zákl. přenesená",J933,0)</f>
        <v>0</v>
      </c>
      <c r="BH933" s="207">
        <f>IF(N933="sníž. přenesená",J933,0)</f>
        <v>0</v>
      </c>
      <c r="BI933" s="207">
        <f>IF(N933="nulová",J933,0)</f>
        <v>0</v>
      </c>
      <c r="BJ933" s="17" t="s">
        <v>20</v>
      </c>
      <c r="BK933" s="207">
        <f>ROUND(I933*H933,2)</f>
        <v>46672.5</v>
      </c>
      <c r="BL933" s="17" t="s">
        <v>150</v>
      </c>
      <c r="BM933" s="206" t="s">
        <v>1938</v>
      </c>
    </row>
    <row r="934" s="2" customFormat="1">
      <c r="A934" s="32"/>
      <c r="B934" s="33"/>
      <c r="C934" s="34"/>
      <c r="D934" s="208" t="s">
        <v>152</v>
      </c>
      <c r="E934" s="34"/>
      <c r="F934" s="209" t="s">
        <v>1914</v>
      </c>
      <c r="G934" s="34"/>
      <c r="H934" s="34"/>
      <c r="I934" s="34"/>
      <c r="J934" s="34"/>
      <c r="K934" s="34"/>
      <c r="L934" s="38"/>
      <c r="M934" s="210"/>
      <c r="N934" s="211"/>
      <c r="O934" s="77"/>
      <c r="P934" s="77"/>
      <c r="Q934" s="77"/>
      <c r="R934" s="77"/>
      <c r="S934" s="77"/>
      <c r="T934" s="78"/>
      <c r="U934" s="32"/>
      <c r="V934" s="32"/>
      <c r="W934" s="32"/>
      <c r="X934" s="32"/>
      <c r="Y934" s="32"/>
      <c r="Z934" s="32"/>
      <c r="AA934" s="32"/>
      <c r="AB934" s="32"/>
      <c r="AC934" s="32"/>
      <c r="AD934" s="32"/>
      <c r="AE934" s="32"/>
      <c r="AT934" s="17" t="s">
        <v>152</v>
      </c>
      <c r="AU934" s="17" t="s">
        <v>83</v>
      </c>
    </row>
    <row r="935" s="2" customFormat="1" ht="16.5" customHeight="1">
      <c r="A935" s="32"/>
      <c r="B935" s="33"/>
      <c r="C935" s="212" t="s">
        <v>1939</v>
      </c>
      <c r="D935" s="212" t="s">
        <v>260</v>
      </c>
      <c r="E935" s="213" t="s">
        <v>1940</v>
      </c>
      <c r="F935" s="214" t="s">
        <v>1941</v>
      </c>
      <c r="G935" s="215" t="s">
        <v>195</v>
      </c>
      <c r="H935" s="216">
        <v>28.5</v>
      </c>
      <c r="I935" s="217">
        <v>20900</v>
      </c>
      <c r="J935" s="217">
        <f>ROUND(I935*H935,2)</f>
        <v>595650</v>
      </c>
      <c r="K935" s="214" t="s">
        <v>18</v>
      </c>
      <c r="L935" s="218"/>
      <c r="M935" s="219" t="s">
        <v>18</v>
      </c>
      <c r="N935" s="220" t="s">
        <v>45</v>
      </c>
      <c r="O935" s="204">
        <v>0</v>
      </c>
      <c r="P935" s="204">
        <f>O935*H935</f>
        <v>0</v>
      </c>
      <c r="Q935" s="204">
        <v>1.8109999999999999</v>
      </c>
      <c r="R935" s="204">
        <f>Q935*H935</f>
        <v>51.613500000000002</v>
      </c>
      <c r="S935" s="204">
        <v>0</v>
      </c>
      <c r="T935" s="205">
        <f>S935*H935</f>
        <v>0</v>
      </c>
      <c r="U935" s="32"/>
      <c r="V935" s="32"/>
      <c r="W935" s="32"/>
      <c r="X935" s="32"/>
      <c r="Y935" s="32"/>
      <c r="Z935" s="32"/>
      <c r="AA935" s="32"/>
      <c r="AB935" s="32"/>
      <c r="AC935" s="32"/>
      <c r="AD935" s="32"/>
      <c r="AE935" s="32"/>
      <c r="AR935" s="206" t="s">
        <v>181</v>
      </c>
      <c r="AT935" s="206" t="s">
        <v>260</v>
      </c>
      <c r="AU935" s="206" t="s">
        <v>83</v>
      </c>
      <c r="AY935" s="17" t="s">
        <v>143</v>
      </c>
      <c r="BE935" s="207">
        <f>IF(N935="základní",J935,0)</f>
        <v>595650</v>
      </c>
      <c r="BF935" s="207">
        <f>IF(N935="snížená",J935,0)</f>
        <v>0</v>
      </c>
      <c r="BG935" s="207">
        <f>IF(N935="zákl. přenesená",J935,0)</f>
        <v>0</v>
      </c>
      <c r="BH935" s="207">
        <f>IF(N935="sníž. přenesená",J935,0)</f>
        <v>0</v>
      </c>
      <c r="BI935" s="207">
        <f>IF(N935="nulová",J935,0)</f>
        <v>0</v>
      </c>
      <c r="BJ935" s="17" t="s">
        <v>20</v>
      </c>
      <c r="BK935" s="207">
        <f>ROUND(I935*H935,2)</f>
        <v>595650</v>
      </c>
      <c r="BL935" s="17" t="s">
        <v>150</v>
      </c>
      <c r="BM935" s="206" t="s">
        <v>1942</v>
      </c>
    </row>
    <row r="936" s="2" customFormat="1">
      <c r="A936" s="32"/>
      <c r="B936" s="33"/>
      <c r="C936" s="34"/>
      <c r="D936" s="208" t="s">
        <v>179</v>
      </c>
      <c r="E936" s="34"/>
      <c r="F936" s="209" t="s">
        <v>1943</v>
      </c>
      <c r="G936" s="34"/>
      <c r="H936" s="34"/>
      <c r="I936" s="34"/>
      <c r="J936" s="34"/>
      <c r="K936" s="34"/>
      <c r="L936" s="38"/>
      <c r="M936" s="210"/>
      <c r="N936" s="211"/>
      <c r="O936" s="77"/>
      <c r="P936" s="77"/>
      <c r="Q936" s="77"/>
      <c r="R936" s="77"/>
      <c r="S936" s="77"/>
      <c r="T936" s="78"/>
      <c r="U936" s="32"/>
      <c r="V936" s="32"/>
      <c r="W936" s="32"/>
      <c r="X936" s="32"/>
      <c r="Y936" s="32"/>
      <c r="Z936" s="32"/>
      <c r="AA936" s="32"/>
      <c r="AB936" s="32"/>
      <c r="AC936" s="32"/>
      <c r="AD936" s="32"/>
      <c r="AE936" s="32"/>
      <c r="AT936" s="17" t="s">
        <v>179</v>
      </c>
      <c r="AU936" s="17" t="s">
        <v>83</v>
      </c>
    </row>
    <row r="937" s="2" customFormat="1" ht="16.5" customHeight="1">
      <c r="A937" s="32"/>
      <c r="B937" s="33"/>
      <c r="C937" s="212" t="s">
        <v>1944</v>
      </c>
      <c r="D937" s="212" t="s">
        <v>260</v>
      </c>
      <c r="E937" s="213" t="s">
        <v>1945</v>
      </c>
      <c r="F937" s="214" t="s">
        <v>1923</v>
      </c>
      <c r="G937" s="215" t="s">
        <v>195</v>
      </c>
      <c r="H937" s="216">
        <v>1</v>
      </c>
      <c r="I937" s="217">
        <v>20000</v>
      </c>
      <c r="J937" s="217">
        <f>ROUND(I937*H937,2)</f>
        <v>20000</v>
      </c>
      <c r="K937" s="214" t="s">
        <v>18</v>
      </c>
      <c r="L937" s="218"/>
      <c r="M937" s="219" t="s">
        <v>18</v>
      </c>
      <c r="N937" s="220" t="s">
        <v>45</v>
      </c>
      <c r="O937" s="204">
        <v>0</v>
      </c>
      <c r="P937" s="204">
        <f>O937*H937</f>
        <v>0</v>
      </c>
      <c r="Q937" s="204">
        <v>1.7</v>
      </c>
      <c r="R937" s="204">
        <f>Q937*H937</f>
        <v>1.7</v>
      </c>
      <c r="S937" s="204">
        <v>0</v>
      </c>
      <c r="T937" s="205">
        <f>S937*H937</f>
        <v>0</v>
      </c>
      <c r="U937" s="32"/>
      <c r="V937" s="32"/>
      <c r="W937" s="32"/>
      <c r="X937" s="32"/>
      <c r="Y937" s="32"/>
      <c r="Z937" s="32"/>
      <c r="AA937" s="32"/>
      <c r="AB937" s="32"/>
      <c r="AC937" s="32"/>
      <c r="AD937" s="32"/>
      <c r="AE937" s="32"/>
      <c r="AR937" s="206" t="s">
        <v>181</v>
      </c>
      <c r="AT937" s="206" t="s">
        <v>260</v>
      </c>
      <c r="AU937" s="206" t="s">
        <v>83</v>
      </c>
      <c r="AY937" s="17" t="s">
        <v>143</v>
      </c>
      <c r="BE937" s="207">
        <f>IF(N937="základní",J937,0)</f>
        <v>20000</v>
      </c>
      <c r="BF937" s="207">
        <f>IF(N937="snížená",J937,0)</f>
        <v>0</v>
      </c>
      <c r="BG937" s="207">
        <f>IF(N937="zákl. přenesená",J937,0)</f>
        <v>0</v>
      </c>
      <c r="BH937" s="207">
        <f>IF(N937="sníž. přenesená",J937,0)</f>
        <v>0</v>
      </c>
      <c r="BI937" s="207">
        <f>IF(N937="nulová",J937,0)</f>
        <v>0</v>
      </c>
      <c r="BJ937" s="17" t="s">
        <v>20</v>
      </c>
      <c r="BK937" s="207">
        <f>ROUND(I937*H937,2)</f>
        <v>20000</v>
      </c>
      <c r="BL937" s="17" t="s">
        <v>150</v>
      </c>
      <c r="BM937" s="206" t="s">
        <v>1946</v>
      </c>
    </row>
    <row r="938" s="2" customFormat="1">
      <c r="A938" s="32"/>
      <c r="B938" s="33"/>
      <c r="C938" s="34"/>
      <c r="D938" s="208" t="s">
        <v>179</v>
      </c>
      <c r="E938" s="34"/>
      <c r="F938" s="209" t="s">
        <v>1925</v>
      </c>
      <c r="G938" s="34"/>
      <c r="H938" s="34"/>
      <c r="I938" s="34"/>
      <c r="J938" s="34"/>
      <c r="K938" s="34"/>
      <c r="L938" s="38"/>
      <c r="M938" s="210"/>
      <c r="N938" s="211"/>
      <c r="O938" s="77"/>
      <c r="P938" s="77"/>
      <c r="Q938" s="77"/>
      <c r="R938" s="77"/>
      <c r="S938" s="77"/>
      <c r="T938" s="78"/>
      <c r="U938" s="32"/>
      <c r="V938" s="32"/>
      <c r="W938" s="32"/>
      <c r="X938" s="32"/>
      <c r="Y938" s="32"/>
      <c r="Z938" s="32"/>
      <c r="AA938" s="32"/>
      <c r="AB938" s="32"/>
      <c r="AC938" s="32"/>
      <c r="AD938" s="32"/>
      <c r="AE938" s="32"/>
      <c r="AT938" s="17" t="s">
        <v>179</v>
      </c>
      <c r="AU938" s="17" t="s">
        <v>83</v>
      </c>
    </row>
    <row r="939" s="2" customFormat="1" ht="16.5" customHeight="1">
      <c r="A939" s="32"/>
      <c r="B939" s="33"/>
      <c r="C939" s="212" t="s">
        <v>1947</v>
      </c>
      <c r="D939" s="212" t="s">
        <v>260</v>
      </c>
      <c r="E939" s="213" t="s">
        <v>1948</v>
      </c>
      <c r="F939" s="214" t="s">
        <v>1949</v>
      </c>
      <c r="G939" s="215" t="s">
        <v>195</v>
      </c>
      <c r="H939" s="216">
        <v>1</v>
      </c>
      <c r="I939" s="217">
        <v>30500</v>
      </c>
      <c r="J939" s="217">
        <f>ROUND(I939*H939,2)</f>
        <v>30500</v>
      </c>
      <c r="K939" s="214" t="s">
        <v>18</v>
      </c>
      <c r="L939" s="218"/>
      <c r="M939" s="219" t="s">
        <v>18</v>
      </c>
      <c r="N939" s="220" t="s">
        <v>45</v>
      </c>
      <c r="O939" s="204">
        <v>0</v>
      </c>
      <c r="P939" s="204">
        <f>O939*H939</f>
        <v>0</v>
      </c>
      <c r="Q939" s="204">
        <v>2.347</v>
      </c>
      <c r="R939" s="204">
        <f>Q939*H939</f>
        <v>2.347</v>
      </c>
      <c r="S939" s="204">
        <v>0</v>
      </c>
      <c r="T939" s="205">
        <f>S939*H939</f>
        <v>0</v>
      </c>
      <c r="U939" s="32"/>
      <c r="V939" s="32"/>
      <c r="W939" s="32"/>
      <c r="X939" s="32"/>
      <c r="Y939" s="32"/>
      <c r="Z939" s="32"/>
      <c r="AA939" s="32"/>
      <c r="AB939" s="32"/>
      <c r="AC939" s="32"/>
      <c r="AD939" s="32"/>
      <c r="AE939" s="32"/>
      <c r="AR939" s="206" t="s">
        <v>181</v>
      </c>
      <c r="AT939" s="206" t="s">
        <v>260</v>
      </c>
      <c r="AU939" s="206" t="s">
        <v>83</v>
      </c>
      <c r="AY939" s="17" t="s">
        <v>143</v>
      </c>
      <c r="BE939" s="207">
        <f>IF(N939="základní",J939,0)</f>
        <v>30500</v>
      </c>
      <c r="BF939" s="207">
        <f>IF(N939="snížená",J939,0)</f>
        <v>0</v>
      </c>
      <c r="BG939" s="207">
        <f>IF(N939="zákl. přenesená",J939,0)</f>
        <v>0</v>
      </c>
      <c r="BH939" s="207">
        <f>IF(N939="sníž. přenesená",J939,0)</f>
        <v>0</v>
      </c>
      <c r="BI939" s="207">
        <f>IF(N939="nulová",J939,0)</f>
        <v>0</v>
      </c>
      <c r="BJ939" s="17" t="s">
        <v>20</v>
      </c>
      <c r="BK939" s="207">
        <f>ROUND(I939*H939,2)</f>
        <v>30500</v>
      </c>
      <c r="BL939" s="17" t="s">
        <v>150</v>
      </c>
      <c r="BM939" s="206" t="s">
        <v>1950</v>
      </c>
    </row>
    <row r="940" s="2" customFormat="1">
      <c r="A940" s="32"/>
      <c r="B940" s="33"/>
      <c r="C940" s="34"/>
      <c r="D940" s="208" t="s">
        <v>179</v>
      </c>
      <c r="E940" s="34"/>
      <c r="F940" s="209" t="s">
        <v>1951</v>
      </c>
      <c r="G940" s="34"/>
      <c r="H940" s="34"/>
      <c r="I940" s="34"/>
      <c r="J940" s="34"/>
      <c r="K940" s="34"/>
      <c r="L940" s="38"/>
      <c r="M940" s="210"/>
      <c r="N940" s="211"/>
      <c r="O940" s="77"/>
      <c r="P940" s="77"/>
      <c r="Q940" s="77"/>
      <c r="R940" s="77"/>
      <c r="S940" s="77"/>
      <c r="T940" s="78"/>
      <c r="U940" s="32"/>
      <c r="V940" s="32"/>
      <c r="W940" s="32"/>
      <c r="X940" s="32"/>
      <c r="Y940" s="32"/>
      <c r="Z940" s="32"/>
      <c r="AA940" s="32"/>
      <c r="AB940" s="32"/>
      <c r="AC940" s="32"/>
      <c r="AD940" s="32"/>
      <c r="AE940" s="32"/>
      <c r="AT940" s="17" t="s">
        <v>179</v>
      </c>
      <c r="AU940" s="17" t="s">
        <v>83</v>
      </c>
    </row>
    <row r="941" s="2" customFormat="1" ht="16.5" customHeight="1">
      <c r="A941" s="32"/>
      <c r="B941" s="33"/>
      <c r="C941" s="212" t="s">
        <v>1952</v>
      </c>
      <c r="D941" s="212" t="s">
        <v>260</v>
      </c>
      <c r="E941" s="213" t="s">
        <v>1953</v>
      </c>
      <c r="F941" s="214" t="s">
        <v>1954</v>
      </c>
      <c r="G941" s="215" t="s">
        <v>195</v>
      </c>
      <c r="H941" s="216">
        <v>3</v>
      </c>
      <c r="I941" s="217">
        <v>30500</v>
      </c>
      <c r="J941" s="217">
        <f>ROUND(I941*H941,2)</f>
        <v>91500</v>
      </c>
      <c r="K941" s="214" t="s">
        <v>18</v>
      </c>
      <c r="L941" s="218"/>
      <c r="M941" s="219" t="s">
        <v>18</v>
      </c>
      <c r="N941" s="220" t="s">
        <v>45</v>
      </c>
      <c r="O941" s="204">
        <v>0</v>
      </c>
      <c r="P941" s="204">
        <f>O941*H941</f>
        <v>0</v>
      </c>
      <c r="Q941" s="204">
        <v>2.3700000000000001</v>
      </c>
      <c r="R941" s="204">
        <f>Q941*H941</f>
        <v>7.1100000000000003</v>
      </c>
      <c r="S941" s="204">
        <v>0</v>
      </c>
      <c r="T941" s="205">
        <f>S941*H941</f>
        <v>0</v>
      </c>
      <c r="U941" s="32"/>
      <c r="V941" s="32"/>
      <c r="W941" s="32"/>
      <c r="X941" s="32"/>
      <c r="Y941" s="32"/>
      <c r="Z941" s="32"/>
      <c r="AA941" s="32"/>
      <c r="AB941" s="32"/>
      <c r="AC941" s="32"/>
      <c r="AD941" s="32"/>
      <c r="AE941" s="32"/>
      <c r="AR941" s="206" t="s">
        <v>181</v>
      </c>
      <c r="AT941" s="206" t="s">
        <v>260</v>
      </c>
      <c r="AU941" s="206" t="s">
        <v>83</v>
      </c>
      <c r="AY941" s="17" t="s">
        <v>143</v>
      </c>
      <c r="BE941" s="207">
        <f>IF(N941="základní",J941,0)</f>
        <v>91500</v>
      </c>
      <c r="BF941" s="207">
        <f>IF(N941="snížená",J941,0)</f>
        <v>0</v>
      </c>
      <c r="BG941" s="207">
        <f>IF(N941="zákl. přenesená",J941,0)</f>
        <v>0</v>
      </c>
      <c r="BH941" s="207">
        <f>IF(N941="sníž. přenesená",J941,0)</f>
        <v>0</v>
      </c>
      <c r="BI941" s="207">
        <f>IF(N941="nulová",J941,0)</f>
        <v>0</v>
      </c>
      <c r="BJ941" s="17" t="s">
        <v>20</v>
      </c>
      <c r="BK941" s="207">
        <f>ROUND(I941*H941,2)</f>
        <v>91500</v>
      </c>
      <c r="BL941" s="17" t="s">
        <v>150</v>
      </c>
      <c r="BM941" s="206" t="s">
        <v>1955</v>
      </c>
    </row>
    <row r="942" s="2" customFormat="1">
      <c r="A942" s="32"/>
      <c r="B942" s="33"/>
      <c r="C942" s="34"/>
      <c r="D942" s="208" t="s">
        <v>179</v>
      </c>
      <c r="E942" s="34"/>
      <c r="F942" s="209" t="s">
        <v>1951</v>
      </c>
      <c r="G942" s="34"/>
      <c r="H942" s="34"/>
      <c r="I942" s="34"/>
      <c r="J942" s="34"/>
      <c r="K942" s="34"/>
      <c r="L942" s="38"/>
      <c r="M942" s="210"/>
      <c r="N942" s="211"/>
      <c r="O942" s="77"/>
      <c r="P942" s="77"/>
      <c r="Q942" s="77"/>
      <c r="R942" s="77"/>
      <c r="S942" s="77"/>
      <c r="T942" s="78"/>
      <c r="U942" s="32"/>
      <c r="V942" s="32"/>
      <c r="W942" s="32"/>
      <c r="X942" s="32"/>
      <c r="Y942" s="32"/>
      <c r="Z942" s="32"/>
      <c r="AA942" s="32"/>
      <c r="AB942" s="32"/>
      <c r="AC942" s="32"/>
      <c r="AD942" s="32"/>
      <c r="AE942" s="32"/>
      <c r="AT942" s="17" t="s">
        <v>179</v>
      </c>
      <c r="AU942" s="17" t="s">
        <v>83</v>
      </c>
    </row>
    <row r="943" s="2" customFormat="1" ht="37.8" customHeight="1">
      <c r="A943" s="32"/>
      <c r="B943" s="33"/>
      <c r="C943" s="196" t="s">
        <v>1956</v>
      </c>
      <c r="D943" s="196" t="s">
        <v>145</v>
      </c>
      <c r="E943" s="197" t="s">
        <v>1957</v>
      </c>
      <c r="F943" s="198" t="s">
        <v>1958</v>
      </c>
      <c r="G943" s="199" t="s">
        <v>256</v>
      </c>
      <c r="H943" s="200">
        <v>28.5</v>
      </c>
      <c r="I943" s="201">
        <v>1390</v>
      </c>
      <c r="J943" s="201">
        <f>ROUND(I943*H943,2)</f>
        <v>39615</v>
      </c>
      <c r="K943" s="198" t="s">
        <v>149</v>
      </c>
      <c r="L943" s="38"/>
      <c r="M943" s="202" t="s">
        <v>18</v>
      </c>
      <c r="N943" s="203" t="s">
        <v>45</v>
      </c>
      <c r="O943" s="204">
        <v>2.3570000000000002</v>
      </c>
      <c r="P943" s="204">
        <f>O943*H943</f>
        <v>67.174500000000009</v>
      </c>
      <c r="Q943" s="204">
        <v>4.0000000000000003E-05</v>
      </c>
      <c r="R943" s="204">
        <f>Q943*H943</f>
        <v>0.0011400000000000002</v>
      </c>
      <c r="S943" s="204">
        <v>0</v>
      </c>
      <c r="T943" s="205">
        <f>S943*H943</f>
        <v>0</v>
      </c>
      <c r="U943" s="32"/>
      <c r="V943" s="32"/>
      <c r="W943" s="32"/>
      <c r="X943" s="32"/>
      <c r="Y943" s="32"/>
      <c r="Z943" s="32"/>
      <c r="AA943" s="32"/>
      <c r="AB943" s="32"/>
      <c r="AC943" s="32"/>
      <c r="AD943" s="32"/>
      <c r="AE943" s="32"/>
      <c r="AR943" s="206" t="s">
        <v>150</v>
      </c>
      <c r="AT943" s="206" t="s">
        <v>145</v>
      </c>
      <c r="AU943" s="206" t="s">
        <v>83</v>
      </c>
      <c r="AY943" s="17" t="s">
        <v>143</v>
      </c>
      <c r="BE943" s="207">
        <f>IF(N943="základní",J943,0)</f>
        <v>39615</v>
      </c>
      <c r="BF943" s="207">
        <f>IF(N943="snížená",J943,0)</f>
        <v>0</v>
      </c>
      <c r="BG943" s="207">
        <f>IF(N943="zákl. přenesená",J943,0)</f>
        <v>0</v>
      </c>
      <c r="BH943" s="207">
        <f>IF(N943="sníž. přenesená",J943,0)</f>
        <v>0</v>
      </c>
      <c r="BI943" s="207">
        <f>IF(N943="nulová",J943,0)</f>
        <v>0</v>
      </c>
      <c r="BJ943" s="17" t="s">
        <v>20</v>
      </c>
      <c r="BK943" s="207">
        <f>ROUND(I943*H943,2)</f>
        <v>39615</v>
      </c>
      <c r="BL943" s="17" t="s">
        <v>150</v>
      </c>
      <c r="BM943" s="206" t="s">
        <v>1959</v>
      </c>
    </row>
    <row r="944" s="2" customFormat="1">
      <c r="A944" s="32"/>
      <c r="B944" s="33"/>
      <c r="C944" s="34"/>
      <c r="D944" s="208" t="s">
        <v>152</v>
      </c>
      <c r="E944" s="34"/>
      <c r="F944" s="209" t="s">
        <v>1914</v>
      </c>
      <c r="G944" s="34"/>
      <c r="H944" s="34"/>
      <c r="I944" s="34"/>
      <c r="J944" s="34"/>
      <c r="K944" s="34"/>
      <c r="L944" s="38"/>
      <c r="M944" s="210"/>
      <c r="N944" s="211"/>
      <c r="O944" s="77"/>
      <c r="P944" s="77"/>
      <c r="Q944" s="77"/>
      <c r="R944" s="77"/>
      <c r="S944" s="77"/>
      <c r="T944" s="78"/>
      <c r="U944" s="32"/>
      <c r="V944" s="32"/>
      <c r="W944" s="32"/>
      <c r="X944" s="32"/>
      <c r="Y944" s="32"/>
      <c r="Z944" s="32"/>
      <c r="AA944" s="32"/>
      <c r="AB944" s="32"/>
      <c r="AC944" s="32"/>
      <c r="AD944" s="32"/>
      <c r="AE944" s="32"/>
      <c r="AT944" s="17" t="s">
        <v>152</v>
      </c>
      <c r="AU944" s="17" t="s">
        <v>83</v>
      </c>
    </row>
    <row r="945" s="2" customFormat="1" ht="24.9" customHeight="1">
      <c r="A945" s="32"/>
      <c r="B945" s="33"/>
      <c r="C945" s="212" t="s">
        <v>1960</v>
      </c>
      <c r="D945" s="212" t="s">
        <v>260</v>
      </c>
      <c r="E945" s="213" t="s">
        <v>1961</v>
      </c>
      <c r="F945" s="214" t="s">
        <v>1962</v>
      </c>
      <c r="G945" s="215" t="s">
        <v>195</v>
      </c>
      <c r="H945" s="216">
        <v>22.5</v>
      </c>
      <c r="I945" s="217">
        <v>23700</v>
      </c>
      <c r="J945" s="217">
        <f>ROUND(I945*H945,2)</f>
        <v>533250</v>
      </c>
      <c r="K945" s="214" t="s">
        <v>18</v>
      </c>
      <c r="L945" s="218"/>
      <c r="M945" s="219" t="s">
        <v>18</v>
      </c>
      <c r="N945" s="220" t="s">
        <v>45</v>
      </c>
      <c r="O945" s="204">
        <v>0</v>
      </c>
      <c r="P945" s="204">
        <f>O945*H945</f>
        <v>0</v>
      </c>
      <c r="Q945" s="204">
        <v>2.3769999999999998</v>
      </c>
      <c r="R945" s="204">
        <f>Q945*H945</f>
        <v>53.482499999999995</v>
      </c>
      <c r="S945" s="204">
        <v>0</v>
      </c>
      <c r="T945" s="205">
        <f>S945*H945</f>
        <v>0</v>
      </c>
      <c r="U945" s="32"/>
      <c r="V945" s="32"/>
      <c r="W945" s="32"/>
      <c r="X945" s="32"/>
      <c r="Y945" s="32"/>
      <c r="Z945" s="32"/>
      <c r="AA945" s="32"/>
      <c r="AB945" s="32"/>
      <c r="AC945" s="32"/>
      <c r="AD945" s="32"/>
      <c r="AE945" s="32"/>
      <c r="AR945" s="206" t="s">
        <v>181</v>
      </c>
      <c r="AT945" s="206" t="s">
        <v>260</v>
      </c>
      <c r="AU945" s="206" t="s">
        <v>83</v>
      </c>
      <c r="AY945" s="17" t="s">
        <v>143</v>
      </c>
      <c r="BE945" s="207">
        <f>IF(N945="základní",J945,0)</f>
        <v>533250</v>
      </c>
      <c r="BF945" s="207">
        <f>IF(N945="snížená",J945,0)</f>
        <v>0</v>
      </c>
      <c r="BG945" s="207">
        <f>IF(N945="zákl. přenesená",J945,0)</f>
        <v>0</v>
      </c>
      <c r="BH945" s="207">
        <f>IF(N945="sníž. přenesená",J945,0)</f>
        <v>0</v>
      </c>
      <c r="BI945" s="207">
        <f>IF(N945="nulová",J945,0)</f>
        <v>0</v>
      </c>
      <c r="BJ945" s="17" t="s">
        <v>20</v>
      </c>
      <c r="BK945" s="207">
        <f>ROUND(I945*H945,2)</f>
        <v>533250</v>
      </c>
      <c r="BL945" s="17" t="s">
        <v>150</v>
      </c>
      <c r="BM945" s="206" t="s">
        <v>1963</v>
      </c>
    </row>
    <row r="946" s="2" customFormat="1">
      <c r="A946" s="32"/>
      <c r="B946" s="33"/>
      <c r="C946" s="34"/>
      <c r="D946" s="208" t="s">
        <v>179</v>
      </c>
      <c r="E946" s="34"/>
      <c r="F946" s="209" t="s">
        <v>1943</v>
      </c>
      <c r="G946" s="34"/>
      <c r="H946" s="34"/>
      <c r="I946" s="34"/>
      <c r="J946" s="34"/>
      <c r="K946" s="34"/>
      <c r="L946" s="38"/>
      <c r="M946" s="210"/>
      <c r="N946" s="211"/>
      <c r="O946" s="77"/>
      <c r="P946" s="77"/>
      <c r="Q946" s="77"/>
      <c r="R946" s="77"/>
      <c r="S946" s="77"/>
      <c r="T946" s="78"/>
      <c r="U946" s="32"/>
      <c r="V946" s="32"/>
      <c r="W946" s="32"/>
      <c r="X946" s="32"/>
      <c r="Y946" s="32"/>
      <c r="Z946" s="32"/>
      <c r="AA946" s="32"/>
      <c r="AB946" s="32"/>
      <c r="AC946" s="32"/>
      <c r="AD946" s="32"/>
      <c r="AE946" s="32"/>
      <c r="AT946" s="17" t="s">
        <v>179</v>
      </c>
      <c r="AU946" s="17" t="s">
        <v>83</v>
      </c>
    </row>
    <row r="947" s="2" customFormat="1" ht="16.5" customHeight="1">
      <c r="A947" s="32"/>
      <c r="B947" s="33"/>
      <c r="C947" s="212" t="s">
        <v>1964</v>
      </c>
      <c r="D947" s="212" t="s">
        <v>260</v>
      </c>
      <c r="E947" s="213" t="s">
        <v>1965</v>
      </c>
      <c r="F947" s="214" t="s">
        <v>1923</v>
      </c>
      <c r="G947" s="215" t="s">
        <v>195</v>
      </c>
      <c r="H947" s="216">
        <v>1</v>
      </c>
      <c r="I947" s="217">
        <v>22000</v>
      </c>
      <c r="J947" s="217">
        <f>ROUND(I947*H947,2)</f>
        <v>22000</v>
      </c>
      <c r="K947" s="214" t="s">
        <v>18</v>
      </c>
      <c r="L947" s="218"/>
      <c r="M947" s="219" t="s">
        <v>18</v>
      </c>
      <c r="N947" s="220" t="s">
        <v>45</v>
      </c>
      <c r="O947" s="204">
        <v>0</v>
      </c>
      <c r="P947" s="204">
        <f>O947*H947</f>
        <v>0</v>
      </c>
      <c r="Q947" s="204">
        <v>2.23</v>
      </c>
      <c r="R947" s="204">
        <f>Q947*H947</f>
        <v>2.23</v>
      </c>
      <c r="S947" s="204">
        <v>0</v>
      </c>
      <c r="T947" s="205">
        <f>S947*H947</f>
        <v>0</v>
      </c>
      <c r="U947" s="32"/>
      <c r="V947" s="32"/>
      <c r="W947" s="32"/>
      <c r="X947" s="32"/>
      <c r="Y947" s="32"/>
      <c r="Z947" s="32"/>
      <c r="AA947" s="32"/>
      <c r="AB947" s="32"/>
      <c r="AC947" s="32"/>
      <c r="AD947" s="32"/>
      <c r="AE947" s="32"/>
      <c r="AR947" s="206" t="s">
        <v>181</v>
      </c>
      <c r="AT947" s="206" t="s">
        <v>260</v>
      </c>
      <c r="AU947" s="206" t="s">
        <v>83</v>
      </c>
      <c r="AY947" s="17" t="s">
        <v>143</v>
      </c>
      <c r="BE947" s="207">
        <f>IF(N947="základní",J947,0)</f>
        <v>22000</v>
      </c>
      <c r="BF947" s="207">
        <f>IF(N947="snížená",J947,0)</f>
        <v>0</v>
      </c>
      <c r="BG947" s="207">
        <f>IF(N947="zákl. přenesená",J947,0)</f>
        <v>0</v>
      </c>
      <c r="BH947" s="207">
        <f>IF(N947="sníž. přenesená",J947,0)</f>
        <v>0</v>
      </c>
      <c r="BI947" s="207">
        <f>IF(N947="nulová",J947,0)</f>
        <v>0</v>
      </c>
      <c r="BJ947" s="17" t="s">
        <v>20</v>
      </c>
      <c r="BK947" s="207">
        <f>ROUND(I947*H947,2)</f>
        <v>22000</v>
      </c>
      <c r="BL947" s="17" t="s">
        <v>150</v>
      </c>
      <c r="BM947" s="206" t="s">
        <v>1966</v>
      </c>
    </row>
    <row r="948" s="2" customFormat="1">
      <c r="A948" s="32"/>
      <c r="B948" s="33"/>
      <c r="C948" s="34"/>
      <c r="D948" s="208" t="s">
        <v>179</v>
      </c>
      <c r="E948" s="34"/>
      <c r="F948" s="209" t="s">
        <v>1925</v>
      </c>
      <c r="G948" s="34"/>
      <c r="H948" s="34"/>
      <c r="I948" s="34"/>
      <c r="J948" s="34"/>
      <c r="K948" s="34"/>
      <c r="L948" s="38"/>
      <c r="M948" s="210"/>
      <c r="N948" s="211"/>
      <c r="O948" s="77"/>
      <c r="P948" s="77"/>
      <c r="Q948" s="77"/>
      <c r="R948" s="77"/>
      <c r="S948" s="77"/>
      <c r="T948" s="78"/>
      <c r="U948" s="32"/>
      <c r="V948" s="32"/>
      <c r="W948" s="32"/>
      <c r="X948" s="32"/>
      <c r="Y948" s="32"/>
      <c r="Z948" s="32"/>
      <c r="AA948" s="32"/>
      <c r="AB948" s="32"/>
      <c r="AC948" s="32"/>
      <c r="AD948" s="32"/>
      <c r="AE948" s="32"/>
      <c r="AT948" s="17" t="s">
        <v>179</v>
      </c>
      <c r="AU948" s="17" t="s">
        <v>83</v>
      </c>
    </row>
    <row r="949" s="2" customFormat="1" ht="16.5" customHeight="1">
      <c r="A949" s="32"/>
      <c r="B949" s="33"/>
      <c r="C949" s="212" t="s">
        <v>1967</v>
      </c>
      <c r="D949" s="212" t="s">
        <v>260</v>
      </c>
      <c r="E949" s="213" t="s">
        <v>1968</v>
      </c>
      <c r="F949" s="214" t="s">
        <v>1969</v>
      </c>
      <c r="G949" s="215" t="s">
        <v>195</v>
      </c>
      <c r="H949" s="216">
        <v>1</v>
      </c>
      <c r="I949" s="217">
        <v>36800</v>
      </c>
      <c r="J949" s="217">
        <f>ROUND(I949*H949,2)</f>
        <v>36800</v>
      </c>
      <c r="K949" s="214" t="s">
        <v>18</v>
      </c>
      <c r="L949" s="218"/>
      <c r="M949" s="219" t="s">
        <v>18</v>
      </c>
      <c r="N949" s="220" t="s">
        <v>45</v>
      </c>
      <c r="O949" s="204">
        <v>0</v>
      </c>
      <c r="P949" s="204">
        <f>O949*H949</f>
        <v>0</v>
      </c>
      <c r="Q949" s="204">
        <v>3.5190000000000001</v>
      </c>
      <c r="R949" s="204">
        <f>Q949*H949</f>
        <v>3.5190000000000001</v>
      </c>
      <c r="S949" s="204">
        <v>0</v>
      </c>
      <c r="T949" s="205">
        <f>S949*H949</f>
        <v>0</v>
      </c>
      <c r="U949" s="32"/>
      <c r="V949" s="32"/>
      <c r="W949" s="32"/>
      <c r="X949" s="32"/>
      <c r="Y949" s="32"/>
      <c r="Z949" s="32"/>
      <c r="AA949" s="32"/>
      <c r="AB949" s="32"/>
      <c r="AC949" s="32"/>
      <c r="AD949" s="32"/>
      <c r="AE949" s="32"/>
      <c r="AR949" s="206" t="s">
        <v>181</v>
      </c>
      <c r="AT949" s="206" t="s">
        <v>260</v>
      </c>
      <c r="AU949" s="206" t="s">
        <v>83</v>
      </c>
      <c r="AY949" s="17" t="s">
        <v>143</v>
      </c>
      <c r="BE949" s="207">
        <f>IF(N949="základní",J949,0)</f>
        <v>36800</v>
      </c>
      <c r="BF949" s="207">
        <f>IF(N949="snížená",J949,0)</f>
        <v>0</v>
      </c>
      <c r="BG949" s="207">
        <f>IF(N949="zákl. přenesená",J949,0)</f>
        <v>0</v>
      </c>
      <c r="BH949" s="207">
        <f>IF(N949="sníž. přenesená",J949,0)</f>
        <v>0</v>
      </c>
      <c r="BI949" s="207">
        <f>IF(N949="nulová",J949,0)</f>
        <v>0</v>
      </c>
      <c r="BJ949" s="17" t="s">
        <v>20</v>
      </c>
      <c r="BK949" s="207">
        <f>ROUND(I949*H949,2)</f>
        <v>36800</v>
      </c>
      <c r="BL949" s="17" t="s">
        <v>150</v>
      </c>
      <c r="BM949" s="206" t="s">
        <v>1970</v>
      </c>
    </row>
    <row r="950" s="2" customFormat="1">
      <c r="A950" s="32"/>
      <c r="B950" s="33"/>
      <c r="C950" s="34"/>
      <c r="D950" s="208" t="s">
        <v>179</v>
      </c>
      <c r="E950" s="34"/>
      <c r="F950" s="209" t="s">
        <v>1951</v>
      </c>
      <c r="G950" s="34"/>
      <c r="H950" s="34"/>
      <c r="I950" s="34"/>
      <c r="J950" s="34"/>
      <c r="K950" s="34"/>
      <c r="L950" s="38"/>
      <c r="M950" s="210"/>
      <c r="N950" s="211"/>
      <c r="O950" s="77"/>
      <c r="P950" s="77"/>
      <c r="Q950" s="77"/>
      <c r="R950" s="77"/>
      <c r="S950" s="77"/>
      <c r="T950" s="78"/>
      <c r="U950" s="32"/>
      <c r="V950" s="32"/>
      <c r="W950" s="32"/>
      <c r="X950" s="32"/>
      <c r="Y950" s="32"/>
      <c r="Z950" s="32"/>
      <c r="AA950" s="32"/>
      <c r="AB950" s="32"/>
      <c r="AC950" s="32"/>
      <c r="AD950" s="32"/>
      <c r="AE950" s="32"/>
      <c r="AT950" s="17" t="s">
        <v>179</v>
      </c>
      <c r="AU950" s="17" t="s">
        <v>83</v>
      </c>
    </row>
    <row r="951" s="2" customFormat="1" ht="16.5" customHeight="1">
      <c r="A951" s="32"/>
      <c r="B951" s="33"/>
      <c r="C951" s="212" t="s">
        <v>1971</v>
      </c>
      <c r="D951" s="212" t="s">
        <v>260</v>
      </c>
      <c r="E951" s="213" t="s">
        <v>1972</v>
      </c>
      <c r="F951" s="214" t="s">
        <v>1973</v>
      </c>
      <c r="G951" s="215" t="s">
        <v>195</v>
      </c>
      <c r="H951" s="216">
        <v>1</v>
      </c>
      <c r="I951" s="217">
        <v>36800</v>
      </c>
      <c r="J951" s="217">
        <f>ROUND(I951*H951,2)</f>
        <v>36800</v>
      </c>
      <c r="K951" s="214" t="s">
        <v>18</v>
      </c>
      <c r="L951" s="218"/>
      <c r="M951" s="219" t="s">
        <v>18</v>
      </c>
      <c r="N951" s="220" t="s">
        <v>45</v>
      </c>
      <c r="O951" s="204">
        <v>0</v>
      </c>
      <c r="P951" s="204">
        <f>O951*H951</f>
        <v>0</v>
      </c>
      <c r="Q951" s="204">
        <v>3.5299999999999998</v>
      </c>
      <c r="R951" s="204">
        <f>Q951*H951</f>
        <v>3.5299999999999998</v>
      </c>
      <c r="S951" s="204">
        <v>0</v>
      </c>
      <c r="T951" s="205">
        <f>S951*H951</f>
        <v>0</v>
      </c>
      <c r="U951" s="32"/>
      <c r="V951" s="32"/>
      <c r="W951" s="32"/>
      <c r="X951" s="32"/>
      <c r="Y951" s="32"/>
      <c r="Z951" s="32"/>
      <c r="AA951" s="32"/>
      <c r="AB951" s="32"/>
      <c r="AC951" s="32"/>
      <c r="AD951" s="32"/>
      <c r="AE951" s="32"/>
      <c r="AR951" s="206" t="s">
        <v>181</v>
      </c>
      <c r="AT951" s="206" t="s">
        <v>260</v>
      </c>
      <c r="AU951" s="206" t="s">
        <v>83</v>
      </c>
      <c r="AY951" s="17" t="s">
        <v>143</v>
      </c>
      <c r="BE951" s="207">
        <f>IF(N951="základní",J951,0)</f>
        <v>36800</v>
      </c>
      <c r="BF951" s="207">
        <f>IF(N951="snížená",J951,0)</f>
        <v>0</v>
      </c>
      <c r="BG951" s="207">
        <f>IF(N951="zákl. přenesená",J951,0)</f>
        <v>0</v>
      </c>
      <c r="BH951" s="207">
        <f>IF(N951="sníž. přenesená",J951,0)</f>
        <v>0</v>
      </c>
      <c r="BI951" s="207">
        <f>IF(N951="nulová",J951,0)</f>
        <v>0</v>
      </c>
      <c r="BJ951" s="17" t="s">
        <v>20</v>
      </c>
      <c r="BK951" s="207">
        <f>ROUND(I951*H951,2)</f>
        <v>36800</v>
      </c>
      <c r="BL951" s="17" t="s">
        <v>150</v>
      </c>
      <c r="BM951" s="206" t="s">
        <v>1974</v>
      </c>
    </row>
    <row r="952" s="2" customFormat="1">
      <c r="A952" s="32"/>
      <c r="B952" s="33"/>
      <c r="C952" s="34"/>
      <c r="D952" s="208" t="s">
        <v>179</v>
      </c>
      <c r="E952" s="34"/>
      <c r="F952" s="209" t="s">
        <v>1951</v>
      </c>
      <c r="G952" s="34"/>
      <c r="H952" s="34"/>
      <c r="I952" s="34"/>
      <c r="J952" s="34"/>
      <c r="K952" s="34"/>
      <c r="L952" s="38"/>
      <c r="M952" s="210"/>
      <c r="N952" s="211"/>
      <c r="O952" s="77"/>
      <c r="P952" s="77"/>
      <c r="Q952" s="77"/>
      <c r="R952" s="77"/>
      <c r="S952" s="77"/>
      <c r="T952" s="78"/>
      <c r="U952" s="32"/>
      <c r="V952" s="32"/>
      <c r="W952" s="32"/>
      <c r="X952" s="32"/>
      <c r="Y952" s="32"/>
      <c r="Z952" s="32"/>
      <c r="AA952" s="32"/>
      <c r="AB952" s="32"/>
      <c r="AC952" s="32"/>
      <c r="AD952" s="32"/>
      <c r="AE952" s="32"/>
      <c r="AT952" s="17" t="s">
        <v>179</v>
      </c>
      <c r="AU952" s="17" t="s">
        <v>83</v>
      </c>
    </row>
    <row r="953" s="2" customFormat="1" ht="44.25" customHeight="1">
      <c r="A953" s="32"/>
      <c r="B953" s="33"/>
      <c r="C953" s="196" t="s">
        <v>1975</v>
      </c>
      <c r="D953" s="196" t="s">
        <v>145</v>
      </c>
      <c r="E953" s="197" t="s">
        <v>1976</v>
      </c>
      <c r="F953" s="198" t="s">
        <v>1977</v>
      </c>
      <c r="G953" s="199" t="s">
        <v>256</v>
      </c>
      <c r="H953" s="200">
        <v>75</v>
      </c>
      <c r="I953" s="201">
        <v>359</v>
      </c>
      <c r="J953" s="201">
        <f>ROUND(I953*H953,2)</f>
        <v>26925</v>
      </c>
      <c r="K953" s="198" t="s">
        <v>149</v>
      </c>
      <c r="L953" s="38"/>
      <c r="M953" s="202" t="s">
        <v>18</v>
      </c>
      <c r="N953" s="203" t="s">
        <v>45</v>
      </c>
      <c r="O953" s="204">
        <v>0.25800000000000001</v>
      </c>
      <c r="P953" s="204">
        <f>O953*H953</f>
        <v>19.350000000000001</v>
      </c>
      <c r="Q953" s="204">
        <v>0.012350399999999999</v>
      </c>
      <c r="R953" s="204">
        <f>Q953*H953</f>
        <v>0.92627999999999999</v>
      </c>
      <c r="S953" s="204">
        <v>0</v>
      </c>
      <c r="T953" s="205">
        <f>S953*H953</f>
        <v>0</v>
      </c>
      <c r="U953" s="32"/>
      <c r="V953" s="32"/>
      <c r="W953" s="32"/>
      <c r="X953" s="32"/>
      <c r="Y953" s="32"/>
      <c r="Z953" s="32"/>
      <c r="AA953" s="32"/>
      <c r="AB953" s="32"/>
      <c r="AC953" s="32"/>
      <c r="AD953" s="32"/>
      <c r="AE953" s="32"/>
      <c r="AR953" s="206" t="s">
        <v>150</v>
      </c>
      <c r="AT953" s="206" t="s">
        <v>145</v>
      </c>
      <c r="AU953" s="206" t="s">
        <v>83</v>
      </c>
      <c r="AY953" s="17" t="s">
        <v>143</v>
      </c>
      <c r="BE953" s="207">
        <f>IF(N953="základní",J953,0)</f>
        <v>26925</v>
      </c>
      <c r="BF953" s="207">
        <f>IF(N953="snížená",J953,0)</f>
        <v>0</v>
      </c>
      <c r="BG953" s="207">
        <f>IF(N953="zákl. přenesená",J953,0)</f>
        <v>0</v>
      </c>
      <c r="BH953" s="207">
        <f>IF(N953="sníž. přenesená",J953,0)</f>
        <v>0</v>
      </c>
      <c r="BI953" s="207">
        <f>IF(N953="nulová",J953,0)</f>
        <v>0</v>
      </c>
      <c r="BJ953" s="17" t="s">
        <v>20</v>
      </c>
      <c r="BK953" s="207">
        <f>ROUND(I953*H953,2)</f>
        <v>26925</v>
      </c>
      <c r="BL953" s="17" t="s">
        <v>150</v>
      </c>
      <c r="BM953" s="206" t="s">
        <v>1978</v>
      </c>
    </row>
    <row r="954" s="2" customFormat="1">
      <c r="A954" s="32"/>
      <c r="B954" s="33"/>
      <c r="C954" s="34"/>
      <c r="D954" s="208" t="s">
        <v>152</v>
      </c>
      <c r="E954" s="34"/>
      <c r="F954" s="209" t="s">
        <v>1979</v>
      </c>
      <c r="G954" s="34"/>
      <c r="H954" s="34"/>
      <c r="I954" s="34"/>
      <c r="J954" s="34"/>
      <c r="K954" s="34"/>
      <c r="L954" s="38"/>
      <c r="M954" s="210"/>
      <c r="N954" s="211"/>
      <c r="O954" s="77"/>
      <c r="P954" s="77"/>
      <c r="Q954" s="77"/>
      <c r="R954" s="77"/>
      <c r="S954" s="77"/>
      <c r="T954" s="78"/>
      <c r="U954" s="32"/>
      <c r="V954" s="32"/>
      <c r="W954" s="32"/>
      <c r="X954" s="32"/>
      <c r="Y954" s="32"/>
      <c r="Z954" s="32"/>
      <c r="AA954" s="32"/>
      <c r="AB954" s="32"/>
      <c r="AC954" s="32"/>
      <c r="AD954" s="32"/>
      <c r="AE954" s="32"/>
      <c r="AT954" s="17" t="s">
        <v>152</v>
      </c>
      <c r="AU954" s="17" t="s">
        <v>83</v>
      </c>
    </row>
    <row r="955" s="2" customFormat="1" ht="37.8" customHeight="1">
      <c r="A955" s="32"/>
      <c r="B955" s="33"/>
      <c r="C955" s="196" t="s">
        <v>1980</v>
      </c>
      <c r="D955" s="196" t="s">
        <v>145</v>
      </c>
      <c r="E955" s="197" t="s">
        <v>1981</v>
      </c>
      <c r="F955" s="198" t="s">
        <v>1982</v>
      </c>
      <c r="G955" s="199" t="s">
        <v>195</v>
      </c>
      <c r="H955" s="200">
        <v>42</v>
      </c>
      <c r="I955" s="201">
        <v>216</v>
      </c>
      <c r="J955" s="201">
        <f>ROUND(I955*H955,2)</f>
        <v>9072</v>
      </c>
      <c r="K955" s="198" t="s">
        <v>149</v>
      </c>
      <c r="L955" s="38"/>
      <c r="M955" s="202" t="s">
        <v>18</v>
      </c>
      <c r="N955" s="203" t="s">
        <v>45</v>
      </c>
      <c r="O955" s="204">
        <v>0.68300000000000005</v>
      </c>
      <c r="P955" s="204">
        <f>O955*H955</f>
        <v>28.686000000000003</v>
      </c>
      <c r="Q955" s="204">
        <v>1.2500000000000001E-06</v>
      </c>
      <c r="R955" s="204">
        <f>Q955*H955</f>
        <v>5.2500000000000002E-05</v>
      </c>
      <c r="S955" s="204">
        <v>0</v>
      </c>
      <c r="T955" s="205">
        <f>S955*H955</f>
        <v>0</v>
      </c>
      <c r="U955" s="32"/>
      <c r="V955" s="32"/>
      <c r="W955" s="32"/>
      <c r="X955" s="32"/>
      <c r="Y955" s="32"/>
      <c r="Z955" s="32"/>
      <c r="AA955" s="32"/>
      <c r="AB955" s="32"/>
      <c r="AC955" s="32"/>
      <c r="AD955" s="32"/>
      <c r="AE955" s="32"/>
      <c r="AR955" s="206" t="s">
        <v>150</v>
      </c>
      <c r="AT955" s="206" t="s">
        <v>145</v>
      </c>
      <c r="AU955" s="206" t="s">
        <v>83</v>
      </c>
      <c r="AY955" s="17" t="s">
        <v>143</v>
      </c>
      <c r="BE955" s="207">
        <f>IF(N955="základní",J955,0)</f>
        <v>9072</v>
      </c>
      <c r="BF955" s="207">
        <f>IF(N955="snížená",J955,0)</f>
        <v>0</v>
      </c>
      <c r="BG955" s="207">
        <f>IF(N955="zákl. přenesená",J955,0)</f>
        <v>0</v>
      </c>
      <c r="BH955" s="207">
        <f>IF(N955="sníž. přenesená",J955,0)</f>
        <v>0</v>
      </c>
      <c r="BI955" s="207">
        <f>IF(N955="nulová",J955,0)</f>
        <v>0</v>
      </c>
      <c r="BJ955" s="17" t="s">
        <v>20</v>
      </c>
      <c r="BK955" s="207">
        <f>ROUND(I955*H955,2)</f>
        <v>9072</v>
      </c>
      <c r="BL955" s="17" t="s">
        <v>150</v>
      </c>
      <c r="BM955" s="206" t="s">
        <v>1983</v>
      </c>
    </row>
    <row r="956" s="2" customFormat="1">
      <c r="A956" s="32"/>
      <c r="B956" s="33"/>
      <c r="C956" s="34"/>
      <c r="D956" s="208" t="s">
        <v>152</v>
      </c>
      <c r="E956" s="34"/>
      <c r="F956" s="209" t="s">
        <v>1984</v>
      </c>
      <c r="G956" s="34"/>
      <c r="H956" s="34"/>
      <c r="I956" s="34"/>
      <c r="J956" s="34"/>
      <c r="K956" s="34"/>
      <c r="L956" s="38"/>
      <c r="M956" s="210"/>
      <c r="N956" s="211"/>
      <c r="O956" s="77"/>
      <c r="P956" s="77"/>
      <c r="Q956" s="77"/>
      <c r="R956" s="77"/>
      <c r="S956" s="77"/>
      <c r="T956" s="78"/>
      <c r="U956" s="32"/>
      <c r="V956" s="32"/>
      <c r="W956" s="32"/>
      <c r="X956" s="32"/>
      <c r="Y956" s="32"/>
      <c r="Z956" s="32"/>
      <c r="AA956" s="32"/>
      <c r="AB956" s="32"/>
      <c r="AC956" s="32"/>
      <c r="AD956" s="32"/>
      <c r="AE956" s="32"/>
      <c r="AT956" s="17" t="s">
        <v>152</v>
      </c>
      <c r="AU956" s="17" t="s">
        <v>83</v>
      </c>
    </row>
    <row r="957" s="2" customFormat="1" ht="16.5" customHeight="1">
      <c r="A957" s="32"/>
      <c r="B957" s="33"/>
      <c r="C957" s="212" t="s">
        <v>1985</v>
      </c>
      <c r="D957" s="212" t="s">
        <v>260</v>
      </c>
      <c r="E957" s="213" t="s">
        <v>1986</v>
      </c>
      <c r="F957" s="214" t="s">
        <v>1987</v>
      </c>
      <c r="G957" s="215" t="s">
        <v>195</v>
      </c>
      <c r="H957" s="216">
        <v>5</v>
      </c>
      <c r="I957" s="217">
        <v>350</v>
      </c>
      <c r="J957" s="217">
        <f>ROUND(I957*H957,2)</f>
        <v>1750</v>
      </c>
      <c r="K957" s="214" t="s">
        <v>149</v>
      </c>
      <c r="L957" s="218"/>
      <c r="M957" s="219" t="s">
        <v>18</v>
      </c>
      <c r="N957" s="220" t="s">
        <v>45</v>
      </c>
      <c r="O957" s="204">
        <v>0</v>
      </c>
      <c r="P957" s="204">
        <f>O957*H957</f>
        <v>0</v>
      </c>
      <c r="Q957" s="204">
        <v>0.00069999999999999999</v>
      </c>
      <c r="R957" s="204">
        <f>Q957*H957</f>
        <v>0.0035000000000000001</v>
      </c>
      <c r="S957" s="204">
        <v>0</v>
      </c>
      <c r="T957" s="205">
        <f>S957*H957</f>
        <v>0</v>
      </c>
      <c r="U957" s="32"/>
      <c r="V957" s="32"/>
      <c r="W957" s="32"/>
      <c r="X957" s="32"/>
      <c r="Y957" s="32"/>
      <c r="Z957" s="32"/>
      <c r="AA957" s="32"/>
      <c r="AB957" s="32"/>
      <c r="AC957" s="32"/>
      <c r="AD957" s="32"/>
      <c r="AE957" s="32"/>
      <c r="AR957" s="206" t="s">
        <v>181</v>
      </c>
      <c r="AT957" s="206" t="s">
        <v>260</v>
      </c>
      <c r="AU957" s="206" t="s">
        <v>83</v>
      </c>
      <c r="AY957" s="17" t="s">
        <v>143</v>
      </c>
      <c r="BE957" s="207">
        <f>IF(N957="základní",J957,0)</f>
        <v>1750</v>
      </c>
      <c r="BF957" s="207">
        <f>IF(N957="snížená",J957,0)</f>
        <v>0</v>
      </c>
      <c r="BG957" s="207">
        <f>IF(N957="zákl. přenesená",J957,0)</f>
        <v>0</v>
      </c>
      <c r="BH957" s="207">
        <f>IF(N957="sníž. přenesená",J957,0)</f>
        <v>0</v>
      </c>
      <c r="BI957" s="207">
        <f>IF(N957="nulová",J957,0)</f>
        <v>0</v>
      </c>
      <c r="BJ957" s="17" t="s">
        <v>20</v>
      </c>
      <c r="BK957" s="207">
        <f>ROUND(I957*H957,2)</f>
        <v>1750</v>
      </c>
      <c r="BL957" s="17" t="s">
        <v>150</v>
      </c>
      <c r="BM957" s="206" t="s">
        <v>1988</v>
      </c>
    </row>
    <row r="958" s="2" customFormat="1" ht="16.5" customHeight="1">
      <c r="A958" s="32"/>
      <c r="B958" s="33"/>
      <c r="C958" s="212" t="s">
        <v>1989</v>
      </c>
      <c r="D958" s="212" t="s">
        <v>260</v>
      </c>
      <c r="E958" s="213" t="s">
        <v>1990</v>
      </c>
      <c r="F958" s="214" t="s">
        <v>1991</v>
      </c>
      <c r="G958" s="215" t="s">
        <v>195</v>
      </c>
      <c r="H958" s="216">
        <v>5</v>
      </c>
      <c r="I958" s="217">
        <v>380</v>
      </c>
      <c r="J958" s="217">
        <f>ROUND(I958*H958,2)</f>
        <v>1900</v>
      </c>
      <c r="K958" s="214" t="s">
        <v>149</v>
      </c>
      <c r="L958" s="218"/>
      <c r="M958" s="219" t="s">
        <v>18</v>
      </c>
      <c r="N958" s="220" t="s">
        <v>45</v>
      </c>
      <c r="O958" s="204">
        <v>0</v>
      </c>
      <c r="P958" s="204">
        <f>O958*H958</f>
        <v>0</v>
      </c>
      <c r="Q958" s="204">
        <v>0.00069999999999999999</v>
      </c>
      <c r="R958" s="204">
        <f>Q958*H958</f>
        <v>0.0035000000000000001</v>
      </c>
      <c r="S958" s="204">
        <v>0</v>
      </c>
      <c r="T958" s="205">
        <f>S958*H958</f>
        <v>0</v>
      </c>
      <c r="U958" s="32"/>
      <c r="V958" s="32"/>
      <c r="W958" s="32"/>
      <c r="X958" s="32"/>
      <c r="Y958" s="32"/>
      <c r="Z958" s="32"/>
      <c r="AA958" s="32"/>
      <c r="AB958" s="32"/>
      <c r="AC958" s="32"/>
      <c r="AD958" s="32"/>
      <c r="AE958" s="32"/>
      <c r="AR958" s="206" t="s">
        <v>181</v>
      </c>
      <c r="AT958" s="206" t="s">
        <v>260</v>
      </c>
      <c r="AU958" s="206" t="s">
        <v>83</v>
      </c>
      <c r="AY958" s="17" t="s">
        <v>143</v>
      </c>
      <c r="BE958" s="207">
        <f>IF(N958="základní",J958,0)</f>
        <v>1900</v>
      </c>
      <c r="BF958" s="207">
        <f>IF(N958="snížená",J958,0)</f>
        <v>0</v>
      </c>
      <c r="BG958" s="207">
        <f>IF(N958="zákl. přenesená",J958,0)</f>
        <v>0</v>
      </c>
      <c r="BH958" s="207">
        <f>IF(N958="sníž. přenesená",J958,0)</f>
        <v>0</v>
      </c>
      <c r="BI958" s="207">
        <f>IF(N958="nulová",J958,0)</f>
        <v>0</v>
      </c>
      <c r="BJ958" s="17" t="s">
        <v>20</v>
      </c>
      <c r="BK958" s="207">
        <f>ROUND(I958*H958,2)</f>
        <v>1900</v>
      </c>
      <c r="BL958" s="17" t="s">
        <v>150</v>
      </c>
      <c r="BM958" s="206" t="s">
        <v>1992</v>
      </c>
    </row>
    <row r="959" s="2" customFormat="1" ht="16.5" customHeight="1">
      <c r="A959" s="32"/>
      <c r="B959" s="33"/>
      <c r="C959" s="212" t="s">
        <v>1993</v>
      </c>
      <c r="D959" s="212" t="s">
        <v>260</v>
      </c>
      <c r="E959" s="213" t="s">
        <v>1994</v>
      </c>
      <c r="F959" s="214" t="s">
        <v>1995</v>
      </c>
      <c r="G959" s="215" t="s">
        <v>195</v>
      </c>
      <c r="H959" s="216">
        <v>5</v>
      </c>
      <c r="I959" s="217">
        <v>380</v>
      </c>
      <c r="J959" s="217">
        <f>ROUND(I959*H959,2)</f>
        <v>1900</v>
      </c>
      <c r="K959" s="214" t="s">
        <v>149</v>
      </c>
      <c r="L959" s="218"/>
      <c r="M959" s="219" t="s">
        <v>18</v>
      </c>
      <c r="N959" s="220" t="s">
        <v>45</v>
      </c>
      <c r="O959" s="204">
        <v>0</v>
      </c>
      <c r="P959" s="204">
        <f>O959*H959</f>
        <v>0</v>
      </c>
      <c r="Q959" s="204">
        <v>0.00080000000000000004</v>
      </c>
      <c r="R959" s="204">
        <f>Q959*H959</f>
        <v>0.0040000000000000001</v>
      </c>
      <c r="S959" s="204">
        <v>0</v>
      </c>
      <c r="T959" s="205">
        <f>S959*H959</f>
        <v>0</v>
      </c>
      <c r="U959" s="32"/>
      <c r="V959" s="32"/>
      <c r="W959" s="32"/>
      <c r="X959" s="32"/>
      <c r="Y959" s="32"/>
      <c r="Z959" s="32"/>
      <c r="AA959" s="32"/>
      <c r="AB959" s="32"/>
      <c r="AC959" s="32"/>
      <c r="AD959" s="32"/>
      <c r="AE959" s="32"/>
      <c r="AR959" s="206" t="s">
        <v>181</v>
      </c>
      <c r="AT959" s="206" t="s">
        <v>260</v>
      </c>
      <c r="AU959" s="206" t="s">
        <v>83</v>
      </c>
      <c r="AY959" s="17" t="s">
        <v>143</v>
      </c>
      <c r="BE959" s="207">
        <f>IF(N959="základní",J959,0)</f>
        <v>1900</v>
      </c>
      <c r="BF959" s="207">
        <f>IF(N959="snížená",J959,0)</f>
        <v>0</v>
      </c>
      <c r="BG959" s="207">
        <f>IF(N959="zákl. přenesená",J959,0)</f>
        <v>0</v>
      </c>
      <c r="BH959" s="207">
        <f>IF(N959="sníž. přenesená",J959,0)</f>
        <v>0</v>
      </c>
      <c r="BI959" s="207">
        <f>IF(N959="nulová",J959,0)</f>
        <v>0</v>
      </c>
      <c r="BJ959" s="17" t="s">
        <v>20</v>
      </c>
      <c r="BK959" s="207">
        <f>ROUND(I959*H959,2)</f>
        <v>1900</v>
      </c>
      <c r="BL959" s="17" t="s">
        <v>150</v>
      </c>
      <c r="BM959" s="206" t="s">
        <v>1996</v>
      </c>
    </row>
    <row r="960" s="2" customFormat="1" ht="16.5" customHeight="1">
      <c r="A960" s="32"/>
      <c r="B960" s="33"/>
      <c r="C960" s="212" t="s">
        <v>1997</v>
      </c>
      <c r="D960" s="212" t="s">
        <v>260</v>
      </c>
      <c r="E960" s="213" t="s">
        <v>1998</v>
      </c>
      <c r="F960" s="214" t="s">
        <v>1999</v>
      </c>
      <c r="G960" s="215" t="s">
        <v>195</v>
      </c>
      <c r="H960" s="216">
        <v>5</v>
      </c>
      <c r="I960" s="217">
        <v>444</v>
      </c>
      <c r="J960" s="217">
        <f>ROUND(I960*H960,2)</f>
        <v>2220</v>
      </c>
      <c r="K960" s="214" t="s">
        <v>149</v>
      </c>
      <c r="L960" s="218"/>
      <c r="M960" s="219" t="s">
        <v>18</v>
      </c>
      <c r="N960" s="220" t="s">
        <v>45</v>
      </c>
      <c r="O960" s="204">
        <v>0</v>
      </c>
      <c r="P960" s="204">
        <f>O960*H960</f>
        <v>0</v>
      </c>
      <c r="Q960" s="204">
        <v>0.001</v>
      </c>
      <c r="R960" s="204">
        <f>Q960*H960</f>
        <v>0.0050000000000000001</v>
      </c>
      <c r="S960" s="204">
        <v>0</v>
      </c>
      <c r="T960" s="205">
        <f>S960*H960</f>
        <v>0</v>
      </c>
      <c r="U960" s="32"/>
      <c r="V960" s="32"/>
      <c r="W960" s="32"/>
      <c r="X960" s="32"/>
      <c r="Y960" s="32"/>
      <c r="Z960" s="32"/>
      <c r="AA960" s="32"/>
      <c r="AB960" s="32"/>
      <c r="AC960" s="32"/>
      <c r="AD960" s="32"/>
      <c r="AE960" s="32"/>
      <c r="AR960" s="206" t="s">
        <v>181</v>
      </c>
      <c r="AT960" s="206" t="s">
        <v>260</v>
      </c>
      <c r="AU960" s="206" t="s">
        <v>83</v>
      </c>
      <c r="AY960" s="17" t="s">
        <v>143</v>
      </c>
      <c r="BE960" s="207">
        <f>IF(N960="základní",J960,0)</f>
        <v>2220</v>
      </c>
      <c r="BF960" s="207">
        <f>IF(N960="snížená",J960,0)</f>
        <v>0</v>
      </c>
      <c r="BG960" s="207">
        <f>IF(N960="zákl. přenesená",J960,0)</f>
        <v>0</v>
      </c>
      <c r="BH960" s="207">
        <f>IF(N960="sníž. přenesená",J960,0)</f>
        <v>0</v>
      </c>
      <c r="BI960" s="207">
        <f>IF(N960="nulová",J960,0)</f>
        <v>0</v>
      </c>
      <c r="BJ960" s="17" t="s">
        <v>20</v>
      </c>
      <c r="BK960" s="207">
        <f>ROUND(I960*H960,2)</f>
        <v>2220</v>
      </c>
      <c r="BL960" s="17" t="s">
        <v>150</v>
      </c>
      <c r="BM960" s="206" t="s">
        <v>2000</v>
      </c>
    </row>
    <row r="961" s="2" customFormat="1" ht="16.5" customHeight="1">
      <c r="A961" s="32"/>
      <c r="B961" s="33"/>
      <c r="C961" s="212" t="s">
        <v>2001</v>
      </c>
      <c r="D961" s="212" t="s">
        <v>260</v>
      </c>
      <c r="E961" s="213" t="s">
        <v>2002</v>
      </c>
      <c r="F961" s="214" t="s">
        <v>2003</v>
      </c>
      <c r="G961" s="215" t="s">
        <v>195</v>
      </c>
      <c r="H961" s="216">
        <v>3</v>
      </c>
      <c r="I961" s="217">
        <v>257</v>
      </c>
      <c r="J961" s="217">
        <f>ROUND(I961*H961,2)</f>
        <v>771</v>
      </c>
      <c r="K961" s="214" t="s">
        <v>18</v>
      </c>
      <c r="L961" s="218"/>
      <c r="M961" s="219" t="s">
        <v>18</v>
      </c>
      <c r="N961" s="220" t="s">
        <v>45</v>
      </c>
      <c r="O961" s="204">
        <v>0</v>
      </c>
      <c r="P961" s="204">
        <f>O961*H961</f>
        <v>0</v>
      </c>
      <c r="Q961" s="204">
        <v>0.00125</v>
      </c>
      <c r="R961" s="204">
        <f>Q961*H961</f>
        <v>0.0037499999999999999</v>
      </c>
      <c r="S961" s="204">
        <v>0</v>
      </c>
      <c r="T961" s="205">
        <f>S961*H961</f>
        <v>0</v>
      </c>
      <c r="U961" s="32"/>
      <c r="V961" s="32"/>
      <c r="W961" s="32"/>
      <c r="X961" s="32"/>
      <c r="Y961" s="32"/>
      <c r="Z961" s="32"/>
      <c r="AA961" s="32"/>
      <c r="AB961" s="32"/>
      <c r="AC961" s="32"/>
      <c r="AD961" s="32"/>
      <c r="AE961" s="32"/>
      <c r="AR961" s="206" t="s">
        <v>181</v>
      </c>
      <c r="AT961" s="206" t="s">
        <v>260</v>
      </c>
      <c r="AU961" s="206" t="s">
        <v>83</v>
      </c>
      <c r="AY961" s="17" t="s">
        <v>143</v>
      </c>
      <c r="BE961" s="207">
        <f>IF(N961="základní",J961,0)</f>
        <v>771</v>
      </c>
      <c r="BF961" s="207">
        <f>IF(N961="snížená",J961,0)</f>
        <v>0</v>
      </c>
      <c r="BG961" s="207">
        <f>IF(N961="zákl. přenesená",J961,0)</f>
        <v>0</v>
      </c>
      <c r="BH961" s="207">
        <f>IF(N961="sníž. přenesená",J961,0)</f>
        <v>0</v>
      </c>
      <c r="BI961" s="207">
        <f>IF(N961="nulová",J961,0)</f>
        <v>0</v>
      </c>
      <c r="BJ961" s="17" t="s">
        <v>20</v>
      </c>
      <c r="BK961" s="207">
        <f>ROUND(I961*H961,2)</f>
        <v>771</v>
      </c>
      <c r="BL961" s="17" t="s">
        <v>150</v>
      </c>
      <c r="BM961" s="206" t="s">
        <v>2004</v>
      </c>
    </row>
    <row r="962" s="2" customFormat="1">
      <c r="A962" s="32"/>
      <c r="B962" s="33"/>
      <c r="C962" s="34"/>
      <c r="D962" s="208" t="s">
        <v>179</v>
      </c>
      <c r="E962" s="34"/>
      <c r="F962" s="209" t="s">
        <v>264</v>
      </c>
      <c r="G962" s="34"/>
      <c r="H962" s="34"/>
      <c r="I962" s="34"/>
      <c r="J962" s="34"/>
      <c r="K962" s="34"/>
      <c r="L962" s="38"/>
      <c r="M962" s="210"/>
      <c r="N962" s="211"/>
      <c r="O962" s="77"/>
      <c r="P962" s="77"/>
      <c r="Q962" s="77"/>
      <c r="R962" s="77"/>
      <c r="S962" s="77"/>
      <c r="T962" s="78"/>
      <c r="U962" s="32"/>
      <c r="V962" s="32"/>
      <c r="W962" s="32"/>
      <c r="X962" s="32"/>
      <c r="Y962" s="32"/>
      <c r="Z962" s="32"/>
      <c r="AA962" s="32"/>
      <c r="AB962" s="32"/>
      <c r="AC962" s="32"/>
      <c r="AD962" s="32"/>
      <c r="AE962" s="32"/>
      <c r="AT962" s="17" t="s">
        <v>179</v>
      </c>
      <c r="AU962" s="17" t="s">
        <v>83</v>
      </c>
    </row>
    <row r="963" s="2" customFormat="1" ht="37.8" customHeight="1">
      <c r="A963" s="32"/>
      <c r="B963" s="33"/>
      <c r="C963" s="196" t="s">
        <v>2005</v>
      </c>
      <c r="D963" s="196" t="s">
        <v>145</v>
      </c>
      <c r="E963" s="197" t="s">
        <v>2006</v>
      </c>
      <c r="F963" s="198" t="s">
        <v>2007</v>
      </c>
      <c r="G963" s="199" t="s">
        <v>195</v>
      </c>
      <c r="H963" s="200">
        <v>38</v>
      </c>
      <c r="I963" s="201">
        <v>138</v>
      </c>
      <c r="J963" s="201">
        <f>ROUND(I963*H963,2)</f>
        <v>5244</v>
      </c>
      <c r="K963" s="198" t="s">
        <v>149</v>
      </c>
      <c r="L963" s="38"/>
      <c r="M963" s="202" t="s">
        <v>18</v>
      </c>
      <c r="N963" s="203" t="s">
        <v>45</v>
      </c>
      <c r="O963" s="204">
        <v>0.14000000000000001</v>
      </c>
      <c r="P963" s="204">
        <f>O963*H963</f>
        <v>5.3200000000000003</v>
      </c>
      <c r="Q963" s="204">
        <v>0.0013600000000000001</v>
      </c>
      <c r="R963" s="204">
        <f>Q963*H963</f>
        <v>0.051680000000000004</v>
      </c>
      <c r="S963" s="204">
        <v>0</v>
      </c>
      <c r="T963" s="205">
        <f>S963*H963</f>
        <v>0</v>
      </c>
      <c r="U963" s="32"/>
      <c r="V963" s="32"/>
      <c r="W963" s="32"/>
      <c r="X963" s="32"/>
      <c r="Y963" s="32"/>
      <c r="Z963" s="32"/>
      <c r="AA963" s="32"/>
      <c r="AB963" s="32"/>
      <c r="AC963" s="32"/>
      <c r="AD963" s="32"/>
      <c r="AE963" s="32"/>
      <c r="AR963" s="206" t="s">
        <v>150</v>
      </c>
      <c r="AT963" s="206" t="s">
        <v>145</v>
      </c>
      <c r="AU963" s="206" t="s">
        <v>83</v>
      </c>
      <c r="AY963" s="17" t="s">
        <v>143</v>
      </c>
      <c r="BE963" s="207">
        <f>IF(N963="základní",J963,0)</f>
        <v>5244</v>
      </c>
      <c r="BF963" s="207">
        <f>IF(N963="snížená",J963,0)</f>
        <v>0</v>
      </c>
      <c r="BG963" s="207">
        <f>IF(N963="zákl. přenesená",J963,0)</f>
        <v>0</v>
      </c>
      <c r="BH963" s="207">
        <f>IF(N963="sníž. přenesená",J963,0)</f>
        <v>0</v>
      </c>
      <c r="BI963" s="207">
        <f>IF(N963="nulová",J963,0)</f>
        <v>0</v>
      </c>
      <c r="BJ963" s="17" t="s">
        <v>20</v>
      </c>
      <c r="BK963" s="207">
        <f>ROUND(I963*H963,2)</f>
        <v>5244</v>
      </c>
      <c r="BL963" s="17" t="s">
        <v>150</v>
      </c>
      <c r="BM963" s="206" t="s">
        <v>2008</v>
      </c>
    </row>
    <row r="964" s="2" customFormat="1">
      <c r="A964" s="32"/>
      <c r="B964" s="33"/>
      <c r="C964" s="34"/>
      <c r="D964" s="208" t="s">
        <v>152</v>
      </c>
      <c r="E964" s="34"/>
      <c r="F964" s="209" t="s">
        <v>2009</v>
      </c>
      <c r="G964" s="34"/>
      <c r="H964" s="34"/>
      <c r="I964" s="34"/>
      <c r="J964" s="34"/>
      <c r="K964" s="34"/>
      <c r="L964" s="38"/>
      <c r="M964" s="210"/>
      <c r="N964" s="211"/>
      <c r="O964" s="77"/>
      <c r="P964" s="77"/>
      <c r="Q964" s="77"/>
      <c r="R964" s="77"/>
      <c r="S964" s="77"/>
      <c r="T964" s="78"/>
      <c r="U964" s="32"/>
      <c r="V964" s="32"/>
      <c r="W964" s="32"/>
      <c r="X964" s="32"/>
      <c r="Y964" s="32"/>
      <c r="Z964" s="32"/>
      <c r="AA964" s="32"/>
      <c r="AB964" s="32"/>
      <c r="AC964" s="32"/>
      <c r="AD964" s="32"/>
      <c r="AE964" s="32"/>
      <c r="AT964" s="17" t="s">
        <v>152</v>
      </c>
      <c r="AU964" s="17" t="s">
        <v>83</v>
      </c>
    </row>
    <row r="965" s="2" customFormat="1" ht="16.5" customHeight="1">
      <c r="A965" s="32"/>
      <c r="B965" s="33"/>
      <c r="C965" s="212" t="s">
        <v>2010</v>
      </c>
      <c r="D965" s="212" t="s">
        <v>260</v>
      </c>
      <c r="E965" s="213" t="s">
        <v>2011</v>
      </c>
      <c r="F965" s="214" t="s">
        <v>2012</v>
      </c>
      <c r="G965" s="215" t="s">
        <v>195</v>
      </c>
      <c r="H965" s="216">
        <v>6</v>
      </c>
      <c r="I965" s="217">
        <v>14500</v>
      </c>
      <c r="J965" s="217">
        <f>ROUND(I965*H965,2)</f>
        <v>87000</v>
      </c>
      <c r="K965" s="214" t="s">
        <v>18</v>
      </c>
      <c r="L965" s="218"/>
      <c r="M965" s="219" t="s">
        <v>18</v>
      </c>
      <c r="N965" s="220" t="s">
        <v>45</v>
      </c>
      <c r="O965" s="204">
        <v>0</v>
      </c>
      <c r="P965" s="204">
        <f>O965*H965</f>
        <v>0</v>
      </c>
      <c r="Q965" s="204">
        <v>1.51</v>
      </c>
      <c r="R965" s="204">
        <f>Q965*H965</f>
        <v>9.0600000000000005</v>
      </c>
      <c r="S965" s="204">
        <v>0</v>
      </c>
      <c r="T965" s="205">
        <f>S965*H965</f>
        <v>0</v>
      </c>
      <c r="U965" s="32"/>
      <c r="V965" s="32"/>
      <c r="W965" s="32"/>
      <c r="X965" s="32"/>
      <c r="Y965" s="32"/>
      <c r="Z965" s="32"/>
      <c r="AA965" s="32"/>
      <c r="AB965" s="32"/>
      <c r="AC965" s="32"/>
      <c r="AD965" s="32"/>
      <c r="AE965" s="32"/>
      <c r="AR965" s="206" t="s">
        <v>181</v>
      </c>
      <c r="AT965" s="206" t="s">
        <v>260</v>
      </c>
      <c r="AU965" s="206" t="s">
        <v>83</v>
      </c>
      <c r="AY965" s="17" t="s">
        <v>143</v>
      </c>
      <c r="BE965" s="207">
        <f>IF(N965="základní",J965,0)</f>
        <v>87000</v>
      </c>
      <c r="BF965" s="207">
        <f>IF(N965="snížená",J965,0)</f>
        <v>0</v>
      </c>
      <c r="BG965" s="207">
        <f>IF(N965="zákl. přenesená",J965,0)</f>
        <v>0</v>
      </c>
      <c r="BH965" s="207">
        <f>IF(N965="sníž. přenesená",J965,0)</f>
        <v>0</v>
      </c>
      <c r="BI965" s="207">
        <f>IF(N965="nulová",J965,0)</f>
        <v>0</v>
      </c>
      <c r="BJ965" s="17" t="s">
        <v>20</v>
      </c>
      <c r="BK965" s="207">
        <f>ROUND(I965*H965,2)</f>
        <v>87000</v>
      </c>
      <c r="BL965" s="17" t="s">
        <v>150</v>
      </c>
      <c r="BM965" s="206" t="s">
        <v>2013</v>
      </c>
    </row>
    <row r="966" s="2" customFormat="1">
      <c r="A966" s="32"/>
      <c r="B966" s="33"/>
      <c r="C966" s="34"/>
      <c r="D966" s="208" t="s">
        <v>179</v>
      </c>
      <c r="E966" s="34"/>
      <c r="F966" s="209" t="s">
        <v>2014</v>
      </c>
      <c r="G966" s="34"/>
      <c r="H966" s="34"/>
      <c r="I966" s="34"/>
      <c r="J966" s="34"/>
      <c r="K966" s="34"/>
      <c r="L966" s="38"/>
      <c r="M966" s="210"/>
      <c r="N966" s="211"/>
      <c r="O966" s="77"/>
      <c r="P966" s="77"/>
      <c r="Q966" s="77"/>
      <c r="R966" s="77"/>
      <c r="S966" s="77"/>
      <c r="T966" s="78"/>
      <c r="U966" s="32"/>
      <c r="V966" s="32"/>
      <c r="W966" s="32"/>
      <c r="X966" s="32"/>
      <c r="Y966" s="32"/>
      <c r="Z966" s="32"/>
      <c r="AA966" s="32"/>
      <c r="AB966" s="32"/>
      <c r="AC966" s="32"/>
      <c r="AD966" s="32"/>
      <c r="AE966" s="32"/>
      <c r="AT966" s="17" t="s">
        <v>179</v>
      </c>
      <c r="AU966" s="17" t="s">
        <v>83</v>
      </c>
    </row>
    <row r="967" s="2" customFormat="1" ht="24.15" customHeight="1">
      <c r="A967" s="32"/>
      <c r="B967" s="33"/>
      <c r="C967" s="212" t="s">
        <v>2015</v>
      </c>
      <c r="D967" s="212" t="s">
        <v>260</v>
      </c>
      <c r="E967" s="213" t="s">
        <v>2016</v>
      </c>
      <c r="F967" s="214" t="s">
        <v>2017</v>
      </c>
      <c r="G967" s="215" t="s">
        <v>195</v>
      </c>
      <c r="H967" s="216">
        <v>3</v>
      </c>
      <c r="I967" s="217">
        <v>20000</v>
      </c>
      <c r="J967" s="217">
        <f>ROUND(I967*H967,2)</f>
        <v>60000</v>
      </c>
      <c r="K967" s="214" t="s">
        <v>18</v>
      </c>
      <c r="L967" s="218"/>
      <c r="M967" s="219" t="s">
        <v>18</v>
      </c>
      <c r="N967" s="220" t="s">
        <v>45</v>
      </c>
      <c r="O967" s="204">
        <v>0</v>
      </c>
      <c r="P967" s="204">
        <f>O967*H967</f>
        <v>0</v>
      </c>
      <c r="Q967" s="204">
        <v>0.83099999999999996</v>
      </c>
      <c r="R967" s="204">
        <f>Q967*H967</f>
        <v>2.4929999999999999</v>
      </c>
      <c r="S967" s="204">
        <v>0</v>
      </c>
      <c r="T967" s="205">
        <f>S967*H967</f>
        <v>0</v>
      </c>
      <c r="U967" s="32"/>
      <c r="V967" s="32"/>
      <c r="W967" s="32"/>
      <c r="X967" s="32"/>
      <c r="Y967" s="32"/>
      <c r="Z967" s="32"/>
      <c r="AA967" s="32"/>
      <c r="AB967" s="32"/>
      <c r="AC967" s="32"/>
      <c r="AD967" s="32"/>
      <c r="AE967" s="32"/>
      <c r="AR967" s="206" t="s">
        <v>181</v>
      </c>
      <c r="AT967" s="206" t="s">
        <v>260</v>
      </c>
      <c r="AU967" s="206" t="s">
        <v>83</v>
      </c>
      <c r="AY967" s="17" t="s">
        <v>143</v>
      </c>
      <c r="BE967" s="207">
        <f>IF(N967="základní",J967,0)</f>
        <v>60000</v>
      </c>
      <c r="BF967" s="207">
        <f>IF(N967="snížená",J967,0)</f>
        <v>0</v>
      </c>
      <c r="BG967" s="207">
        <f>IF(N967="zákl. přenesená",J967,0)</f>
        <v>0</v>
      </c>
      <c r="BH967" s="207">
        <f>IF(N967="sníž. přenesená",J967,0)</f>
        <v>0</v>
      </c>
      <c r="BI967" s="207">
        <f>IF(N967="nulová",J967,0)</f>
        <v>0</v>
      </c>
      <c r="BJ967" s="17" t="s">
        <v>20</v>
      </c>
      <c r="BK967" s="207">
        <f>ROUND(I967*H967,2)</f>
        <v>60000</v>
      </c>
      <c r="BL967" s="17" t="s">
        <v>150</v>
      </c>
      <c r="BM967" s="206" t="s">
        <v>2018</v>
      </c>
    </row>
    <row r="968" s="2" customFormat="1">
      <c r="A968" s="32"/>
      <c r="B968" s="33"/>
      <c r="C968" s="34"/>
      <c r="D968" s="208" t="s">
        <v>179</v>
      </c>
      <c r="E968" s="34"/>
      <c r="F968" s="209" t="s">
        <v>2019</v>
      </c>
      <c r="G968" s="34"/>
      <c r="H968" s="34"/>
      <c r="I968" s="34"/>
      <c r="J968" s="34"/>
      <c r="K968" s="34"/>
      <c r="L968" s="38"/>
      <c r="M968" s="210"/>
      <c r="N968" s="211"/>
      <c r="O968" s="77"/>
      <c r="P968" s="77"/>
      <c r="Q968" s="77"/>
      <c r="R968" s="77"/>
      <c r="S968" s="77"/>
      <c r="T968" s="78"/>
      <c r="U968" s="32"/>
      <c r="V968" s="32"/>
      <c r="W968" s="32"/>
      <c r="X968" s="32"/>
      <c r="Y968" s="32"/>
      <c r="Z968" s="32"/>
      <c r="AA968" s="32"/>
      <c r="AB968" s="32"/>
      <c r="AC968" s="32"/>
      <c r="AD968" s="32"/>
      <c r="AE968" s="32"/>
      <c r="AT968" s="17" t="s">
        <v>179</v>
      </c>
      <c r="AU968" s="17" t="s">
        <v>83</v>
      </c>
    </row>
    <row r="969" s="2" customFormat="1" ht="24.15" customHeight="1">
      <c r="A969" s="32"/>
      <c r="B969" s="33"/>
      <c r="C969" s="212" t="s">
        <v>2020</v>
      </c>
      <c r="D969" s="212" t="s">
        <v>260</v>
      </c>
      <c r="E969" s="213" t="s">
        <v>2021</v>
      </c>
      <c r="F969" s="214" t="s">
        <v>2017</v>
      </c>
      <c r="G969" s="215" t="s">
        <v>195</v>
      </c>
      <c r="H969" s="216">
        <v>3</v>
      </c>
      <c r="I969" s="217">
        <v>18700</v>
      </c>
      <c r="J969" s="217">
        <f>ROUND(I969*H969,2)</f>
        <v>56100</v>
      </c>
      <c r="K969" s="214" t="s">
        <v>18</v>
      </c>
      <c r="L969" s="218"/>
      <c r="M969" s="219" t="s">
        <v>18</v>
      </c>
      <c r="N969" s="220" t="s">
        <v>45</v>
      </c>
      <c r="O969" s="204">
        <v>0</v>
      </c>
      <c r="P969" s="204">
        <f>O969*H969</f>
        <v>0</v>
      </c>
      <c r="Q969" s="204">
        <v>0.90300000000000002</v>
      </c>
      <c r="R969" s="204">
        <f>Q969*H969</f>
        <v>2.7090000000000001</v>
      </c>
      <c r="S969" s="204">
        <v>0</v>
      </c>
      <c r="T969" s="205">
        <f>S969*H969</f>
        <v>0</v>
      </c>
      <c r="U969" s="32"/>
      <c r="V969" s="32"/>
      <c r="W969" s="32"/>
      <c r="X969" s="32"/>
      <c r="Y969" s="32"/>
      <c r="Z969" s="32"/>
      <c r="AA969" s="32"/>
      <c r="AB969" s="32"/>
      <c r="AC969" s="32"/>
      <c r="AD969" s="32"/>
      <c r="AE969" s="32"/>
      <c r="AR969" s="206" t="s">
        <v>181</v>
      </c>
      <c r="AT969" s="206" t="s">
        <v>260</v>
      </c>
      <c r="AU969" s="206" t="s">
        <v>83</v>
      </c>
      <c r="AY969" s="17" t="s">
        <v>143</v>
      </c>
      <c r="BE969" s="207">
        <f>IF(N969="základní",J969,0)</f>
        <v>56100</v>
      </c>
      <c r="BF969" s="207">
        <f>IF(N969="snížená",J969,0)</f>
        <v>0</v>
      </c>
      <c r="BG969" s="207">
        <f>IF(N969="zákl. přenesená",J969,0)</f>
        <v>0</v>
      </c>
      <c r="BH969" s="207">
        <f>IF(N969="sníž. přenesená",J969,0)</f>
        <v>0</v>
      </c>
      <c r="BI969" s="207">
        <f>IF(N969="nulová",J969,0)</f>
        <v>0</v>
      </c>
      <c r="BJ969" s="17" t="s">
        <v>20</v>
      </c>
      <c r="BK969" s="207">
        <f>ROUND(I969*H969,2)</f>
        <v>56100</v>
      </c>
      <c r="BL969" s="17" t="s">
        <v>150</v>
      </c>
      <c r="BM969" s="206" t="s">
        <v>2022</v>
      </c>
    </row>
    <row r="970" s="2" customFormat="1">
      <c r="A970" s="32"/>
      <c r="B970" s="33"/>
      <c r="C970" s="34"/>
      <c r="D970" s="208" t="s">
        <v>179</v>
      </c>
      <c r="E970" s="34"/>
      <c r="F970" s="209" t="s">
        <v>2019</v>
      </c>
      <c r="G970" s="34"/>
      <c r="H970" s="34"/>
      <c r="I970" s="34"/>
      <c r="J970" s="34"/>
      <c r="K970" s="34"/>
      <c r="L970" s="38"/>
      <c r="M970" s="210"/>
      <c r="N970" s="211"/>
      <c r="O970" s="77"/>
      <c r="P970" s="77"/>
      <c r="Q970" s="77"/>
      <c r="R970" s="77"/>
      <c r="S970" s="77"/>
      <c r="T970" s="78"/>
      <c r="U970" s="32"/>
      <c r="V970" s="32"/>
      <c r="W970" s="32"/>
      <c r="X970" s="32"/>
      <c r="Y970" s="32"/>
      <c r="Z970" s="32"/>
      <c r="AA970" s="32"/>
      <c r="AB970" s="32"/>
      <c r="AC970" s="32"/>
      <c r="AD970" s="32"/>
      <c r="AE970" s="32"/>
      <c r="AT970" s="17" t="s">
        <v>179</v>
      </c>
      <c r="AU970" s="17" t="s">
        <v>83</v>
      </c>
    </row>
    <row r="971" s="2" customFormat="1" ht="24.15" customHeight="1">
      <c r="A971" s="32"/>
      <c r="B971" s="33"/>
      <c r="C971" s="212" t="s">
        <v>2023</v>
      </c>
      <c r="D971" s="212" t="s">
        <v>260</v>
      </c>
      <c r="E971" s="213" t="s">
        <v>2024</v>
      </c>
      <c r="F971" s="214" t="s">
        <v>2025</v>
      </c>
      <c r="G971" s="215" t="s">
        <v>195</v>
      </c>
      <c r="H971" s="216">
        <v>30</v>
      </c>
      <c r="I971" s="217">
        <v>300</v>
      </c>
      <c r="J971" s="217">
        <f>ROUND(I971*H971,2)</f>
        <v>9000</v>
      </c>
      <c r="K971" s="214" t="s">
        <v>18</v>
      </c>
      <c r="L971" s="218"/>
      <c r="M971" s="219" t="s">
        <v>18</v>
      </c>
      <c r="N971" s="220" t="s">
        <v>45</v>
      </c>
      <c r="O971" s="204">
        <v>0</v>
      </c>
      <c r="P971" s="204">
        <f>O971*H971</f>
        <v>0</v>
      </c>
      <c r="Q971" s="204">
        <v>0.044999999999999998</v>
      </c>
      <c r="R971" s="204">
        <f>Q971*H971</f>
        <v>1.3499999999999999</v>
      </c>
      <c r="S971" s="204">
        <v>0</v>
      </c>
      <c r="T971" s="205">
        <f>S971*H971</f>
        <v>0</v>
      </c>
      <c r="U971" s="32"/>
      <c r="V971" s="32"/>
      <c r="W971" s="32"/>
      <c r="X971" s="32"/>
      <c r="Y971" s="32"/>
      <c r="Z971" s="32"/>
      <c r="AA971" s="32"/>
      <c r="AB971" s="32"/>
      <c r="AC971" s="32"/>
      <c r="AD971" s="32"/>
      <c r="AE971" s="32"/>
      <c r="AR971" s="206" t="s">
        <v>181</v>
      </c>
      <c r="AT971" s="206" t="s">
        <v>260</v>
      </c>
      <c r="AU971" s="206" t="s">
        <v>83</v>
      </c>
      <c r="AY971" s="17" t="s">
        <v>143</v>
      </c>
      <c r="BE971" s="207">
        <f>IF(N971="základní",J971,0)</f>
        <v>9000</v>
      </c>
      <c r="BF971" s="207">
        <f>IF(N971="snížená",J971,0)</f>
        <v>0</v>
      </c>
      <c r="BG971" s="207">
        <f>IF(N971="zákl. přenesená",J971,0)</f>
        <v>0</v>
      </c>
      <c r="BH971" s="207">
        <f>IF(N971="sníž. přenesená",J971,0)</f>
        <v>0</v>
      </c>
      <c r="BI971" s="207">
        <f>IF(N971="nulová",J971,0)</f>
        <v>0</v>
      </c>
      <c r="BJ971" s="17" t="s">
        <v>20</v>
      </c>
      <c r="BK971" s="207">
        <f>ROUND(I971*H971,2)</f>
        <v>9000</v>
      </c>
      <c r="BL971" s="17" t="s">
        <v>150</v>
      </c>
      <c r="BM971" s="206" t="s">
        <v>2026</v>
      </c>
    </row>
    <row r="972" s="2" customFormat="1">
      <c r="A972" s="32"/>
      <c r="B972" s="33"/>
      <c r="C972" s="34"/>
      <c r="D972" s="208" t="s">
        <v>179</v>
      </c>
      <c r="E972" s="34"/>
      <c r="F972" s="209" t="s">
        <v>2027</v>
      </c>
      <c r="G972" s="34"/>
      <c r="H972" s="34"/>
      <c r="I972" s="34"/>
      <c r="J972" s="34"/>
      <c r="K972" s="34"/>
      <c r="L972" s="38"/>
      <c r="M972" s="210"/>
      <c r="N972" s="211"/>
      <c r="O972" s="77"/>
      <c r="P972" s="77"/>
      <c r="Q972" s="77"/>
      <c r="R972" s="77"/>
      <c r="S972" s="77"/>
      <c r="T972" s="78"/>
      <c r="U972" s="32"/>
      <c r="V972" s="32"/>
      <c r="W972" s="32"/>
      <c r="X972" s="32"/>
      <c r="Y972" s="32"/>
      <c r="Z972" s="32"/>
      <c r="AA972" s="32"/>
      <c r="AB972" s="32"/>
      <c r="AC972" s="32"/>
      <c r="AD972" s="32"/>
      <c r="AE972" s="32"/>
      <c r="AT972" s="17" t="s">
        <v>179</v>
      </c>
      <c r="AU972" s="17" t="s">
        <v>83</v>
      </c>
    </row>
    <row r="973" s="2" customFormat="1" ht="24.15" customHeight="1">
      <c r="A973" s="32"/>
      <c r="B973" s="33"/>
      <c r="C973" s="196" t="s">
        <v>2028</v>
      </c>
      <c r="D973" s="196" t="s">
        <v>145</v>
      </c>
      <c r="E973" s="197" t="s">
        <v>2029</v>
      </c>
      <c r="F973" s="198" t="s">
        <v>2030</v>
      </c>
      <c r="G973" s="199" t="s">
        <v>176</v>
      </c>
      <c r="H973" s="200">
        <v>1.976</v>
      </c>
      <c r="I973" s="201">
        <v>3210</v>
      </c>
      <c r="J973" s="201">
        <f>ROUND(I973*H973,2)</f>
        <v>6342.96</v>
      </c>
      <c r="K973" s="198" t="s">
        <v>149</v>
      </c>
      <c r="L973" s="38"/>
      <c r="M973" s="202" t="s">
        <v>18</v>
      </c>
      <c r="N973" s="203" t="s">
        <v>45</v>
      </c>
      <c r="O973" s="204">
        <v>1.319</v>
      </c>
      <c r="P973" s="204">
        <f>O973*H973</f>
        <v>2.606344</v>
      </c>
      <c r="Q973" s="204">
        <v>0</v>
      </c>
      <c r="R973" s="204">
        <f>Q973*H973</f>
        <v>0</v>
      </c>
      <c r="S973" s="204">
        <v>0</v>
      </c>
      <c r="T973" s="205">
        <f>S973*H973</f>
        <v>0</v>
      </c>
      <c r="U973" s="32"/>
      <c r="V973" s="32"/>
      <c r="W973" s="32"/>
      <c r="X973" s="32"/>
      <c r="Y973" s="32"/>
      <c r="Z973" s="32"/>
      <c r="AA973" s="32"/>
      <c r="AB973" s="32"/>
      <c r="AC973" s="32"/>
      <c r="AD973" s="32"/>
      <c r="AE973" s="32"/>
      <c r="AR973" s="206" t="s">
        <v>150</v>
      </c>
      <c r="AT973" s="206" t="s">
        <v>145</v>
      </c>
      <c r="AU973" s="206" t="s">
        <v>83</v>
      </c>
      <c r="AY973" s="17" t="s">
        <v>143</v>
      </c>
      <c r="BE973" s="207">
        <f>IF(N973="základní",J973,0)</f>
        <v>6342.96</v>
      </c>
      <c r="BF973" s="207">
        <f>IF(N973="snížená",J973,0)</f>
        <v>0</v>
      </c>
      <c r="BG973" s="207">
        <f>IF(N973="zákl. přenesená",J973,0)</f>
        <v>0</v>
      </c>
      <c r="BH973" s="207">
        <f>IF(N973="sníž. přenesená",J973,0)</f>
        <v>0</v>
      </c>
      <c r="BI973" s="207">
        <f>IF(N973="nulová",J973,0)</f>
        <v>0</v>
      </c>
      <c r="BJ973" s="17" t="s">
        <v>20</v>
      </c>
      <c r="BK973" s="207">
        <f>ROUND(I973*H973,2)</f>
        <v>6342.96</v>
      </c>
      <c r="BL973" s="17" t="s">
        <v>150</v>
      </c>
      <c r="BM973" s="206" t="s">
        <v>2031</v>
      </c>
    </row>
    <row r="974" s="2" customFormat="1">
      <c r="A974" s="32"/>
      <c r="B974" s="33"/>
      <c r="C974" s="34"/>
      <c r="D974" s="208" t="s">
        <v>152</v>
      </c>
      <c r="E974" s="34"/>
      <c r="F974" s="209" t="s">
        <v>2032</v>
      </c>
      <c r="G974" s="34"/>
      <c r="H974" s="34"/>
      <c r="I974" s="34"/>
      <c r="J974" s="34"/>
      <c r="K974" s="34"/>
      <c r="L974" s="38"/>
      <c r="M974" s="210"/>
      <c r="N974" s="211"/>
      <c r="O974" s="77"/>
      <c r="P974" s="77"/>
      <c r="Q974" s="77"/>
      <c r="R974" s="77"/>
      <c r="S974" s="77"/>
      <c r="T974" s="78"/>
      <c r="U974" s="32"/>
      <c r="V974" s="32"/>
      <c r="W974" s="32"/>
      <c r="X974" s="32"/>
      <c r="Y974" s="32"/>
      <c r="Z974" s="32"/>
      <c r="AA974" s="32"/>
      <c r="AB974" s="32"/>
      <c r="AC974" s="32"/>
      <c r="AD974" s="32"/>
      <c r="AE974" s="32"/>
      <c r="AT974" s="17" t="s">
        <v>152</v>
      </c>
      <c r="AU974" s="17" t="s">
        <v>83</v>
      </c>
    </row>
    <row r="975" s="12" customFormat="1" ht="22.8" customHeight="1">
      <c r="A975" s="12"/>
      <c r="B975" s="181"/>
      <c r="C975" s="182"/>
      <c r="D975" s="183" t="s">
        <v>73</v>
      </c>
      <c r="E975" s="194" t="s">
        <v>185</v>
      </c>
      <c r="F975" s="194" t="s">
        <v>2033</v>
      </c>
      <c r="G975" s="182"/>
      <c r="H975" s="182"/>
      <c r="I975" s="182"/>
      <c r="J975" s="195">
        <f>BK975</f>
        <v>24056098.68</v>
      </c>
      <c r="K975" s="182"/>
      <c r="L975" s="186"/>
      <c r="M975" s="187"/>
      <c r="N975" s="188"/>
      <c r="O975" s="188"/>
      <c r="P975" s="189">
        <f>SUM(P976:P1574)</f>
        <v>45787.751762999993</v>
      </c>
      <c r="Q975" s="188"/>
      <c r="R975" s="189">
        <f>SUM(R976:R1574)</f>
        <v>610.66700400089985</v>
      </c>
      <c r="S975" s="188"/>
      <c r="T975" s="190">
        <f>SUM(T976:T1574)</f>
        <v>2834.4143455000003</v>
      </c>
      <c r="U975" s="12"/>
      <c r="V975" s="12"/>
      <c r="W975" s="12"/>
      <c r="X975" s="12"/>
      <c r="Y975" s="12"/>
      <c r="Z975" s="12"/>
      <c r="AA975" s="12"/>
      <c r="AB975" s="12"/>
      <c r="AC975" s="12"/>
      <c r="AD975" s="12"/>
      <c r="AE975" s="12"/>
      <c r="AR975" s="191" t="s">
        <v>20</v>
      </c>
      <c r="AT975" s="192" t="s">
        <v>73</v>
      </c>
      <c r="AU975" s="192" t="s">
        <v>20</v>
      </c>
      <c r="AY975" s="191" t="s">
        <v>143</v>
      </c>
      <c r="BK975" s="193">
        <f>SUM(BK976:BK1574)</f>
        <v>24056098.68</v>
      </c>
    </row>
    <row r="976" s="2" customFormat="1" ht="24.15" customHeight="1">
      <c r="A976" s="32"/>
      <c r="B976" s="33"/>
      <c r="C976" s="196" t="s">
        <v>2034</v>
      </c>
      <c r="D976" s="196" t="s">
        <v>145</v>
      </c>
      <c r="E976" s="197" t="s">
        <v>2035</v>
      </c>
      <c r="F976" s="198" t="s">
        <v>2036</v>
      </c>
      <c r="G976" s="199" t="s">
        <v>148</v>
      </c>
      <c r="H976" s="200">
        <v>225</v>
      </c>
      <c r="I976" s="201">
        <v>220</v>
      </c>
      <c r="J976" s="201">
        <f>ROUND(I976*H976,2)</f>
        <v>49500</v>
      </c>
      <c r="K976" s="198" t="s">
        <v>18</v>
      </c>
      <c r="L976" s="38"/>
      <c r="M976" s="202" t="s">
        <v>18</v>
      </c>
      <c r="N976" s="203" t="s">
        <v>45</v>
      </c>
      <c r="O976" s="204">
        <v>0</v>
      </c>
      <c r="P976" s="204">
        <f>O976*H976</f>
        <v>0</v>
      </c>
      <c r="Q976" s="204">
        <v>0</v>
      </c>
      <c r="R976" s="204">
        <f>Q976*H976</f>
        <v>0</v>
      </c>
      <c r="S976" s="204">
        <v>0</v>
      </c>
      <c r="T976" s="205">
        <f>S976*H976</f>
        <v>0</v>
      </c>
      <c r="U976" s="32"/>
      <c r="V976" s="32"/>
      <c r="W976" s="32"/>
      <c r="X976" s="32"/>
      <c r="Y976" s="32"/>
      <c r="Z976" s="32"/>
      <c r="AA976" s="32"/>
      <c r="AB976" s="32"/>
      <c r="AC976" s="32"/>
      <c r="AD976" s="32"/>
      <c r="AE976" s="32"/>
      <c r="AR976" s="206" t="s">
        <v>150</v>
      </c>
      <c r="AT976" s="206" t="s">
        <v>145</v>
      </c>
      <c r="AU976" s="206" t="s">
        <v>83</v>
      </c>
      <c r="AY976" s="17" t="s">
        <v>143</v>
      </c>
      <c r="BE976" s="207">
        <f>IF(N976="základní",J976,0)</f>
        <v>49500</v>
      </c>
      <c r="BF976" s="207">
        <f>IF(N976="snížená",J976,0)</f>
        <v>0</v>
      </c>
      <c r="BG976" s="207">
        <f>IF(N976="zákl. přenesená",J976,0)</f>
        <v>0</v>
      </c>
      <c r="BH976" s="207">
        <f>IF(N976="sníž. přenesená",J976,0)</f>
        <v>0</v>
      </c>
      <c r="BI976" s="207">
        <f>IF(N976="nulová",J976,0)</f>
        <v>0</v>
      </c>
      <c r="BJ976" s="17" t="s">
        <v>20</v>
      </c>
      <c r="BK976" s="207">
        <f>ROUND(I976*H976,2)</f>
        <v>49500</v>
      </c>
      <c r="BL976" s="17" t="s">
        <v>150</v>
      </c>
      <c r="BM976" s="206" t="s">
        <v>2037</v>
      </c>
    </row>
    <row r="977" s="2" customFormat="1">
      <c r="A977" s="32"/>
      <c r="B977" s="33"/>
      <c r="C977" s="34"/>
      <c r="D977" s="208" t="s">
        <v>179</v>
      </c>
      <c r="E977" s="34"/>
      <c r="F977" s="209" t="s">
        <v>2038</v>
      </c>
      <c r="G977" s="34"/>
      <c r="H977" s="34"/>
      <c r="I977" s="34"/>
      <c r="J977" s="34"/>
      <c r="K977" s="34"/>
      <c r="L977" s="38"/>
      <c r="M977" s="210"/>
      <c r="N977" s="211"/>
      <c r="O977" s="77"/>
      <c r="P977" s="77"/>
      <c r="Q977" s="77"/>
      <c r="R977" s="77"/>
      <c r="S977" s="77"/>
      <c r="T977" s="78"/>
      <c r="U977" s="32"/>
      <c r="V977" s="32"/>
      <c r="W977" s="32"/>
      <c r="X977" s="32"/>
      <c r="Y977" s="32"/>
      <c r="Z977" s="32"/>
      <c r="AA977" s="32"/>
      <c r="AB977" s="32"/>
      <c r="AC977" s="32"/>
      <c r="AD977" s="32"/>
      <c r="AE977" s="32"/>
      <c r="AT977" s="17" t="s">
        <v>179</v>
      </c>
      <c r="AU977" s="17" t="s">
        <v>83</v>
      </c>
    </row>
    <row r="978" s="2" customFormat="1" ht="24.15" customHeight="1">
      <c r="A978" s="32"/>
      <c r="B978" s="33"/>
      <c r="C978" s="212" t="s">
        <v>2039</v>
      </c>
      <c r="D978" s="212" t="s">
        <v>260</v>
      </c>
      <c r="E978" s="213" t="s">
        <v>2040</v>
      </c>
      <c r="F978" s="214" t="s">
        <v>2041</v>
      </c>
      <c r="G978" s="215" t="s">
        <v>506</v>
      </c>
      <c r="H978" s="216">
        <v>0.14999999999999999</v>
      </c>
      <c r="I978" s="217">
        <v>26100</v>
      </c>
      <c r="J978" s="217">
        <f>ROUND(I978*H978,2)</f>
        <v>3915</v>
      </c>
      <c r="K978" s="214" t="s">
        <v>149</v>
      </c>
      <c r="L978" s="218"/>
      <c r="M978" s="219" t="s">
        <v>18</v>
      </c>
      <c r="N978" s="220" t="s">
        <v>45</v>
      </c>
      <c r="O978" s="204">
        <v>0</v>
      </c>
      <c r="P978" s="204">
        <f>O978*H978</f>
        <v>0</v>
      </c>
      <c r="Q978" s="204">
        <v>1</v>
      </c>
      <c r="R978" s="204">
        <f>Q978*H978</f>
        <v>0.14999999999999999</v>
      </c>
      <c r="S978" s="204">
        <v>0</v>
      </c>
      <c r="T978" s="205">
        <f>S978*H978</f>
        <v>0</v>
      </c>
      <c r="U978" s="32"/>
      <c r="V978" s="32"/>
      <c r="W978" s="32"/>
      <c r="X978" s="32"/>
      <c r="Y978" s="32"/>
      <c r="Z978" s="32"/>
      <c r="AA978" s="32"/>
      <c r="AB978" s="32"/>
      <c r="AC978" s="32"/>
      <c r="AD978" s="32"/>
      <c r="AE978" s="32"/>
      <c r="AR978" s="206" t="s">
        <v>181</v>
      </c>
      <c r="AT978" s="206" t="s">
        <v>260</v>
      </c>
      <c r="AU978" s="206" t="s">
        <v>83</v>
      </c>
      <c r="AY978" s="17" t="s">
        <v>143</v>
      </c>
      <c r="BE978" s="207">
        <f>IF(N978="základní",J978,0)</f>
        <v>3915</v>
      </c>
      <c r="BF978" s="207">
        <f>IF(N978="snížená",J978,0)</f>
        <v>0</v>
      </c>
      <c r="BG978" s="207">
        <f>IF(N978="zákl. přenesená",J978,0)</f>
        <v>0</v>
      </c>
      <c r="BH978" s="207">
        <f>IF(N978="sníž. přenesená",J978,0)</f>
        <v>0</v>
      </c>
      <c r="BI978" s="207">
        <f>IF(N978="nulová",J978,0)</f>
        <v>0</v>
      </c>
      <c r="BJ978" s="17" t="s">
        <v>20</v>
      </c>
      <c r="BK978" s="207">
        <f>ROUND(I978*H978,2)</f>
        <v>3915</v>
      </c>
      <c r="BL978" s="17" t="s">
        <v>150</v>
      </c>
      <c r="BM978" s="206" t="s">
        <v>2042</v>
      </c>
    </row>
    <row r="979" s="2" customFormat="1">
      <c r="A979" s="32"/>
      <c r="B979" s="33"/>
      <c r="C979" s="34"/>
      <c r="D979" s="208" t="s">
        <v>179</v>
      </c>
      <c r="E979" s="34"/>
      <c r="F979" s="209" t="s">
        <v>2043</v>
      </c>
      <c r="G979" s="34"/>
      <c r="H979" s="34"/>
      <c r="I979" s="34"/>
      <c r="J979" s="34"/>
      <c r="K979" s="34"/>
      <c r="L979" s="38"/>
      <c r="M979" s="210"/>
      <c r="N979" s="211"/>
      <c r="O979" s="77"/>
      <c r="P979" s="77"/>
      <c r="Q979" s="77"/>
      <c r="R979" s="77"/>
      <c r="S979" s="77"/>
      <c r="T979" s="78"/>
      <c r="U979" s="32"/>
      <c r="V979" s="32"/>
      <c r="W979" s="32"/>
      <c r="X979" s="32"/>
      <c r="Y979" s="32"/>
      <c r="Z979" s="32"/>
      <c r="AA979" s="32"/>
      <c r="AB979" s="32"/>
      <c r="AC979" s="32"/>
      <c r="AD979" s="32"/>
      <c r="AE979" s="32"/>
      <c r="AT979" s="17" t="s">
        <v>179</v>
      </c>
      <c r="AU979" s="17" t="s">
        <v>83</v>
      </c>
    </row>
    <row r="980" s="2" customFormat="1" ht="24.15" customHeight="1">
      <c r="A980" s="32"/>
      <c r="B980" s="33"/>
      <c r="C980" s="196" t="s">
        <v>2044</v>
      </c>
      <c r="D980" s="196" t="s">
        <v>145</v>
      </c>
      <c r="E980" s="197" t="s">
        <v>2045</v>
      </c>
      <c r="F980" s="198" t="s">
        <v>2046</v>
      </c>
      <c r="G980" s="199" t="s">
        <v>256</v>
      </c>
      <c r="H980" s="200">
        <v>37.68</v>
      </c>
      <c r="I980" s="201">
        <v>173</v>
      </c>
      <c r="J980" s="201">
        <f>ROUND(I980*H980,2)</f>
        <v>6518.6400000000003</v>
      </c>
      <c r="K980" s="198" t="s">
        <v>18</v>
      </c>
      <c r="L980" s="38"/>
      <c r="M980" s="202" t="s">
        <v>18</v>
      </c>
      <c r="N980" s="203" t="s">
        <v>45</v>
      </c>
      <c r="O980" s="204">
        <v>0.14999999999999999</v>
      </c>
      <c r="P980" s="204">
        <f>O980*H980</f>
        <v>5.6520000000000001</v>
      </c>
      <c r="Q980" s="204">
        <v>0.00019320000000000001</v>
      </c>
      <c r="R980" s="204">
        <f>Q980*H980</f>
        <v>0.007279776</v>
      </c>
      <c r="S980" s="204">
        <v>0</v>
      </c>
      <c r="T980" s="205">
        <f>S980*H980</f>
        <v>0</v>
      </c>
      <c r="U980" s="32"/>
      <c r="V980" s="32"/>
      <c r="W980" s="32"/>
      <c r="X980" s="32"/>
      <c r="Y980" s="32"/>
      <c r="Z980" s="32"/>
      <c r="AA980" s="32"/>
      <c r="AB980" s="32"/>
      <c r="AC980" s="32"/>
      <c r="AD980" s="32"/>
      <c r="AE980" s="32"/>
      <c r="AR980" s="206" t="s">
        <v>150</v>
      </c>
      <c r="AT980" s="206" t="s">
        <v>145</v>
      </c>
      <c r="AU980" s="206" t="s">
        <v>83</v>
      </c>
      <c r="AY980" s="17" t="s">
        <v>143</v>
      </c>
      <c r="BE980" s="207">
        <f>IF(N980="základní",J980,0)</f>
        <v>6518.6400000000003</v>
      </c>
      <c r="BF980" s="207">
        <f>IF(N980="snížená",J980,0)</f>
        <v>0</v>
      </c>
      <c r="BG980" s="207">
        <f>IF(N980="zákl. přenesená",J980,0)</f>
        <v>0</v>
      </c>
      <c r="BH980" s="207">
        <f>IF(N980="sníž. přenesená",J980,0)</f>
        <v>0</v>
      </c>
      <c r="BI980" s="207">
        <f>IF(N980="nulová",J980,0)</f>
        <v>0</v>
      </c>
      <c r="BJ980" s="17" t="s">
        <v>20</v>
      </c>
      <c r="BK980" s="207">
        <f>ROUND(I980*H980,2)</f>
        <v>6518.6400000000003</v>
      </c>
      <c r="BL980" s="17" t="s">
        <v>150</v>
      </c>
      <c r="BM980" s="206" t="s">
        <v>2047</v>
      </c>
    </row>
    <row r="981" s="2" customFormat="1">
      <c r="A981" s="32"/>
      <c r="B981" s="33"/>
      <c r="C981" s="34"/>
      <c r="D981" s="208" t="s">
        <v>152</v>
      </c>
      <c r="E981" s="34"/>
      <c r="F981" s="209" t="s">
        <v>2048</v>
      </c>
      <c r="G981" s="34"/>
      <c r="H981" s="34"/>
      <c r="I981" s="34"/>
      <c r="J981" s="34"/>
      <c r="K981" s="34"/>
      <c r="L981" s="38"/>
      <c r="M981" s="210"/>
      <c r="N981" s="211"/>
      <c r="O981" s="77"/>
      <c r="P981" s="77"/>
      <c r="Q981" s="77"/>
      <c r="R981" s="77"/>
      <c r="S981" s="77"/>
      <c r="T981" s="78"/>
      <c r="U981" s="32"/>
      <c r="V981" s="32"/>
      <c r="W981" s="32"/>
      <c r="X981" s="32"/>
      <c r="Y981" s="32"/>
      <c r="Z981" s="32"/>
      <c r="AA981" s="32"/>
      <c r="AB981" s="32"/>
      <c r="AC981" s="32"/>
      <c r="AD981" s="32"/>
      <c r="AE981" s="32"/>
      <c r="AT981" s="17" t="s">
        <v>152</v>
      </c>
      <c r="AU981" s="17" t="s">
        <v>83</v>
      </c>
    </row>
    <row r="982" s="2" customFormat="1">
      <c r="A982" s="32"/>
      <c r="B982" s="33"/>
      <c r="C982" s="34"/>
      <c r="D982" s="208" t="s">
        <v>179</v>
      </c>
      <c r="E982" s="34"/>
      <c r="F982" s="209" t="s">
        <v>763</v>
      </c>
      <c r="G982" s="34"/>
      <c r="H982" s="34"/>
      <c r="I982" s="34"/>
      <c r="J982" s="34"/>
      <c r="K982" s="34"/>
      <c r="L982" s="38"/>
      <c r="M982" s="210"/>
      <c r="N982" s="211"/>
      <c r="O982" s="77"/>
      <c r="P982" s="77"/>
      <c r="Q982" s="77"/>
      <c r="R982" s="77"/>
      <c r="S982" s="77"/>
      <c r="T982" s="78"/>
      <c r="U982" s="32"/>
      <c r="V982" s="32"/>
      <c r="W982" s="32"/>
      <c r="X982" s="32"/>
      <c r="Y982" s="32"/>
      <c r="Z982" s="32"/>
      <c r="AA982" s="32"/>
      <c r="AB982" s="32"/>
      <c r="AC982" s="32"/>
      <c r="AD982" s="32"/>
      <c r="AE982" s="32"/>
      <c r="AT982" s="17" t="s">
        <v>179</v>
      </c>
      <c r="AU982" s="17" t="s">
        <v>83</v>
      </c>
    </row>
    <row r="983" s="2" customFormat="1" ht="24.15" customHeight="1">
      <c r="A983" s="32"/>
      <c r="B983" s="33"/>
      <c r="C983" s="196" t="s">
        <v>2049</v>
      </c>
      <c r="D983" s="196" t="s">
        <v>145</v>
      </c>
      <c r="E983" s="197" t="s">
        <v>2050</v>
      </c>
      <c r="F983" s="198" t="s">
        <v>2051</v>
      </c>
      <c r="G983" s="199" t="s">
        <v>256</v>
      </c>
      <c r="H983" s="200">
        <v>900</v>
      </c>
      <c r="I983" s="201">
        <v>1670</v>
      </c>
      <c r="J983" s="201">
        <f>ROUND(I983*H983,2)</f>
        <v>1503000</v>
      </c>
      <c r="K983" s="198" t="s">
        <v>149</v>
      </c>
      <c r="L983" s="38"/>
      <c r="M983" s="202" t="s">
        <v>18</v>
      </c>
      <c r="N983" s="203" t="s">
        <v>45</v>
      </c>
      <c r="O983" s="204">
        <v>3.2549999999999999</v>
      </c>
      <c r="P983" s="204">
        <f>O983*H983</f>
        <v>2929.5</v>
      </c>
      <c r="Q983" s="204">
        <v>0.00117</v>
      </c>
      <c r="R983" s="204">
        <f>Q983*H983</f>
        <v>1.0529999999999999</v>
      </c>
      <c r="S983" s="204">
        <v>0</v>
      </c>
      <c r="T983" s="205">
        <f>S983*H983</f>
        <v>0</v>
      </c>
      <c r="U983" s="32"/>
      <c r="V983" s="32"/>
      <c r="W983" s="32"/>
      <c r="X983" s="32"/>
      <c r="Y983" s="32"/>
      <c r="Z983" s="32"/>
      <c r="AA983" s="32"/>
      <c r="AB983" s="32"/>
      <c r="AC983" s="32"/>
      <c r="AD983" s="32"/>
      <c r="AE983" s="32"/>
      <c r="AR983" s="206" t="s">
        <v>150</v>
      </c>
      <c r="AT983" s="206" t="s">
        <v>145</v>
      </c>
      <c r="AU983" s="206" t="s">
        <v>83</v>
      </c>
      <c r="AY983" s="17" t="s">
        <v>143</v>
      </c>
      <c r="BE983" s="207">
        <f>IF(N983="základní",J983,0)</f>
        <v>1503000</v>
      </c>
      <c r="BF983" s="207">
        <f>IF(N983="snížená",J983,0)</f>
        <v>0</v>
      </c>
      <c r="BG983" s="207">
        <f>IF(N983="zákl. přenesená",J983,0)</f>
        <v>0</v>
      </c>
      <c r="BH983" s="207">
        <f>IF(N983="sníž. přenesená",J983,0)</f>
        <v>0</v>
      </c>
      <c r="BI983" s="207">
        <f>IF(N983="nulová",J983,0)</f>
        <v>0</v>
      </c>
      <c r="BJ983" s="17" t="s">
        <v>20</v>
      </c>
      <c r="BK983" s="207">
        <f>ROUND(I983*H983,2)</f>
        <v>1503000</v>
      </c>
      <c r="BL983" s="17" t="s">
        <v>150</v>
      </c>
      <c r="BM983" s="206" t="s">
        <v>2052</v>
      </c>
    </row>
    <row r="984" s="2" customFormat="1">
      <c r="A984" s="32"/>
      <c r="B984" s="33"/>
      <c r="C984" s="34"/>
      <c r="D984" s="208" t="s">
        <v>152</v>
      </c>
      <c r="E984" s="34"/>
      <c r="F984" s="209" t="s">
        <v>2053</v>
      </c>
      <c r="G984" s="34"/>
      <c r="H984" s="34"/>
      <c r="I984" s="34"/>
      <c r="J984" s="34"/>
      <c r="K984" s="34"/>
      <c r="L984" s="38"/>
      <c r="M984" s="210"/>
      <c r="N984" s="211"/>
      <c r="O984" s="77"/>
      <c r="P984" s="77"/>
      <c r="Q984" s="77"/>
      <c r="R984" s="77"/>
      <c r="S984" s="77"/>
      <c r="T984" s="78"/>
      <c r="U984" s="32"/>
      <c r="V984" s="32"/>
      <c r="W984" s="32"/>
      <c r="X984" s="32"/>
      <c r="Y984" s="32"/>
      <c r="Z984" s="32"/>
      <c r="AA984" s="32"/>
      <c r="AB984" s="32"/>
      <c r="AC984" s="32"/>
      <c r="AD984" s="32"/>
      <c r="AE984" s="32"/>
      <c r="AT984" s="17" t="s">
        <v>152</v>
      </c>
      <c r="AU984" s="17" t="s">
        <v>83</v>
      </c>
    </row>
    <row r="985" s="2" customFormat="1">
      <c r="A985" s="32"/>
      <c r="B985" s="33"/>
      <c r="C985" s="34"/>
      <c r="D985" s="208" t="s">
        <v>179</v>
      </c>
      <c r="E985" s="34"/>
      <c r="F985" s="209" t="s">
        <v>2054</v>
      </c>
      <c r="G985" s="34"/>
      <c r="H985" s="34"/>
      <c r="I985" s="34"/>
      <c r="J985" s="34"/>
      <c r="K985" s="34"/>
      <c r="L985" s="38"/>
      <c r="M985" s="210"/>
      <c r="N985" s="211"/>
      <c r="O985" s="77"/>
      <c r="P985" s="77"/>
      <c r="Q985" s="77"/>
      <c r="R985" s="77"/>
      <c r="S985" s="77"/>
      <c r="T985" s="78"/>
      <c r="U985" s="32"/>
      <c r="V985" s="32"/>
      <c r="W985" s="32"/>
      <c r="X985" s="32"/>
      <c r="Y985" s="32"/>
      <c r="Z985" s="32"/>
      <c r="AA985" s="32"/>
      <c r="AB985" s="32"/>
      <c r="AC985" s="32"/>
      <c r="AD985" s="32"/>
      <c r="AE985" s="32"/>
      <c r="AT985" s="17" t="s">
        <v>179</v>
      </c>
      <c r="AU985" s="17" t="s">
        <v>83</v>
      </c>
    </row>
    <row r="986" s="2" customFormat="1" ht="24.15" customHeight="1">
      <c r="A986" s="32"/>
      <c r="B986" s="33"/>
      <c r="C986" s="196" t="s">
        <v>2055</v>
      </c>
      <c r="D986" s="196" t="s">
        <v>145</v>
      </c>
      <c r="E986" s="197" t="s">
        <v>2056</v>
      </c>
      <c r="F986" s="198" t="s">
        <v>2057</v>
      </c>
      <c r="G986" s="199" t="s">
        <v>256</v>
      </c>
      <c r="H986" s="200">
        <v>1050</v>
      </c>
      <c r="I986" s="201">
        <v>1200</v>
      </c>
      <c r="J986" s="201">
        <f>ROUND(I986*H986,2)</f>
        <v>1260000</v>
      </c>
      <c r="K986" s="198" t="s">
        <v>149</v>
      </c>
      <c r="L986" s="38"/>
      <c r="M986" s="202" t="s">
        <v>18</v>
      </c>
      <c r="N986" s="203" t="s">
        <v>45</v>
      </c>
      <c r="O986" s="204">
        <v>1.327</v>
      </c>
      <c r="P986" s="204">
        <f>O986*H986</f>
        <v>1393.3499999999999</v>
      </c>
      <c r="Q986" s="204">
        <v>0.00058049999999999996</v>
      </c>
      <c r="R986" s="204">
        <f>Q986*H986</f>
        <v>0.60952499999999998</v>
      </c>
      <c r="S986" s="204">
        <v>0</v>
      </c>
      <c r="T986" s="205">
        <f>S986*H986</f>
        <v>0</v>
      </c>
      <c r="U986" s="32"/>
      <c r="V986" s="32"/>
      <c r="W986" s="32"/>
      <c r="X986" s="32"/>
      <c r="Y986" s="32"/>
      <c r="Z986" s="32"/>
      <c r="AA986" s="32"/>
      <c r="AB986" s="32"/>
      <c r="AC986" s="32"/>
      <c r="AD986" s="32"/>
      <c r="AE986" s="32"/>
      <c r="AR986" s="206" t="s">
        <v>150</v>
      </c>
      <c r="AT986" s="206" t="s">
        <v>145</v>
      </c>
      <c r="AU986" s="206" t="s">
        <v>83</v>
      </c>
      <c r="AY986" s="17" t="s">
        <v>143</v>
      </c>
      <c r="BE986" s="207">
        <f>IF(N986="základní",J986,0)</f>
        <v>1260000</v>
      </c>
      <c r="BF986" s="207">
        <f>IF(N986="snížená",J986,0)</f>
        <v>0</v>
      </c>
      <c r="BG986" s="207">
        <f>IF(N986="zákl. přenesená",J986,0)</f>
        <v>0</v>
      </c>
      <c r="BH986" s="207">
        <f>IF(N986="sníž. přenesená",J986,0)</f>
        <v>0</v>
      </c>
      <c r="BI986" s="207">
        <f>IF(N986="nulová",J986,0)</f>
        <v>0</v>
      </c>
      <c r="BJ986" s="17" t="s">
        <v>20</v>
      </c>
      <c r="BK986" s="207">
        <f>ROUND(I986*H986,2)</f>
        <v>1260000</v>
      </c>
      <c r="BL986" s="17" t="s">
        <v>150</v>
      </c>
      <c r="BM986" s="206" t="s">
        <v>2058</v>
      </c>
    </row>
    <row r="987" s="2" customFormat="1">
      <c r="A987" s="32"/>
      <c r="B987" s="33"/>
      <c r="C987" s="34"/>
      <c r="D987" s="208" t="s">
        <v>152</v>
      </c>
      <c r="E987" s="34"/>
      <c r="F987" s="209" t="s">
        <v>2053</v>
      </c>
      <c r="G987" s="34"/>
      <c r="H987" s="34"/>
      <c r="I987" s="34"/>
      <c r="J987" s="34"/>
      <c r="K987" s="34"/>
      <c r="L987" s="38"/>
      <c r="M987" s="210"/>
      <c r="N987" s="211"/>
      <c r="O987" s="77"/>
      <c r="P987" s="77"/>
      <c r="Q987" s="77"/>
      <c r="R987" s="77"/>
      <c r="S987" s="77"/>
      <c r="T987" s="78"/>
      <c r="U987" s="32"/>
      <c r="V987" s="32"/>
      <c r="W987" s="32"/>
      <c r="X987" s="32"/>
      <c r="Y987" s="32"/>
      <c r="Z987" s="32"/>
      <c r="AA987" s="32"/>
      <c r="AB987" s="32"/>
      <c r="AC987" s="32"/>
      <c r="AD987" s="32"/>
      <c r="AE987" s="32"/>
      <c r="AT987" s="17" t="s">
        <v>152</v>
      </c>
      <c r="AU987" s="17" t="s">
        <v>83</v>
      </c>
    </row>
    <row r="988" s="2" customFormat="1">
      <c r="A988" s="32"/>
      <c r="B988" s="33"/>
      <c r="C988" s="34"/>
      <c r="D988" s="208" t="s">
        <v>179</v>
      </c>
      <c r="E988" s="34"/>
      <c r="F988" s="209" t="s">
        <v>2059</v>
      </c>
      <c r="G988" s="34"/>
      <c r="H988" s="34"/>
      <c r="I988" s="34"/>
      <c r="J988" s="34"/>
      <c r="K988" s="34"/>
      <c r="L988" s="38"/>
      <c r="M988" s="210"/>
      <c r="N988" s="211"/>
      <c r="O988" s="77"/>
      <c r="P988" s="77"/>
      <c r="Q988" s="77"/>
      <c r="R988" s="77"/>
      <c r="S988" s="77"/>
      <c r="T988" s="78"/>
      <c r="U988" s="32"/>
      <c r="V988" s="32"/>
      <c r="W988" s="32"/>
      <c r="X988" s="32"/>
      <c r="Y988" s="32"/>
      <c r="Z988" s="32"/>
      <c r="AA988" s="32"/>
      <c r="AB988" s="32"/>
      <c r="AC988" s="32"/>
      <c r="AD988" s="32"/>
      <c r="AE988" s="32"/>
      <c r="AT988" s="17" t="s">
        <v>179</v>
      </c>
      <c r="AU988" s="17" t="s">
        <v>83</v>
      </c>
    </row>
    <row r="989" s="2" customFormat="1" ht="24.15" customHeight="1">
      <c r="A989" s="32"/>
      <c r="B989" s="33"/>
      <c r="C989" s="212" t="s">
        <v>2060</v>
      </c>
      <c r="D989" s="212" t="s">
        <v>260</v>
      </c>
      <c r="E989" s="213" t="s">
        <v>2061</v>
      </c>
      <c r="F989" s="214" t="s">
        <v>2062</v>
      </c>
      <c r="G989" s="215" t="s">
        <v>506</v>
      </c>
      <c r="H989" s="216">
        <v>7.5</v>
      </c>
      <c r="I989" s="217">
        <v>25700</v>
      </c>
      <c r="J989" s="217">
        <f>ROUND(I989*H989,2)</f>
        <v>192750</v>
      </c>
      <c r="K989" s="214" t="s">
        <v>149</v>
      </c>
      <c r="L989" s="218"/>
      <c r="M989" s="219" t="s">
        <v>18</v>
      </c>
      <c r="N989" s="220" t="s">
        <v>45</v>
      </c>
      <c r="O989" s="204">
        <v>0</v>
      </c>
      <c r="P989" s="204">
        <f>O989*H989</f>
        <v>0</v>
      </c>
      <c r="Q989" s="204">
        <v>1</v>
      </c>
      <c r="R989" s="204">
        <f>Q989*H989</f>
        <v>7.5</v>
      </c>
      <c r="S989" s="204">
        <v>0</v>
      </c>
      <c r="T989" s="205">
        <f>S989*H989</f>
        <v>0</v>
      </c>
      <c r="U989" s="32"/>
      <c r="V989" s="32"/>
      <c r="W989" s="32"/>
      <c r="X989" s="32"/>
      <c r="Y989" s="32"/>
      <c r="Z989" s="32"/>
      <c r="AA989" s="32"/>
      <c r="AB989" s="32"/>
      <c r="AC989" s="32"/>
      <c r="AD989" s="32"/>
      <c r="AE989" s="32"/>
      <c r="AR989" s="206" t="s">
        <v>181</v>
      </c>
      <c r="AT989" s="206" t="s">
        <v>260</v>
      </c>
      <c r="AU989" s="206" t="s">
        <v>83</v>
      </c>
      <c r="AY989" s="17" t="s">
        <v>143</v>
      </c>
      <c r="BE989" s="207">
        <f>IF(N989="základní",J989,0)</f>
        <v>192750</v>
      </c>
      <c r="BF989" s="207">
        <f>IF(N989="snížená",J989,0)</f>
        <v>0</v>
      </c>
      <c r="BG989" s="207">
        <f>IF(N989="zákl. přenesená",J989,0)</f>
        <v>0</v>
      </c>
      <c r="BH989" s="207">
        <f>IF(N989="sníž. přenesená",J989,0)</f>
        <v>0</v>
      </c>
      <c r="BI989" s="207">
        <f>IF(N989="nulová",J989,0)</f>
        <v>0</v>
      </c>
      <c r="BJ989" s="17" t="s">
        <v>20</v>
      </c>
      <c r="BK989" s="207">
        <f>ROUND(I989*H989,2)</f>
        <v>192750</v>
      </c>
      <c r="BL989" s="17" t="s">
        <v>150</v>
      </c>
      <c r="BM989" s="206" t="s">
        <v>2063</v>
      </c>
    </row>
    <row r="990" s="2" customFormat="1">
      <c r="A990" s="32"/>
      <c r="B990" s="33"/>
      <c r="C990" s="34"/>
      <c r="D990" s="208" t="s">
        <v>179</v>
      </c>
      <c r="E990" s="34"/>
      <c r="F990" s="209" t="s">
        <v>2064</v>
      </c>
      <c r="G990" s="34"/>
      <c r="H990" s="34"/>
      <c r="I990" s="34"/>
      <c r="J990" s="34"/>
      <c r="K990" s="34"/>
      <c r="L990" s="38"/>
      <c r="M990" s="210"/>
      <c r="N990" s="211"/>
      <c r="O990" s="77"/>
      <c r="P990" s="77"/>
      <c r="Q990" s="77"/>
      <c r="R990" s="77"/>
      <c r="S990" s="77"/>
      <c r="T990" s="78"/>
      <c r="U990" s="32"/>
      <c r="V990" s="32"/>
      <c r="W990" s="32"/>
      <c r="X990" s="32"/>
      <c r="Y990" s="32"/>
      <c r="Z990" s="32"/>
      <c r="AA990" s="32"/>
      <c r="AB990" s="32"/>
      <c r="AC990" s="32"/>
      <c r="AD990" s="32"/>
      <c r="AE990" s="32"/>
      <c r="AT990" s="17" t="s">
        <v>179</v>
      </c>
      <c r="AU990" s="17" t="s">
        <v>83</v>
      </c>
    </row>
    <row r="991" s="2" customFormat="1" ht="24.15" customHeight="1">
      <c r="A991" s="32"/>
      <c r="B991" s="33"/>
      <c r="C991" s="212" t="s">
        <v>2065</v>
      </c>
      <c r="D991" s="212" t="s">
        <v>260</v>
      </c>
      <c r="E991" s="213" t="s">
        <v>2066</v>
      </c>
      <c r="F991" s="214" t="s">
        <v>2067</v>
      </c>
      <c r="G991" s="215" t="s">
        <v>506</v>
      </c>
      <c r="H991" s="216">
        <v>0.14999999999999999</v>
      </c>
      <c r="I991" s="217">
        <v>26900</v>
      </c>
      <c r="J991" s="217">
        <f>ROUND(I991*H991,2)</f>
        <v>4035</v>
      </c>
      <c r="K991" s="214" t="s">
        <v>149</v>
      </c>
      <c r="L991" s="218"/>
      <c r="M991" s="219" t="s">
        <v>18</v>
      </c>
      <c r="N991" s="220" t="s">
        <v>45</v>
      </c>
      <c r="O991" s="204">
        <v>0</v>
      </c>
      <c r="P991" s="204">
        <f>O991*H991</f>
        <v>0</v>
      </c>
      <c r="Q991" s="204">
        <v>1</v>
      </c>
      <c r="R991" s="204">
        <f>Q991*H991</f>
        <v>0.14999999999999999</v>
      </c>
      <c r="S991" s="204">
        <v>0</v>
      </c>
      <c r="T991" s="205">
        <f>S991*H991</f>
        <v>0</v>
      </c>
      <c r="U991" s="32"/>
      <c r="V991" s="32"/>
      <c r="W991" s="32"/>
      <c r="X991" s="32"/>
      <c r="Y991" s="32"/>
      <c r="Z991" s="32"/>
      <c r="AA991" s="32"/>
      <c r="AB991" s="32"/>
      <c r="AC991" s="32"/>
      <c r="AD991" s="32"/>
      <c r="AE991" s="32"/>
      <c r="AR991" s="206" t="s">
        <v>181</v>
      </c>
      <c r="AT991" s="206" t="s">
        <v>260</v>
      </c>
      <c r="AU991" s="206" t="s">
        <v>83</v>
      </c>
      <c r="AY991" s="17" t="s">
        <v>143</v>
      </c>
      <c r="BE991" s="207">
        <f>IF(N991="základní",J991,0)</f>
        <v>4035</v>
      </c>
      <c r="BF991" s="207">
        <f>IF(N991="snížená",J991,0)</f>
        <v>0</v>
      </c>
      <c r="BG991" s="207">
        <f>IF(N991="zákl. přenesená",J991,0)</f>
        <v>0</v>
      </c>
      <c r="BH991" s="207">
        <f>IF(N991="sníž. přenesená",J991,0)</f>
        <v>0</v>
      </c>
      <c r="BI991" s="207">
        <f>IF(N991="nulová",J991,0)</f>
        <v>0</v>
      </c>
      <c r="BJ991" s="17" t="s">
        <v>20</v>
      </c>
      <c r="BK991" s="207">
        <f>ROUND(I991*H991,2)</f>
        <v>4035</v>
      </c>
      <c r="BL991" s="17" t="s">
        <v>150</v>
      </c>
      <c r="BM991" s="206" t="s">
        <v>2068</v>
      </c>
    </row>
    <row r="992" s="2" customFormat="1">
      <c r="A992" s="32"/>
      <c r="B992" s="33"/>
      <c r="C992" s="34"/>
      <c r="D992" s="208" t="s">
        <v>179</v>
      </c>
      <c r="E992" s="34"/>
      <c r="F992" s="209" t="s">
        <v>2069</v>
      </c>
      <c r="G992" s="34"/>
      <c r="H992" s="34"/>
      <c r="I992" s="34"/>
      <c r="J992" s="34"/>
      <c r="K992" s="34"/>
      <c r="L992" s="38"/>
      <c r="M992" s="210"/>
      <c r="N992" s="211"/>
      <c r="O992" s="77"/>
      <c r="P992" s="77"/>
      <c r="Q992" s="77"/>
      <c r="R992" s="77"/>
      <c r="S992" s="77"/>
      <c r="T992" s="78"/>
      <c r="U992" s="32"/>
      <c r="V992" s="32"/>
      <c r="W992" s="32"/>
      <c r="X992" s="32"/>
      <c r="Y992" s="32"/>
      <c r="Z992" s="32"/>
      <c r="AA992" s="32"/>
      <c r="AB992" s="32"/>
      <c r="AC992" s="32"/>
      <c r="AD992" s="32"/>
      <c r="AE992" s="32"/>
      <c r="AT992" s="17" t="s">
        <v>179</v>
      </c>
      <c r="AU992" s="17" t="s">
        <v>83</v>
      </c>
    </row>
    <row r="993" s="2" customFormat="1" ht="24.15" customHeight="1">
      <c r="A993" s="32"/>
      <c r="B993" s="33"/>
      <c r="C993" s="212" t="s">
        <v>2070</v>
      </c>
      <c r="D993" s="212" t="s">
        <v>260</v>
      </c>
      <c r="E993" s="213" t="s">
        <v>2071</v>
      </c>
      <c r="F993" s="214" t="s">
        <v>2072</v>
      </c>
      <c r="G993" s="215" t="s">
        <v>506</v>
      </c>
      <c r="H993" s="216">
        <v>0.59999999999999998</v>
      </c>
      <c r="I993" s="217">
        <v>26200</v>
      </c>
      <c r="J993" s="217">
        <f>ROUND(I993*H993,2)</f>
        <v>15720</v>
      </c>
      <c r="K993" s="214" t="s">
        <v>149</v>
      </c>
      <c r="L993" s="218"/>
      <c r="M993" s="219" t="s">
        <v>18</v>
      </c>
      <c r="N993" s="220" t="s">
        <v>45</v>
      </c>
      <c r="O993" s="204">
        <v>0</v>
      </c>
      <c r="P993" s="204">
        <f>O993*H993</f>
        <v>0</v>
      </c>
      <c r="Q993" s="204">
        <v>1</v>
      </c>
      <c r="R993" s="204">
        <f>Q993*H993</f>
        <v>0.59999999999999998</v>
      </c>
      <c r="S993" s="204">
        <v>0</v>
      </c>
      <c r="T993" s="205">
        <f>S993*H993</f>
        <v>0</v>
      </c>
      <c r="U993" s="32"/>
      <c r="V993" s="32"/>
      <c r="W993" s="32"/>
      <c r="X993" s="32"/>
      <c r="Y993" s="32"/>
      <c r="Z993" s="32"/>
      <c r="AA993" s="32"/>
      <c r="AB993" s="32"/>
      <c r="AC993" s="32"/>
      <c r="AD993" s="32"/>
      <c r="AE993" s="32"/>
      <c r="AR993" s="206" t="s">
        <v>181</v>
      </c>
      <c r="AT993" s="206" t="s">
        <v>260</v>
      </c>
      <c r="AU993" s="206" t="s">
        <v>83</v>
      </c>
      <c r="AY993" s="17" t="s">
        <v>143</v>
      </c>
      <c r="BE993" s="207">
        <f>IF(N993="základní",J993,0)</f>
        <v>15720</v>
      </c>
      <c r="BF993" s="207">
        <f>IF(N993="snížená",J993,0)</f>
        <v>0</v>
      </c>
      <c r="BG993" s="207">
        <f>IF(N993="zákl. přenesená",J993,0)</f>
        <v>0</v>
      </c>
      <c r="BH993" s="207">
        <f>IF(N993="sníž. přenesená",J993,0)</f>
        <v>0</v>
      </c>
      <c r="BI993" s="207">
        <f>IF(N993="nulová",J993,0)</f>
        <v>0</v>
      </c>
      <c r="BJ993" s="17" t="s">
        <v>20</v>
      </c>
      <c r="BK993" s="207">
        <f>ROUND(I993*H993,2)</f>
        <v>15720</v>
      </c>
      <c r="BL993" s="17" t="s">
        <v>150</v>
      </c>
      <c r="BM993" s="206" t="s">
        <v>2073</v>
      </c>
    </row>
    <row r="994" s="2" customFormat="1">
      <c r="A994" s="32"/>
      <c r="B994" s="33"/>
      <c r="C994" s="34"/>
      <c r="D994" s="208" t="s">
        <v>179</v>
      </c>
      <c r="E994" s="34"/>
      <c r="F994" s="209" t="s">
        <v>2074</v>
      </c>
      <c r="G994" s="34"/>
      <c r="H994" s="34"/>
      <c r="I994" s="34"/>
      <c r="J994" s="34"/>
      <c r="K994" s="34"/>
      <c r="L994" s="38"/>
      <c r="M994" s="210"/>
      <c r="N994" s="211"/>
      <c r="O994" s="77"/>
      <c r="P994" s="77"/>
      <c r="Q994" s="77"/>
      <c r="R994" s="77"/>
      <c r="S994" s="77"/>
      <c r="T994" s="78"/>
      <c r="U994" s="32"/>
      <c r="V994" s="32"/>
      <c r="W994" s="32"/>
      <c r="X994" s="32"/>
      <c r="Y994" s="32"/>
      <c r="Z994" s="32"/>
      <c r="AA994" s="32"/>
      <c r="AB994" s="32"/>
      <c r="AC994" s="32"/>
      <c r="AD994" s="32"/>
      <c r="AE994" s="32"/>
      <c r="AT994" s="17" t="s">
        <v>179</v>
      </c>
      <c r="AU994" s="17" t="s">
        <v>83</v>
      </c>
    </row>
    <row r="995" s="2" customFormat="1" ht="24.15" customHeight="1">
      <c r="A995" s="32"/>
      <c r="B995" s="33"/>
      <c r="C995" s="212" t="s">
        <v>2075</v>
      </c>
      <c r="D995" s="212" t="s">
        <v>260</v>
      </c>
      <c r="E995" s="213" t="s">
        <v>2076</v>
      </c>
      <c r="F995" s="214" t="s">
        <v>2077</v>
      </c>
      <c r="G995" s="215" t="s">
        <v>506</v>
      </c>
      <c r="H995" s="216">
        <v>0.021999999999999999</v>
      </c>
      <c r="I995" s="217">
        <v>27700</v>
      </c>
      <c r="J995" s="217">
        <f>ROUND(I995*H995,2)</f>
        <v>609.39999999999998</v>
      </c>
      <c r="K995" s="214" t="s">
        <v>149</v>
      </c>
      <c r="L995" s="218"/>
      <c r="M995" s="219" t="s">
        <v>18</v>
      </c>
      <c r="N995" s="220" t="s">
        <v>45</v>
      </c>
      <c r="O995" s="204">
        <v>0</v>
      </c>
      <c r="P995" s="204">
        <f>O995*H995</f>
        <v>0</v>
      </c>
      <c r="Q995" s="204">
        <v>1</v>
      </c>
      <c r="R995" s="204">
        <f>Q995*H995</f>
        <v>0.021999999999999999</v>
      </c>
      <c r="S995" s="204">
        <v>0</v>
      </c>
      <c r="T995" s="205">
        <f>S995*H995</f>
        <v>0</v>
      </c>
      <c r="U995" s="32"/>
      <c r="V995" s="32"/>
      <c r="W995" s="32"/>
      <c r="X995" s="32"/>
      <c r="Y995" s="32"/>
      <c r="Z995" s="32"/>
      <c r="AA995" s="32"/>
      <c r="AB995" s="32"/>
      <c r="AC995" s="32"/>
      <c r="AD995" s="32"/>
      <c r="AE995" s="32"/>
      <c r="AR995" s="206" t="s">
        <v>181</v>
      </c>
      <c r="AT995" s="206" t="s">
        <v>260</v>
      </c>
      <c r="AU995" s="206" t="s">
        <v>83</v>
      </c>
      <c r="AY995" s="17" t="s">
        <v>143</v>
      </c>
      <c r="BE995" s="207">
        <f>IF(N995="základní",J995,0)</f>
        <v>609.39999999999998</v>
      </c>
      <c r="BF995" s="207">
        <f>IF(N995="snížená",J995,0)</f>
        <v>0</v>
      </c>
      <c r="BG995" s="207">
        <f>IF(N995="zákl. přenesená",J995,0)</f>
        <v>0</v>
      </c>
      <c r="BH995" s="207">
        <f>IF(N995="sníž. přenesená",J995,0)</f>
        <v>0</v>
      </c>
      <c r="BI995" s="207">
        <f>IF(N995="nulová",J995,0)</f>
        <v>0</v>
      </c>
      <c r="BJ995" s="17" t="s">
        <v>20</v>
      </c>
      <c r="BK995" s="207">
        <f>ROUND(I995*H995,2)</f>
        <v>609.39999999999998</v>
      </c>
      <c r="BL995" s="17" t="s">
        <v>150</v>
      </c>
      <c r="BM995" s="206" t="s">
        <v>2078</v>
      </c>
    </row>
    <row r="996" s="13" customFormat="1">
      <c r="A996" s="13"/>
      <c r="B996" s="221"/>
      <c r="C996" s="222"/>
      <c r="D996" s="208" t="s">
        <v>572</v>
      </c>
      <c r="E996" s="222"/>
      <c r="F996" s="223" t="s">
        <v>2079</v>
      </c>
      <c r="G996" s="222"/>
      <c r="H996" s="224">
        <v>0.021999999999999999</v>
      </c>
      <c r="I996" s="222"/>
      <c r="J996" s="222"/>
      <c r="K996" s="222"/>
      <c r="L996" s="225"/>
      <c r="M996" s="226"/>
      <c r="N996" s="227"/>
      <c r="O996" s="227"/>
      <c r="P996" s="227"/>
      <c r="Q996" s="227"/>
      <c r="R996" s="227"/>
      <c r="S996" s="227"/>
      <c r="T996" s="228"/>
      <c r="U996" s="13"/>
      <c r="V996" s="13"/>
      <c r="W996" s="13"/>
      <c r="X996" s="13"/>
      <c r="Y996" s="13"/>
      <c r="Z996" s="13"/>
      <c r="AA996" s="13"/>
      <c r="AB996" s="13"/>
      <c r="AC996" s="13"/>
      <c r="AD996" s="13"/>
      <c r="AE996" s="13"/>
      <c r="AT996" s="229" t="s">
        <v>572</v>
      </c>
      <c r="AU996" s="229" t="s">
        <v>83</v>
      </c>
      <c r="AV996" s="13" t="s">
        <v>83</v>
      </c>
      <c r="AW996" s="13" t="s">
        <v>4</v>
      </c>
      <c r="AX996" s="13" t="s">
        <v>20</v>
      </c>
      <c r="AY996" s="229" t="s">
        <v>143</v>
      </c>
    </row>
    <row r="997" s="2" customFormat="1" ht="24.15" customHeight="1">
      <c r="A997" s="32"/>
      <c r="B997" s="33"/>
      <c r="C997" s="212" t="s">
        <v>2080</v>
      </c>
      <c r="D997" s="212" t="s">
        <v>260</v>
      </c>
      <c r="E997" s="213" t="s">
        <v>2081</v>
      </c>
      <c r="F997" s="214" t="s">
        <v>2082</v>
      </c>
      <c r="G997" s="215" t="s">
        <v>506</v>
      </c>
      <c r="H997" s="216">
        <v>1.05</v>
      </c>
      <c r="I997" s="217">
        <v>23400</v>
      </c>
      <c r="J997" s="217">
        <f>ROUND(I997*H997,2)</f>
        <v>24570</v>
      </c>
      <c r="K997" s="214" t="s">
        <v>18</v>
      </c>
      <c r="L997" s="218"/>
      <c r="M997" s="219" t="s">
        <v>18</v>
      </c>
      <c r="N997" s="220" t="s">
        <v>45</v>
      </c>
      <c r="O997" s="204">
        <v>0</v>
      </c>
      <c r="P997" s="204">
        <f>O997*H997</f>
        <v>0</v>
      </c>
      <c r="Q997" s="204">
        <v>1</v>
      </c>
      <c r="R997" s="204">
        <f>Q997*H997</f>
        <v>1.05</v>
      </c>
      <c r="S997" s="204">
        <v>0</v>
      </c>
      <c r="T997" s="205">
        <f>S997*H997</f>
        <v>0</v>
      </c>
      <c r="U997" s="32"/>
      <c r="V997" s="32"/>
      <c r="W997" s="32"/>
      <c r="X997" s="32"/>
      <c r="Y997" s="32"/>
      <c r="Z997" s="32"/>
      <c r="AA997" s="32"/>
      <c r="AB997" s="32"/>
      <c r="AC997" s="32"/>
      <c r="AD997" s="32"/>
      <c r="AE997" s="32"/>
      <c r="AR997" s="206" t="s">
        <v>181</v>
      </c>
      <c r="AT997" s="206" t="s">
        <v>260</v>
      </c>
      <c r="AU997" s="206" t="s">
        <v>83</v>
      </c>
      <c r="AY997" s="17" t="s">
        <v>143</v>
      </c>
      <c r="BE997" s="207">
        <f>IF(N997="základní",J997,0)</f>
        <v>24570</v>
      </c>
      <c r="BF997" s="207">
        <f>IF(N997="snížená",J997,0)</f>
        <v>0</v>
      </c>
      <c r="BG997" s="207">
        <f>IF(N997="zákl. přenesená",J997,0)</f>
        <v>0</v>
      </c>
      <c r="BH997" s="207">
        <f>IF(N997="sníž. přenesená",J997,0)</f>
        <v>0</v>
      </c>
      <c r="BI997" s="207">
        <f>IF(N997="nulová",J997,0)</f>
        <v>0</v>
      </c>
      <c r="BJ997" s="17" t="s">
        <v>20</v>
      </c>
      <c r="BK997" s="207">
        <f>ROUND(I997*H997,2)</f>
        <v>24570</v>
      </c>
      <c r="BL997" s="17" t="s">
        <v>150</v>
      </c>
      <c r="BM997" s="206" t="s">
        <v>2083</v>
      </c>
    </row>
    <row r="998" s="2" customFormat="1">
      <c r="A998" s="32"/>
      <c r="B998" s="33"/>
      <c r="C998" s="34"/>
      <c r="D998" s="208" t="s">
        <v>179</v>
      </c>
      <c r="E998" s="34"/>
      <c r="F998" s="209" t="s">
        <v>2084</v>
      </c>
      <c r="G998" s="34"/>
      <c r="H998" s="34"/>
      <c r="I998" s="34"/>
      <c r="J998" s="34"/>
      <c r="K998" s="34"/>
      <c r="L998" s="38"/>
      <c r="M998" s="210"/>
      <c r="N998" s="211"/>
      <c r="O998" s="77"/>
      <c r="P998" s="77"/>
      <c r="Q998" s="77"/>
      <c r="R998" s="77"/>
      <c r="S998" s="77"/>
      <c r="T998" s="78"/>
      <c r="U998" s="32"/>
      <c r="V998" s="32"/>
      <c r="W998" s="32"/>
      <c r="X998" s="32"/>
      <c r="Y998" s="32"/>
      <c r="Z998" s="32"/>
      <c r="AA998" s="32"/>
      <c r="AB998" s="32"/>
      <c r="AC998" s="32"/>
      <c r="AD998" s="32"/>
      <c r="AE998" s="32"/>
      <c r="AT998" s="17" t="s">
        <v>179</v>
      </c>
      <c r="AU998" s="17" t="s">
        <v>83</v>
      </c>
    </row>
    <row r="999" s="2" customFormat="1" ht="24.15" customHeight="1">
      <c r="A999" s="32"/>
      <c r="B999" s="33"/>
      <c r="C999" s="212" t="s">
        <v>2085</v>
      </c>
      <c r="D999" s="212" t="s">
        <v>260</v>
      </c>
      <c r="E999" s="213" t="s">
        <v>2086</v>
      </c>
      <c r="F999" s="214" t="s">
        <v>2087</v>
      </c>
      <c r="G999" s="215" t="s">
        <v>506</v>
      </c>
      <c r="H999" s="216">
        <v>1.74</v>
      </c>
      <c r="I999" s="217">
        <v>27200</v>
      </c>
      <c r="J999" s="217">
        <f>ROUND(I999*H999,2)</f>
        <v>47328</v>
      </c>
      <c r="K999" s="214" t="s">
        <v>149</v>
      </c>
      <c r="L999" s="218"/>
      <c r="M999" s="219" t="s">
        <v>18</v>
      </c>
      <c r="N999" s="220" t="s">
        <v>45</v>
      </c>
      <c r="O999" s="204">
        <v>0</v>
      </c>
      <c r="P999" s="204">
        <f>O999*H999</f>
        <v>0</v>
      </c>
      <c r="Q999" s="204">
        <v>1</v>
      </c>
      <c r="R999" s="204">
        <f>Q999*H999</f>
        <v>1.74</v>
      </c>
      <c r="S999" s="204">
        <v>0</v>
      </c>
      <c r="T999" s="205">
        <f>S999*H999</f>
        <v>0</v>
      </c>
      <c r="U999" s="32"/>
      <c r="V999" s="32"/>
      <c r="W999" s="32"/>
      <c r="X999" s="32"/>
      <c r="Y999" s="32"/>
      <c r="Z999" s="32"/>
      <c r="AA999" s="32"/>
      <c r="AB999" s="32"/>
      <c r="AC999" s="32"/>
      <c r="AD999" s="32"/>
      <c r="AE999" s="32"/>
      <c r="AR999" s="206" t="s">
        <v>181</v>
      </c>
      <c r="AT999" s="206" t="s">
        <v>260</v>
      </c>
      <c r="AU999" s="206" t="s">
        <v>83</v>
      </c>
      <c r="AY999" s="17" t="s">
        <v>143</v>
      </c>
      <c r="BE999" s="207">
        <f>IF(N999="základní",J999,0)</f>
        <v>47328</v>
      </c>
      <c r="BF999" s="207">
        <f>IF(N999="snížená",J999,0)</f>
        <v>0</v>
      </c>
      <c r="BG999" s="207">
        <f>IF(N999="zákl. přenesená",J999,0)</f>
        <v>0</v>
      </c>
      <c r="BH999" s="207">
        <f>IF(N999="sníž. přenesená",J999,0)</f>
        <v>0</v>
      </c>
      <c r="BI999" s="207">
        <f>IF(N999="nulová",J999,0)</f>
        <v>0</v>
      </c>
      <c r="BJ999" s="17" t="s">
        <v>20</v>
      </c>
      <c r="BK999" s="207">
        <f>ROUND(I999*H999,2)</f>
        <v>47328</v>
      </c>
      <c r="BL999" s="17" t="s">
        <v>150</v>
      </c>
      <c r="BM999" s="206" t="s">
        <v>2088</v>
      </c>
    </row>
    <row r="1000" s="2" customFormat="1">
      <c r="A1000" s="32"/>
      <c r="B1000" s="33"/>
      <c r="C1000" s="34"/>
      <c r="D1000" s="208" t="s">
        <v>179</v>
      </c>
      <c r="E1000" s="34"/>
      <c r="F1000" s="209" t="s">
        <v>2089</v>
      </c>
      <c r="G1000" s="34"/>
      <c r="H1000" s="34"/>
      <c r="I1000" s="34"/>
      <c r="J1000" s="34"/>
      <c r="K1000" s="34"/>
      <c r="L1000" s="38"/>
      <c r="M1000" s="210"/>
      <c r="N1000" s="211"/>
      <c r="O1000" s="77"/>
      <c r="P1000" s="77"/>
      <c r="Q1000" s="77"/>
      <c r="R1000" s="77"/>
      <c r="S1000" s="77"/>
      <c r="T1000" s="78"/>
      <c r="U1000" s="32"/>
      <c r="V1000" s="32"/>
      <c r="W1000" s="32"/>
      <c r="X1000" s="32"/>
      <c r="Y1000" s="32"/>
      <c r="Z1000" s="32"/>
      <c r="AA1000" s="32"/>
      <c r="AB1000" s="32"/>
      <c r="AC1000" s="32"/>
      <c r="AD1000" s="32"/>
      <c r="AE1000" s="32"/>
      <c r="AT1000" s="17" t="s">
        <v>179</v>
      </c>
      <c r="AU1000" s="17" t="s">
        <v>83</v>
      </c>
    </row>
    <row r="1001" s="2" customFormat="1" ht="24.15" customHeight="1">
      <c r="A1001" s="32"/>
      <c r="B1001" s="33"/>
      <c r="C1001" s="212" t="s">
        <v>2090</v>
      </c>
      <c r="D1001" s="212" t="s">
        <v>260</v>
      </c>
      <c r="E1001" s="213" t="s">
        <v>2091</v>
      </c>
      <c r="F1001" s="214" t="s">
        <v>2092</v>
      </c>
      <c r="G1001" s="215" t="s">
        <v>506</v>
      </c>
      <c r="H1001" s="216">
        <v>1.3620000000000001</v>
      </c>
      <c r="I1001" s="217">
        <v>21100</v>
      </c>
      <c r="J1001" s="217">
        <f>ROUND(I1001*H1001,2)</f>
        <v>28738.200000000001</v>
      </c>
      <c r="K1001" s="214" t="s">
        <v>18</v>
      </c>
      <c r="L1001" s="218"/>
      <c r="M1001" s="219" t="s">
        <v>18</v>
      </c>
      <c r="N1001" s="220" t="s">
        <v>45</v>
      </c>
      <c r="O1001" s="204">
        <v>0</v>
      </c>
      <c r="P1001" s="204">
        <f>O1001*H1001</f>
        <v>0</v>
      </c>
      <c r="Q1001" s="204">
        <v>1</v>
      </c>
      <c r="R1001" s="204">
        <f>Q1001*H1001</f>
        <v>1.3620000000000001</v>
      </c>
      <c r="S1001" s="204">
        <v>0</v>
      </c>
      <c r="T1001" s="205">
        <f>S1001*H1001</f>
        <v>0</v>
      </c>
      <c r="U1001" s="32"/>
      <c r="V1001" s="32"/>
      <c r="W1001" s="32"/>
      <c r="X1001" s="32"/>
      <c r="Y1001" s="32"/>
      <c r="Z1001" s="32"/>
      <c r="AA1001" s="32"/>
      <c r="AB1001" s="32"/>
      <c r="AC1001" s="32"/>
      <c r="AD1001" s="32"/>
      <c r="AE1001" s="32"/>
      <c r="AR1001" s="206" t="s">
        <v>181</v>
      </c>
      <c r="AT1001" s="206" t="s">
        <v>260</v>
      </c>
      <c r="AU1001" s="206" t="s">
        <v>83</v>
      </c>
      <c r="AY1001" s="17" t="s">
        <v>143</v>
      </c>
      <c r="BE1001" s="207">
        <f>IF(N1001="základní",J1001,0)</f>
        <v>28738.200000000001</v>
      </c>
      <c r="BF1001" s="207">
        <f>IF(N1001="snížená",J1001,0)</f>
        <v>0</v>
      </c>
      <c r="BG1001" s="207">
        <f>IF(N1001="zákl. přenesená",J1001,0)</f>
        <v>0</v>
      </c>
      <c r="BH1001" s="207">
        <f>IF(N1001="sníž. přenesená",J1001,0)</f>
        <v>0</v>
      </c>
      <c r="BI1001" s="207">
        <f>IF(N1001="nulová",J1001,0)</f>
        <v>0</v>
      </c>
      <c r="BJ1001" s="17" t="s">
        <v>20</v>
      </c>
      <c r="BK1001" s="207">
        <f>ROUND(I1001*H1001,2)</f>
        <v>28738.200000000001</v>
      </c>
      <c r="BL1001" s="17" t="s">
        <v>150</v>
      </c>
      <c r="BM1001" s="206" t="s">
        <v>2093</v>
      </c>
    </row>
    <row r="1002" s="2" customFormat="1">
      <c r="A1002" s="32"/>
      <c r="B1002" s="33"/>
      <c r="C1002" s="34"/>
      <c r="D1002" s="208" t="s">
        <v>179</v>
      </c>
      <c r="E1002" s="34"/>
      <c r="F1002" s="209" t="s">
        <v>2094</v>
      </c>
      <c r="G1002" s="34"/>
      <c r="H1002" s="34"/>
      <c r="I1002" s="34"/>
      <c r="J1002" s="34"/>
      <c r="K1002" s="34"/>
      <c r="L1002" s="38"/>
      <c r="M1002" s="210"/>
      <c r="N1002" s="211"/>
      <c r="O1002" s="77"/>
      <c r="P1002" s="77"/>
      <c r="Q1002" s="77"/>
      <c r="R1002" s="77"/>
      <c r="S1002" s="77"/>
      <c r="T1002" s="78"/>
      <c r="U1002" s="32"/>
      <c r="V1002" s="32"/>
      <c r="W1002" s="32"/>
      <c r="X1002" s="32"/>
      <c r="Y1002" s="32"/>
      <c r="Z1002" s="32"/>
      <c r="AA1002" s="32"/>
      <c r="AB1002" s="32"/>
      <c r="AC1002" s="32"/>
      <c r="AD1002" s="32"/>
      <c r="AE1002" s="32"/>
      <c r="AT1002" s="17" t="s">
        <v>179</v>
      </c>
      <c r="AU1002" s="17" t="s">
        <v>83</v>
      </c>
    </row>
    <row r="1003" s="2" customFormat="1" ht="16.5" customHeight="1">
      <c r="A1003" s="32"/>
      <c r="B1003" s="33"/>
      <c r="C1003" s="212" t="s">
        <v>2095</v>
      </c>
      <c r="D1003" s="212" t="s">
        <v>260</v>
      </c>
      <c r="E1003" s="213" t="s">
        <v>2096</v>
      </c>
      <c r="F1003" s="214" t="s">
        <v>2097</v>
      </c>
      <c r="G1003" s="215" t="s">
        <v>506</v>
      </c>
      <c r="H1003" s="216">
        <v>0.042000000000000003</v>
      </c>
      <c r="I1003" s="217">
        <v>26800</v>
      </c>
      <c r="J1003" s="217">
        <f>ROUND(I1003*H1003,2)</f>
        <v>1125.5999999999999</v>
      </c>
      <c r="K1003" s="214" t="s">
        <v>149</v>
      </c>
      <c r="L1003" s="218"/>
      <c r="M1003" s="219" t="s">
        <v>18</v>
      </c>
      <c r="N1003" s="220" t="s">
        <v>45</v>
      </c>
      <c r="O1003" s="204">
        <v>0</v>
      </c>
      <c r="P1003" s="204">
        <f>O1003*H1003</f>
        <v>0</v>
      </c>
      <c r="Q1003" s="204">
        <v>1</v>
      </c>
      <c r="R1003" s="204">
        <f>Q1003*H1003</f>
        <v>0.042000000000000003</v>
      </c>
      <c r="S1003" s="204">
        <v>0</v>
      </c>
      <c r="T1003" s="205">
        <f>S1003*H1003</f>
        <v>0</v>
      </c>
      <c r="U1003" s="32"/>
      <c r="V1003" s="32"/>
      <c r="W1003" s="32"/>
      <c r="X1003" s="32"/>
      <c r="Y1003" s="32"/>
      <c r="Z1003" s="32"/>
      <c r="AA1003" s="32"/>
      <c r="AB1003" s="32"/>
      <c r="AC1003" s="32"/>
      <c r="AD1003" s="32"/>
      <c r="AE1003" s="32"/>
      <c r="AR1003" s="206" t="s">
        <v>181</v>
      </c>
      <c r="AT1003" s="206" t="s">
        <v>260</v>
      </c>
      <c r="AU1003" s="206" t="s">
        <v>83</v>
      </c>
      <c r="AY1003" s="17" t="s">
        <v>143</v>
      </c>
      <c r="BE1003" s="207">
        <f>IF(N1003="základní",J1003,0)</f>
        <v>1125.5999999999999</v>
      </c>
      <c r="BF1003" s="207">
        <f>IF(N1003="snížená",J1003,0)</f>
        <v>0</v>
      </c>
      <c r="BG1003" s="207">
        <f>IF(N1003="zákl. přenesená",J1003,0)</f>
        <v>0</v>
      </c>
      <c r="BH1003" s="207">
        <f>IF(N1003="sníž. přenesená",J1003,0)</f>
        <v>0</v>
      </c>
      <c r="BI1003" s="207">
        <f>IF(N1003="nulová",J1003,0)</f>
        <v>0</v>
      </c>
      <c r="BJ1003" s="17" t="s">
        <v>20</v>
      </c>
      <c r="BK1003" s="207">
        <f>ROUND(I1003*H1003,2)</f>
        <v>1125.5999999999999</v>
      </c>
      <c r="BL1003" s="17" t="s">
        <v>150</v>
      </c>
      <c r="BM1003" s="206" t="s">
        <v>2098</v>
      </c>
    </row>
    <row r="1004" s="2" customFormat="1" ht="24.15" customHeight="1">
      <c r="A1004" s="32"/>
      <c r="B1004" s="33"/>
      <c r="C1004" s="212" t="s">
        <v>2099</v>
      </c>
      <c r="D1004" s="212" t="s">
        <v>260</v>
      </c>
      <c r="E1004" s="213" t="s">
        <v>2100</v>
      </c>
      <c r="F1004" s="214" t="s">
        <v>2101</v>
      </c>
      <c r="G1004" s="215" t="s">
        <v>506</v>
      </c>
      <c r="H1004" s="216">
        <v>0.002</v>
      </c>
      <c r="I1004" s="217">
        <v>26200</v>
      </c>
      <c r="J1004" s="217">
        <f>ROUND(I1004*H1004,2)</f>
        <v>52.399999999999999</v>
      </c>
      <c r="K1004" s="214" t="s">
        <v>149</v>
      </c>
      <c r="L1004" s="218"/>
      <c r="M1004" s="219" t="s">
        <v>18</v>
      </c>
      <c r="N1004" s="220" t="s">
        <v>45</v>
      </c>
      <c r="O1004" s="204">
        <v>0</v>
      </c>
      <c r="P1004" s="204">
        <f>O1004*H1004</f>
        <v>0</v>
      </c>
      <c r="Q1004" s="204">
        <v>1</v>
      </c>
      <c r="R1004" s="204">
        <f>Q1004*H1004</f>
        <v>0.002</v>
      </c>
      <c r="S1004" s="204">
        <v>0</v>
      </c>
      <c r="T1004" s="205">
        <f>S1004*H1004</f>
        <v>0</v>
      </c>
      <c r="U1004" s="32"/>
      <c r="V1004" s="32"/>
      <c r="W1004" s="32"/>
      <c r="X1004" s="32"/>
      <c r="Y1004" s="32"/>
      <c r="Z1004" s="32"/>
      <c r="AA1004" s="32"/>
      <c r="AB1004" s="32"/>
      <c r="AC1004" s="32"/>
      <c r="AD1004" s="32"/>
      <c r="AE1004" s="32"/>
      <c r="AR1004" s="206" t="s">
        <v>181</v>
      </c>
      <c r="AT1004" s="206" t="s">
        <v>260</v>
      </c>
      <c r="AU1004" s="206" t="s">
        <v>83</v>
      </c>
      <c r="AY1004" s="17" t="s">
        <v>143</v>
      </c>
      <c r="BE1004" s="207">
        <f>IF(N1004="základní",J1004,0)</f>
        <v>52.399999999999999</v>
      </c>
      <c r="BF1004" s="207">
        <f>IF(N1004="snížená",J1004,0)</f>
        <v>0</v>
      </c>
      <c r="BG1004" s="207">
        <f>IF(N1004="zákl. přenesená",J1004,0)</f>
        <v>0</v>
      </c>
      <c r="BH1004" s="207">
        <f>IF(N1004="sníž. přenesená",J1004,0)</f>
        <v>0</v>
      </c>
      <c r="BI1004" s="207">
        <f>IF(N1004="nulová",J1004,0)</f>
        <v>0</v>
      </c>
      <c r="BJ1004" s="17" t="s">
        <v>20</v>
      </c>
      <c r="BK1004" s="207">
        <f>ROUND(I1004*H1004,2)</f>
        <v>52.399999999999999</v>
      </c>
      <c r="BL1004" s="17" t="s">
        <v>150</v>
      </c>
      <c r="BM1004" s="206" t="s">
        <v>2102</v>
      </c>
    </row>
    <row r="1005" s="2" customFormat="1" ht="24.15" customHeight="1">
      <c r="A1005" s="32"/>
      <c r="B1005" s="33"/>
      <c r="C1005" s="212" t="s">
        <v>2103</v>
      </c>
      <c r="D1005" s="212" t="s">
        <v>260</v>
      </c>
      <c r="E1005" s="213" t="s">
        <v>2104</v>
      </c>
      <c r="F1005" s="214" t="s">
        <v>2105</v>
      </c>
      <c r="G1005" s="215" t="s">
        <v>506</v>
      </c>
      <c r="H1005" s="216">
        <v>0.12</v>
      </c>
      <c r="I1005" s="217">
        <v>27300</v>
      </c>
      <c r="J1005" s="217">
        <f>ROUND(I1005*H1005,2)</f>
        <v>3276</v>
      </c>
      <c r="K1005" s="214" t="s">
        <v>149</v>
      </c>
      <c r="L1005" s="218"/>
      <c r="M1005" s="219" t="s">
        <v>18</v>
      </c>
      <c r="N1005" s="220" t="s">
        <v>45</v>
      </c>
      <c r="O1005" s="204">
        <v>0</v>
      </c>
      <c r="P1005" s="204">
        <f>O1005*H1005</f>
        <v>0</v>
      </c>
      <c r="Q1005" s="204">
        <v>1</v>
      </c>
      <c r="R1005" s="204">
        <f>Q1005*H1005</f>
        <v>0.12</v>
      </c>
      <c r="S1005" s="204">
        <v>0</v>
      </c>
      <c r="T1005" s="205">
        <f>S1005*H1005</f>
        <v>0</v>
      </c>
      <c r="U1005" s="32"/>
      <c r="V1005" s="32"/>
      <c r="W1005" s="32"/>
      <c r="X1005" s="32"/>
      <c r="Y1005" s="32"/>
      <c r="Z1005" s="32"/>
      <c r="AA1005" s="32"/>
      <c r="AB1005" s="32"/>
      <c r="AC1005" s="32"/>
      <c r="AD1005" s="32"/>
      <c r="AE1005" s="32"/>
      <c r="AR1005" s="206" t="s">
        <v>181</v>
      </c>
      <c r="AT1005" s="206" t="s">
        <v>260</v>
      </c>
      <c r="AU1005" s="206" t="s">
        <v>83</v>
      </c>
      <c r="AY1005" s="17" t="s">
        <v>143</v>
      </c>
      <c r="BE1005" s="207">
        <f>IF(N1005="základní",J1005,0)</f>
        <v>3276</v>
      </c>
      <c r="BF1005" s="207">
        <f>IF(N1005="snížená",J1005,0)</f>
        <v>0</v>
      </c>
      <c r="BG1005" s="207">
        <f>IF(N1005="zákl. přenesená",J1005,0)</f>
        <v>0</v>
      </c>
      <c r="BH1005" s="207">
        <f>IF(N1005="sníž. přenesená",J1005,0)</f>
        <v>0</v>
      </c>
      <c r="BI1005" s="207">
        <f>IF(N1005="nulová",J1005,0)</f>
        <v>0</v>
      </c>
      <c r="BJ1005" s="17" t="s">
        <v>20</v>
      </c>
      <c r="BK1005" s="207">
        <f>ROUND(I1005*H1005,2)</f>
        <v>3276</v>
      </c>
      <c r="BL1005" s="17" t="s">
        <v>150</v>
      </c>
      <c r="BM1005" s="206" t="s">
        <v>2106</v>
      </c>
    </row>
    <row r="1006" s="2" customFormat="1" ht="16.5" customHeight="1">
      <c r="A1006" s="32"/>
      <c r="B1006" s="33"/>
      <c r="C1006" s="212" t="s">
        <v>2107</v>
      </c>
      <c r="D1006" s="212" t="s">
        <v>260</v>
      </c>
      <c r="E1006" s="213" t="s">
        <v>2108</v>
      </c>
      <c r="F1006" s="214" t="s">
        <v>2109</v>
      </c>
      <c r="G1006" s="215" t="s">
        <v>506</v>
      </c>
      <c r="H1006" s="216">
        <v>0.114</v>
      </c>
      <c r="I1006" s="217">
        <v>25600</v>
      </c>
      <c r="J1006" s="217">
        <f>ROUND(I1006*H1006,2)</f>
        <v>2918.4000000000001</v>
      </c>
      <c r="K1006" s="214" t="s">
        <v>149</v>
      </c>
      <c r="L1006" s="218"/>
      <c r="M1006" s="219" t="s">
        <v>18</v>
      </c>
      <c r="N1006" s="220" t="s">
        <v>45</v>
      </c>
      <c r="O1006" s="204">
        <v>0</v>
      </c>
      <c r="P1006" s="204">
        <f>O1006*H1006</f>
        <v>0</v>
      </c>
      <c r="Q1006" s="204">
        <v>1</v>
      </c>
      <c r="R1006" s="204">
        <f>Q1006*H1006</f>
        <v>0.114</v>
      </c>
      <c r="S1006" s="204">
        <v>0</v>
      </c>
      <c r="T1006" s="205">
        <f>S1006*H1006</f>
        <v>0</v>
      </c>
      <c r="U1006" s="32"/>
      <c r="V1006" s="32"/>
      <c r="W1006" s="32"/>
      <c r="X1006" s="32"/>
      <c r="Y1006" s="32"/>
      <c r="Z1006" s="32"/>
      <c r="AA1006" s="32"/>
      <c r="AB1006" s="32"/>
      <c r="AC1006" s="32"/>
      <c r="AD1006" s="32"/>
      <c r="AE1006" s="32"/>
      <c r="AR1006" s="206" t="s">
        <v>181</v>
      </c>
      <c r="AT1006" s="206" t="s">
        <v>260</v>
      </c>
      <c r="AU1006" s="206" t="s">
        <v>83</v>
      </c>
      <c r="AY1006" s="17" t="s">
        <v>143</v>
      </c>
      <c r="BE1006" s="207">
        <f>IF(N1006="základní",J1006,0)</f>
        <v>2918.4000000000001</v>
      </c>
      <c r="BF1006" s="207">
        <f>IF(N1006="snížená",J1006,0)</f>
        <v>0</v>
      </c>
      <c r="BG1006" s="207">
        <f>IF(N1006="zákl. přenesená",J1006,0)</f>
        <v>0</v>
      </c>
      <c r="BH1006" s="207">
        <f>IF(N1006="sníž. přenesená",J1006,0)</f>
        <v>0</v>
      </c>
      <c r="BI1006" s="207">
        <f>IF(N1006="nulová",J1006,0)</f>
        <v>0</v>
      </c>
      <c r="BJ1006" s="17" t="s">
        <v>20</v>
      </c>
      <c r="BK1006" s="207">
        <f>ROUND(I1006*H1006,2)</f>
        <v>2918.4000000000001</v>
      </c>
      <c r="BL1006" s="17" t="s">
        <v>150</v>
      </c>
      <c r="BM1006" s="206" t="s">
        <v>2110</v>
      </c>
    </row>
    <row r="1007" s="2" customFormat="1">
      <c r="A1007" s="32"/>
      <c r="B1007" s="33"/>
      <c r="C1007" s="34"/>
      <c r="D1007" s="208" t="s">
        <v>179</v>
      </c>
      <c r="E1007" s="34"/>
      <c r="F1007" s="209" t="s">
        <v>2111</v>
      </c>
      <c r="G1007" s="34"/>
      <c r="H1007" s="34"/>
      <c r="I1007" s="34"/>
      <c r="J1007" s="34"/>
      <c r="K1007" s="34"/>
      <c r="L1007" s="38"/>
      <c r="M1007" s="210"/>
      <c r="N1007" s="211"/>
      <c r="O1007" s="77"/>
      <c r="P1007" s="77"/>
      <c r="Q1007" s="77"/>
      <c r="R1007" s="77"/>
      <c r="S1007" s="77"/>
      <c r="T1007" s="78"/>
      <c r="U1007" s="32"/>
      <c r="V1007" s="32"/>
      <c r="W1007" s="32"/>
      <c r="X1007" s="32"/>
      <c r="Y1007" s="32"/>
      <c r="Z1007" s="32"/>
      <c r="AA1007" s="32"/>
      <c r="AB1007" s="32"/>
      <c r="AC1007" s="32"/>
      <c r="AD1007" s="32"/>
      <c r="AE1007" s="32"/>
      <c r="AT1007" s="17" t="s">
        <v>179</v>
      </c>
      <c r="AU1007" s="17" t="s">
        <v>83</v>
      </c>
    </row>
    <row r="1008" s="2" customFormat="1" ht="16.5" customHeight="1">
      <c r="A1008" s="32"/>
      <c r="B1008" s="33"/>
      <c r="C1008" s="212" t="s">
        <v>2112</v>
      </c>
      <c r="D1008" s="212" t="s">
        <v>260</v>
      </c>
      <c r="E1008" s="213" t="s">
        <v>2113</v>
      </c>
      <c r="F1008" s="214" t="s">
        <v>2114</v>
      </c>
      <c r="G1008" s="215" t="s">
        <v>506</v>
      </c>
      <c r="H1008" s="216">
        <v>0.037999999999999999</v>
      </c>
      <c r="I1008" s="217">
        <v>27000</v>
      </c>
      <c r="J1008" s="217">
        <f>ROUND(I1008*H1008,2)</f>
        <v>1026</v>
      </c>
      <c r="K1008" s="214" t="s">
        <v>149</v>
      </c>
      <c r="L1008" s="218"/>
      <c r="M1008" s="219" t="s">
        <v>18</v>
      </c>
      <c r="N1008" s="220" t="s">
        <v>45</v>
      </c>
      <c r="O1008" s="204">
        <v>0</v>
      </c>
      <c r="P1008" s="204">
        <f>O1008*H1008</f>
        <v>0</v>
      </c>
      <c r="Q1008" s="204">
        <v>1</v>
      </c>
      <c r="R1008" s="204">
        <f>Q1008*H1008</f>
        <v>0.037999999999999999</v>
      </c>
      <c r="S1008" s="204">
        <v>0</v>
      </c>
      <c r="T1008" s="205">
        <f>S1008*H1008</f>
        <v>0</v>
      </c>
      <c r="U1008" s="32"/>
      <c r="V1008" s="32"/>
      <c r="W1008" s="32"/>
      <c r="X1008" s="32"/>
      <c r="Y1008" s="32"/>
      <c r="Z1008" s="32"/>
      <c r="AA1008" s="32"/>
      <c r="AB1008" s="32"/>
      <c r="AC1008" s="32"/>
      <c r="AD1008" s="32"/>
      <c r="AE1008" s="32"/>
      <c r="AR1008" s="206" t="s">
        <v>181</v>
      </c>
      <c r="AT1008" s="206" t="s">
        <v>260</v>
      </c>
      <c r="AU1008" s="206" t="s">
        <v>83</v>
      </c>
      <c r="AY1008" s="17" t="s">
        <v>143</v>
      </c>
      <c r="BE1008" s="207">
        <f>IF(N1008="základní",J1008,0)</f>
        <v>1026</v>
      </c>
      <c r="BF1008" s="207">
        <f>IF(N1008="snížená",J1008,0)</f>
        <v>0</v>
      </c>
      <c r="BG1008" s="207">
        <f>IF(N1008="zákl. přenesená",J1008,0)</f>
        <v>0</v>
      </c>
      <c r="BH1008" s="207">
        <f>IF(N1008="sníž. přenesená",J1008,0)</f>
        <v>0</v>
      </c>
      <c r="BI1008" s="207">
        <f>IF(N1008="nulová",J1008,0)</f>
        <v>0</v>
      </c>
      <c r="BJ1008" s="17" t="s">
        <v>20</v>
      </c>
      <c r="BK1008" s="207">
        <f>ROUND(I1008*H1008,2)</f>
        <v>1026</v>
      </c>
      <c r="BL1008" s="17" t="s">
        <v>150</v>
      </c>
      <c r="BM1008" s="206" t="s">
        <v>2115</v>
      </c>
    </row>
    <row r="1009" s="2" customFormat="1">
      <c r="A1009" s="32"/>
      <c r="B1009" s="33"/>
      <c r="C1009" s="34"/>
      <c r="D1009" s="208" t="s">
        <v>179</v>
      </c>
      <c r="E1009" s="34"/>
      <c r="F1009" s="209" t="s">
        <v>2116</v>
      </c>
      <c r="G1009" s="34"/>
      <c r="H1009" s="34"/>
      <c r="I1009" s="34"/>
      <c r="J1009" s="34"/>
      <c r="K1009" s="34"/>
      <c r="L1009" s="38"/>
      <c r="M1009" s="210"/>
      <c r="N1009" s="211"/>
      <c r="O1009" s="77"/>
      <c r="P1009" s="77"/>
      <c r="Q1009" s="77"/>
      <c r="R1009" s="77"/>
      <c r="S1009" s="77"/>
      <c r="T1009" s="78"/>
      <c r="U1009" s="32"/>
      <c r="V1009" s="32"/>
      <c r="W1009" s="32"/>
      <c r="X1009" s="32"/>
      <c r="Y1009" s="32"/>
      <c r="Z1009" s="32"/>
      <c r="AA1009" s="32"/>
      <c r="AB1009" s="32"/>
      <c r="AC1009" s="32"/>
      <c r="AD1009" s="32"/>
      <c r="AE1009" s="32"/>
      <c r="AT1009" s="17" t="s">
        <v>179</v>
      </c>
      <c r="AU1009" s="17" t="s">
        <v>83</v>
      </c>
    </row>
    <row r="1010" s="2" customFormat="1" ht="16.5" customHeight="1">
      <c r="A1010" s="32"/>
      <c r="B1010" s="33"/>
      <c r="C1010" s="212" t="s">
        <v>2117</v>
      </c>
      <c r="D1010" s="212" t="s">
        <v>260</v>
      </c>
      <c r="E1010" s="213" t="s">
        <v>2118</v>
      </c>
      <c r="F1010" s="214" t="s">
        <v>2119</v>
      </c>
      <c r="G1010" s="215" t="s">
        <v>506</v>
      </c>
      <c r="H1010" s="216">
        <v>0.074999999999999997</v>
      </c>
      <c r="I1010" s="217">
        <v>25100</v>
      </c>
      <c r="J1010" s="217">
        <f>ROUND(I1010*H1010,2)</f>
        <v>1882.5</v>
      </c>
      <c r="K1010" s="214" t="s">
        <v>149</v>
      </c>
      <c r="L1010" s="218"/>
      <c r="M1010" s="219" t="s">
        <v>18</v>
      </c>
      <c r="N1010" s="220" t="s">
        <v>45</v>
      </c>
      <c r="O1010" s="204">
        <v>0</v>
      </c>
      <c r="P1010" s="204">
        <f>O1010*H1010</f>
        <v>0</v>
      </c>
      <c r="Q1010" s="204">
        <v>1</v>
      </c>
      <c r="R1010" s="204">
        <f>Q1010*H1010</f>
        <v>0.074999999999999997</v>
      </c>
      <c r="S1010" s="204">
        <v>0</v>
      </c>
      <c r="T1010" s="205">
        <f>S1010*H1010</f>
        <v>0</v>
      </c>
      <c r="U1010" s="32"/>
      <c r="V1010" s="32"/>
      <c r="W1010" s="32"/>
      <c r="X1010" s="32"/>
      <c r="Y1010" s="32"/>
      <c r="Z1010" s="32"/>
      <c r="AA1010" s="32"/>
      <c r="AB1010" s="32"/>
      <c r="AC1010" s="32"/>
      <c r="AD1010" s="32"/>
      <c r="AE1010" s="32"/>
      <c r="AR1010" s="206" t="s">
        <v>181</v>
      </c>
      <c r="AT1010" s="206" t="s">
        <v>260</v>
      </c>
      <c r="AU1010" s="206" t="s">
        <v>83</v>
      </c>
      <c r="AY1010" s="17" t="s">
        <v>143</v>
      </c>
      <c r="BE1010" s="207">
        <f>IF(N1010="základní",J1010,0)</f>
        <v>1882.5</v>
      </c>
      <c r="BF1010" s="207">
        <f>IF(N1010="snížená",J1010,0)</f>
        <v>0</v>
      </c>
      <c r="BG1010" s="207">
        <f>IF(N1010="zákl. přenesená",J1010,0)</f>
        <v>0</v>
      </c>
      <c r="BH1010" s="207">
        <f>IF(N1010="sníž. přenesená",J1010,0)</f>
        <v>0</v>
      </c>
      <c r="BI1010" s="207">
        <f>IF(N1010="nulová",J1010,0)</f>
        <v>0</v>
      </c>
      <c r="BJ1010" s="17" t="s">
        <v>20</v>
      </c>
      <c r="BK1010" s="207">
        <f>ROUND(I1010*H1010,2)</f>
        <v>1882.5</v>
      </c>
      <c r="BL1010" s="17" t="s">
        <v>150</v>
      </c>
      <c r="BM1010" s="206" t="s">
        <v>2120</v>
      </c>
    </row>
    <row r="1011" s="2" customFormat="1">
      <c r="A1011" s="32"/>
      <c r="B1011" s="33"/>
      <c r="C1011" s="34"/>
      <c r="D1011" s="208" t="s">
        <v>179</v>
      </c>
      <c r="E1011" s="34"/>
      <c r="F1011" s="209" t="s">
        <v>2121</v>
      </c>
      <c r="G1011" s="34"/>
      <c r="H1011" s="34"/>
      <c r="I1011" s="34"/>
      <c r="J1011" s="34"/>
      <c r="K1011" s="34"/>
      <c r="L1011" s="38"/>
      <c r="M1011" s="210"/>
      <c r="N1011" s="211"/>
      <c r="O1011" s="77"/>
      <c r="P1011" s="77"/>
      <c r="Q1011" s="77"/>
      <c r="R1011" s="77"/>
      <c r="S1011" s="77"/>
      <c r="T1011" s="78"/>
      <c r="U1011" s="32"/>
      <c r="V1011" s="32"/>
      <c r="W1011" s="32"/>
      <c r="X1011" s="32"/>
      <c r="Y1011" s="32"/>
      <c r="Z1011" s="32"/>
      <c r="AA1011" s="32"/>
      <c r="AB1011" s="32"/>
      <c r="AC1011" s="32"/>
      <c r="AD1011" s="32"/>
      <c r="AE1011" s="32"/>
      <c r="AT1011" s="17" t="s">
        <v>179</v>
      </c>
      <c r="AU1011" s="17" t="s">
        <v>83</v>
      </c>
    </row>
    <row r="1012" s="2" customFormat="1" ht="16.5" customHeight="1">
      <c r="A1012" s="32"/>
      <c r="B1012" s="33"/>
      <c r="C1012" s="212" t="s">
        <v>2122</v>
      </c>
      <c r="D1012" s="212" t="s">
        <v>260</v>
      </c>
      <c r="E1012" s="213" t="s">
        <v>2123</v>
      </c>
      <c r="F1012" s="214" t="s">
        <v>2124</v>
      </c>
      <c r="G1012" s="215" t="s">
        <v>506</v>
      </c>
      <c r="H1012" s="216">
        <v>0.047</v>
      </c>
      <c r="I1012" s="217">
        <v>26000</v>
      </c>
      <c r="J1012" s="217">
        <f>ROUND(I1012*H1012,2)</f>
        <v>1222</v>
      </c>
      <c r="K1012" s="214" t="s">
        <v>149</v>
      </c>
      <c r="L1012" s="218"/>
      <c r="M1012" s="219" t="s">
        <v>18</v>
      </c>
      <c r="N1012" s="220" t="s">
        <v>45</v>
      </c>
      <c r="O1012" s="204">
        <v>0</v>
      </c>
      <c r="P1012" s="204">
        <f>O1012*H1012</f>
        <v>0</v>
      </c>
      <c r="Q1012" s="204">
        <v>1</v>
      </c>
      <c r="R1012" s="204">
        <f>Q1012*H1012</f>
        <v>0.047</v>
      </c>
      <c r="S1012" s="204">
        <v>0</v>
      </c>
      <c r="T1012" s="205">
        <f>S1012*H1012</f>
        <v>0</v>
      </c>
      <c r="U1012" s="32"/>
      <c r="V1012" s="32"/>
      <c r="W1012" s="32"/>
      <c r="X1012" s="32"/>
      <c r="Y1012" s="32"/>
      <c r="Z1012" s="32"/>
      <c r="AA1012" s="32"/>
      <c r="AB1012" s="32"/>
      <c r="AC1012" s="32"/>
      <c r="AD1012" s="32"/>
      <c r="AE1012" s="32"/>
      <c r="AR1012" s="206" t="s">
        <v>181</v>
      </c>
      <c r="AT1012" s="206" t="s">
        <v>260</v>
      </c>
      <c r="AU1012" s="206" t="s">
        <v>83</v>
      </c>
      <c r="AY1012" s="17" t="s">
        <v>143</v>
      </c>
      <c r="BE1012" s="207">
        <f>IF(N1012="základní",J1012,0)</f>
        <v>1222</v>
      </c>
      <c r="BF1012" s="207">
        <f>IF(N1012="snížená",J1012,0)</f>
        <v>0</v>
      </c>
      <c r="BG1012" s="207">
        <f>IF(N1012="zákl. přenesená",J1012,0)</f>
        <v>0</v>
      </c>
      <c r="BH1012" s="207">
        <f>IF(N1012="sníž. přenesená",J1012,0)</f>
        <v>0</v>
      </c>
      <c r="BI1012" s="207">
        <f>IF(N1012="nulová",J1012,0)</f>
        <v>0</v>
      </c>
      <c r="BJ1012" s="17" t="s">
        <v>20</v>
      </c>
      <c r="BK1012" s="207">
        <f>ROUND(I1012*H1012,2)</f>
        <v>1222</v>
      </c>
      <c r="BL1012" s="17" t="s">
        <v>150</v>
      </c>
      <c r="BM1012" s="206" t="s">
        <v>2125</v>
      </c>
    </row>
    <row r="1013" s="2" customFormat="1" ht="21.75" customHeight="1">
      <c r="A1013" s="32"/>
      <c r="B1013" s="33"/>
      <c r="C1013" s="212" t="s">
        <v>2126</v>
      </c>
      <c r="D1013" s="212" t="s">
        <v>260</v>
      </c>
      <c r="E1013" s="213" t="s">
        <v>2127</v>
      </c>
      <c r="F1013" s="214" t="s">
        <v>2128</v>
      </c>
      <c r="G1013" s="215" t="s">
        <v>506</v>
      </c>
      <c r="H1013" s="216">
        <v>0.68999999999999995</v>
      </c>
      <c r="I1013" s="217">
        <v>54800</v>
      </c>
      <c r="J1013" s="217">
        <f>ROUND(I1013*H1013,2)</f>
        <v>37812</v>
      </c>
      <c r="K1013" s="214" t="s">
        <v>149</v>
      </c>
      <c r="L1013" s="218"/>
      <c r="M1013" s="219" t="s">
        <v>18</v>
      </c>
      <c r="N1013" s="220" t="s">
        <v>45</v>
      </c>
      <c r="O1013" s="204">
        <v>0</v>
      </c>
      <c r="P1013" s="204">
        <f>O1013*H1013</f>
        <v>0</v>
      </c>
      <c r="Q1013" s="204">
        <v>1</v>
      </c>
      <c r="R1013" s="204">
        <f>Q1013*H1013</f>
        <v>0.68999999999999995</v>
      </c>
      <c r="S1013" s="204">
        <v>0</v>
      </c>
      <c r="T1013" s="205">
        <f>S1013*H1013</f>
        <v>0</v>
      </c>
      <c r="U1013" s="32"/>
      <c r="V1013" s="32"/>
      <c r="W1013" s="32"/>
      <c r="X1013" s="32"/>
      <c r="Y1013" s="32"/>
      <c r="Z1013" s="32"/>
      <c r="AA1013" s="32"/>
      <c r="AB1013" s="32"/>
      <c r="AC1013" s="32"/>
      <c r="AD1013" s="32"/>
      <c r="AE1013" s="32"/>
      <c r="AR1013" s="206" t="s">
        <v>181</v>
      </c>
      <c r="AT1013" s="206" t="s">
        <v>260</v>
      </c>
      <c r="AU1013" s="206" t="s">
        <v>83</v>
      </c>
      <c r="AY1013" s="17" t="s">
        <v>143</v>
      </c>
      <c r="BE1013" s="207">
        <f>IF(N1013="základní",J1013,0)</f>
        <v>37812</v>
      </c>
      <c r="BF1013" s="207">
        <f>IF(N1013="snížená",J1013,0)</f>
        <v>0</v>
      </c>
      <c r="BG1013" s="207">
        <f>IF(N1013="zákl. přenesená",J1013,0)</f>
        <v>0</v>
      </c>
      <c r="BH1013" s="207">
        <f>IF(N1013="sníž. přenesená",J1013,0)</f>
        <v>0</v>
      </c>
      <c r="BI1013" s="207">
        <f>IF(N1013="nulová",J1013,0)</f>
        <v>0</v>
      </c>
      <c r="BJ1013" s="17" t="s">
        <v>20</v>
      </c>
      <c r="BK1013" s="207">
        <f>ROUND(I1013*H1013,2)</f>
        <v>37812</v>
      </c>
      <c r="BL1013" s="17" t="s">
        <v>150</v>
      </c>
      <c r="BM1013" s="206" t="s">
        <v>2129</v>
      </c>
    </row>
    <row r="1014" s="2" customFormat="1">
      <c r="A1014" s="32"/>
      <c r="B1014" s="33"/>
      <c r="C1014" s="34"/>
      <c r="D1014" s="208" t="s">
        <v>179</v>
      </c>
      <c r="E1014" s="34"/>
      <c r="F1014" s="209" t="s">
        <v>2130</v>
      </c>
      <c r="G1014" s="34"/>
      <c r="H1014" s="34"/>
      <c r="I1014" s="34"/>
      <c r="J1014" s="34"/>
      <c r="K1014" s="34"/>
      <c r="L1014" s="38"/>
      <c r="M1014" s="210"/>
      <c r="N1014" s="211"/>
      <c r="O1014" s="77"/>
      <c r="P1014" s="77"/>
      <c r="Q1014" s="77"/>
      <c r="R1014" s="77"/>
      <c r="S1014" s="77"/>
      <c r="T1014" s="78"/>
      <c r="U1014" s="32"/>
      <c r="V1014" s="32"/>
      <c r="W1014" s="32"/>
      <c r="X1014" s="32"/>
      <c r="Y1014" s="32"/>
      <c r="Z1014" s="32"/>
      <c r="AA1014" s="32"/>
      <c r="AB1014" s="32"/>
      <c r="AC1014" s="32"/>
      <c r="AD1014" s="32"/>
      <c r="AE1014" s="32"/>
      <c r="AT1014" s="17" t="s">
        <v>179</v>
      </c>
      <c r="AU1014" s="17" t="s">
        <v>83</v>
      </c>
    </row>
    <row r="1015" s="2" customFormat="1" ht="24.15" customHeight="1">
      <c r="A1015" s="32"/>
      <c r="B1015" s="33"/>
      <c r="C1015" s="212" t="s">
        <v>2131</v>
      </c>
      <c r="D1015" s="212" t="s">
        <v>260</v>
      </c>
      <c r="E1015" s="213" t="s">
        <v>2132</v>
      </c>
      <c r="F1015" s="214" t="s">
        <v>2133</v>
      </c>
      <c r="G1015" s="215" t="s">
        <v>506</v>
      </c>
      <c r="H1015" s="216">
        <v>0.23999999999999999</v>
      </c>
      <c r="I1015" s="217">
        <v>20600</v>
      </c>
      <c r="J1015" s="217">
        <f>ROUND(I1015*H1015,2)</f>
        <v>4944</v>
      </c>
      <c r="K1015" s="214" t="s">
        <v>18</v>
      </c>
      <c r="L1015" s="218"/>
      <c r="M1015" s="219" t="s">
        <v>18</v>
      </c>
      <c r="N1015" s="220" t="s">
        <v>45</v>
      </c>
      <c r="O1015" s="204">
        <v>0</v>
      </c>
      <c r="P1015" s="204">
        <f>O1015*H1015</f>
        <v>0</v>
      </c>
      <c r="Q1015" s="204">
        <v>1</v>
      </c>
      <c r="R1015" s="204">
        <f>Q1015*H1015</f>
        <v>0.23999999999999999</v>
      </c>
      <c r="S1015" s="204">
        <v>0</v>
      </c>
      <c r="T1015" s="205">
        <f>S1015*H1015</f>
        <v>0</v>
      </c>
      <c r="U1015" s="32"/>
      <c r="V1015" s="32"/>
      <c r="W1015" s="32"/>
      <c r="X1015" s="32"/>
      <c r="Y1015" s="32"/>
      <c r="Z1015" s="32"/>
      <c r="AA1015" s="32"/>
      <c r="AB1015" s="32"/>
      <c r="AC1015" s="32"/>
      <c r="AD1015" s="32"/>
      <c r="AE1015" s="32"/>
      <c r="AR1015" s="206" t="s">
        <v>181</v>
      </c>
      <c r="AT1015" s="206" t="s">
        <v>260</v>
      </c>
      <c r="AU1015" s="206" t="s">
        <v>83</v>
      </c>
      <c r="AY1015" s="17" t="s">
        <v>143</v>
      </c>
      <c r="BE1015" s="207">
        <f>IF(N1015="základní",J1015,0)</f>
        <v>4944</v>
      </c>
      <c r="BF1015" s="207">
        <f>IF(N1015="snížená",J1015,0)</f>
        <v>0</v>
      </c>
      <c r="BG1015" s="207">
        <f>IF(N1015="zákl. přenesená",J1015,0)</f>
        <v>0</v>
      </c>
      <c r="BH1015" s="207">
        <f>IF(N1015="sníž. přenesená",J1015,0)</f>
        <v>0</v>
      </c>
      <c r="BI1015" s="207">
        <f>IF(N1015="nulová",J1015,0)</f>
        <v>0</v>
      </c>
      <c r="BJ1015" s="17" t="s">
        <v>20</v>
      </c>
      <c r="BK1015" s="207">
        <f>ROUND(I1015*H1015,2)</f>
        <v>4944</v>
      </c>
      <c r="BL1015" s="17" t="s">
        <v>150</v>
      </c>
      <c r="BM1015" s="206" t="s">
        <v>2134</v>
      </c>
    </row>
    <row r="1016" s="2" customFormat="1" ht="16.5" customHeight="1">
      <c r="A1016" s="32"/>
      <c r="B1016" s="33"/>
      <c r="C1016" s="212" t="s">
        <v>2135</v>
      </c>
      <c r="D1016" s="212" t="s">
        <v>260</v>
      </c>
      <c r="E1016" s="213" t="s">
        <v>2136</v>
      </c>
      <c r="F1016" s="214" t="s">
        <v>2137</v>
      </c>
      <c r="G1016" s="215" t="s">
        <v>506</v>
      </c>
      <c r="H1016" s="216">
        <v>0.0060000000000000001</v>
      </c>
      <c r="I1016" s="217">
        <v>55900</v>
      </c>
      <c r="J1016" s="217">
        <f>ROUND(I1016*H1016,2)</f>
        <v>335.39999999999998</v>
      </c>
      <c r="K1016" s="214" t="s">
        <v>149</v>
      </c>
      <c r="L1016" s="218"/>
      <c r="M1016" s="219" t="s">
        <v>18</v>
      </c>
      <c r="N1016" s="220" t="s">
        <v>45</v>
      </c>
      <c r="O1016" s="204">
        <v>0</v>
      </c>
      <c r="P1016" s="204">
        <f>O1016*H1016</f>
        <v>0</v>
      </c>
      <c r="Q1016" s="204">
        <v>1</v>
      </c>
      <c r="R1016" s="204">
        <f>Q1016*H1016</f>
        <v>0.0060000000000000001</v>
      </c>
      <c r="S1016" s="204">
        <v>0</v>
      </c>
      <c r="T1016" s="205">
        <f>S1016*H1016</f>
        <v>0</v>
      </c>
      <c r="U1016" s="32"/>
      <c r="V1016" s="32"/>
      <c r="W1016" s="32"/>
      <c r="X1016" s="32"/>
      <c r="Y1016" s="32"/>
      <c r="Z1016" s="32"/>
      <c r="AA1016" s="32"/>
      <c r="AB1016" s="32"/>
      <c r="AC1016" s="32"/>
      <c r="AD1016" s="32"/>
      <c r="AE1016" s="32"/>
      <c r="AR1016" s="206" t="s">
        <v>181</v>
      </c>
      <c r="AT1016" s="206" t="s">
        <v>260</v>
      </c>
      <c r="AU1016" s="206" t="s">
        <v>83</v>
      </c>
      <c r="AY1016" s="17" t="s">
        <v>143</v>
      </c>
      <c r="BE1016" s="207">
        <f>IF(N1016="základní",J1016,0)</f>
        <v>335.39999999999998</v>
      </c>
      <c r="BF1016" s="207">
        <f>IF(N1016="snížená",J1016,0)</f>
        <v>0</v>
      </c>
      <c r="BG1016" s="207">
        <f>IF(N1016="zákl. přenesená",J1016,0)</f>
        <v>0</v>
      </c>
      <c r="BH1016" s="207">
        <f>IF(N1016="sníž. přenesená",J1016,0)</f>
        <v>0</v>
      </c>
      <c r="BI1016" s="207">
        <f>IF(N1016="nulová",J1016,0)</f>
        <v>0</v>
      </c>
      <c r="BJ1016" s="17" t="s">
        <v>20</v>
      </c>
      <c r="BK1016" s="207">
        <f>ROUND(I1016*H1016,2)</f>
        <v>335.39999999999998</v>
      </c>
      <c r="BL1016" s="17" t="s">
        <v>150</v>
      </c>
      <c r="BM1016" s="206" t="s">
        <v>2138</v>
      </c>
    </row>
    <row r="1017" s="2" customFormat="1">
      <c r="A1017" s="32"/>
      <c r="B1017" s="33"/>
      <c r="C1017" s="34"/>
      <c r="D1017" s="208" t="s">
        <v>179</v>
      </c>
      <c r="E1017" s="34"/>
      <c r="F1017" s="209" t="s">
        <v>2139</v>
      </c>
      <c r="G1017" s="34"/>
      <c r="H1017" s="34"/>
      <c r="I1017" s="34"/>
      <c r="J1017" s="34"/>
      <c r="K1017" s="34"/>
      <c r="L1017" s="38"/>
      <c r="M1017" s="210"/>
      <c r="N1017" s="211"/>
      <c r="O1017" s="77"/>
      <c r="P1017" s="77"/>
      <c r="Q1017" s="77"/>
      <c r="R1017" s="77"/>
      <c r="S1017" s="77"/>
      <c r="T1017" s="78"/>
      <c r="U1017" s="32"/>
      <c r="V1017" s="32"/>
      <c r="W1017" s="32"/>
      <c r="X1017" s="32"/>
      <c r="Y1017" s="32"/>
      <c r="Z1017" s="32"/>
      <c r="AA1017" s="32"/>
      <c r="AB1017" s="32"/>
      <c r="AC1017" s="32"/>
      <c r="AD1017" s="32"/>
      <c r="AE1017" s="32"/>
      <c r="AT1017" s="17" t="s">
        <v>179</v>
      </c>
      <c r="AU1017" s="17" t="s">
        <v>83</v>
      </c>
    </row>
    <row r="1018" s="2" customFormat="1" ht="24.15" customHeight="1">
      <c r="A1018" s="32"/>
      <c r="B1018" s="33"/>
      <c r="C1018" s="212" t="s">
        <v>2140</v>
      </c>
      <c r="D1018" s="212" t="s">
        <v>260</v>
      </c>
      <c r="E1018" s="213" t="s">
        <v>2141</v>
      </c>
      <c r="F1018" s="214" t="s">
        <v>2142</v>
      </c>
      <c r="G1018" s="215" t="s">
        <v>506</v>
      </c>
      <c r="H1018" s="216">
        <v>0.089999999999999997</v>
      </c>
      <c r="I1018" s="217">
        <v>26400</v>
      </c>
      <c r="J1018" s="217">
        <f>ROUND(I1018*H1018,2)</f>
        <v>2376</v>
      </c>
      <c r="K1018" s="214" t="s">
        <v>149</v>
      </c>
      <c r="L1018" s="218"/>
      <c r="M1018" s="219" t="s">
        <v>18</v>
      </c>
      <c r="N1018" s="220" t="s">
        <v>45</v>
      </c>
      <c r="O1018" s="204">
        <v>0</v>
      </c>
      <c r="P1018" s="204">
        <f>O1018*H1018</f>
        <v>0</v>
      </c>
      <c r="Q1018" s="204">
        <v>1</v>
      </c>
      <c r="R1018" s="204">
        <f>Q1018*H1018</f>
        <v>0.089999999999999997</v>
      </c>
      <c r="S1018" s="204">
        <v>0</v>
      </c>
      <c r="T1018" s="205">
        <f>S1018*H1018</f>
        <v>0</v>
      </c>
      <c r="U1018" s="32"/>
      <c r="V1018" s="32"/>
      <c r="W1018" s="32"/>
      <c r="X1018" s="32"/>
      <c r="Y1018" s="32"/>
      <c r="Z1018" s="32"/>
      <c r="AA1018" s="32"/>
      <c r="AB1018" s="32"/>
      <c r="AC1018" s="32"/>
      <c r="AD1018" s="32"/>
      <c r="AE1018" s="32"/>
      <c r="AR1018" s="206" t="s">
        <v>181</v>
      </c>
      <c r="AT1018" s="206" t="s">
        <v>260</v>
      </c>
      <c r="AU1018" s="206" t="s">
        <v>83</v>
      </c>
      <c r="AY1018" s="17" t="s">
        <v>143</v>
      </c>
      <c r="BE1018" s="207">
        <f>IF(N1018="základní",J1018,0)</f>
        <v>2376</v>
      </c>
      <c r="BF1018" s="207">
        <f>IF(N1018="snížená",J1018,0)</f>
        <v>0</v>
      </c>
      <c r="BG1018" s="207">
        <f>IF(N1018="zákl. přenesená",J1018,0)</f>
        <v>0</v>
      </c>
      <c r="BH1018" s="207">
        <f>IF(N1018="sníž. přenesená",J1018,0)</f>
        <v>0</v>
      </c>
      <c r="BI1018" s="207">
        <f>IF(N1018="nulová",J1018,0)</f>
        <v>0</v>
      </c>
      <c r="BJ1018" s="17" t="s">
        <v>20</v>
      </c>
      <c r="BK1018" s="207">
        <f>ROUND(I1018*H1018,2)</f>
        <v>2376</v>
      </c>
      <c r="BL1018" s="17" t="s">
        <v>150</v>
      </c>
      <c r="BM1018" s="206" t="s">
        <v>2143</v>
      </c>
    </row>
    <row r="1019" s="2" customFormat="1" ht="24.15" customHeight="1">
      <c r="A1019" s="32"/>
      <c r="B1019" s="33"/>
      <c r="C1019" s="212" t="s">
        <v>2144</v>
      </c>
      <c r="D1019" s="212" t="s">
        <v>260</v>
      </c>
      <c r="E1019" s="213" t="s">
        <v>2145</v>
      </c>
      <c r="F1019" s="214" t="s">
        <v>2146</v>
      </c>
      <c r="G1019" s="215" t="s">
        <v>506</v>
      </c>
      <c r="H1019" s="216">
        <v>0.029999999999999999</v>
      </c>
      <c r="I1019" s="217">
        <v>31400</v>
      </c>
      <c r="J1019" s="217">
        <f>ROUND(I1019*H1019,2)</f>
        <v>942</v>
      </c>
      <c r="K1019" s="214" t="s">
        <v>149</v>
      </c>
      <c r="L1019" s="218"/>
      <c r="M1019" s="219" t="s">
        <v>18</v>
      </c>
      <c r="N1019" s="220" t="s">
        <v>45</v>
      </c>
      <c r="O1019" s="204">
        <v>0</v>
      </c>
      <c r="P1019" s="204">
        <f>O1019*H1019</f>
        <v>0</v>
      </c>
      <c r="Q1019" s="204">
        <v>1</v>
      </c>
      <c r="R1019" s="204">
        <f>Q1019*H1019</f>
        <v>0.029999999999999999</v>
      </c>
      <c r="S1019" s="204">
        <v>0</v>
      </c>
      <c r="T1019" s="205">
        <f>S1019*H1019</f>
        <v>0</v>
      </c>
      <c r="U1019" s="32"/>
      <c r="V1019" s="32"/>
      <c r="W1019" s="32"/>
      <c r="X1019" s="32"/>
      <c r="Y1019" s="32"/>
      <c r="Z1019" s="32"/>
      <c r="AA1019" s="32"/>
      <c r="AB1019" s="32"/>
      <c r="AC1019" s="32"/>
      <c r="AD1019" s="32"/>
      <c r="AE1019" s="32"/>
      <c r="AR1019" s="206" t="s">
        <v>181</v>
      </c>
      <c r="AT1019" s="206" t="s">
        <v>260</v>
      </c>
      <c r="AU1019" s="206" t="s">
        <v>83</v>
      </c>
      <c r="AY1019" s="17" t="s">
        <v>143</v>
      </c>
      <c r="BE1019" s="207">
        <f>IF(N1019="základní",J1019,0)</f>
        <v>942</v>
      </c>
      <c r="BF1019" s="207">
        <f>IF(N1019="snížená",J1019,0)</f>
        <v>0</v>
      </c>
      <c r="BG1019" s="207">
        <f>IF(N1019="zákl. přenesená",J1019,0)</f>
        <v>0</v>
      </c>
      <c r="BH1019" s="207">
        <f>IF(N1019="sníž. přenesená",J1019,0)</f>
        <v>0</v>
      </c>
      <c r="BI1019" s="207">
        <f>IF(N1019="nulová",J1019,0)</f>
        <v>0</v>
      </c>
      <c r="BJ1019" s="17" t="s">
        <v>20</v>
      </c>
      <c r="BK1019" s="207">
        <f>ROUND(I1019*H1019,2)</f>
        <v>942</v>
      </c>
      <c r="BL1019" s="17" t="s">
        <v>150</v>
      </c>
      <c r="BM1019" s="206" t="s">
        <v>2147</v>
      </c>
    </row>
    <row r="1020" s="2" customFormat="1" ht="24.15" customHeight="1">
      <c r="A1020" s="32"/>
      <c r="B1020" s="33"/>
      <c r="C1020" s="212" t="s">
        <v>2148</v>
      </c>
      <c r="D1020" s="212" t="s">
        <v>260</v>
      </c>
      <c r="E1020" s="213" t="s">
        <v>2149</v>
      </c>
      <c r="F1020" s="214" t="s">
        <v>2150</v>
      </c>
      <c r="G1020" s="215" t="s">
        <v>506</v>
      </c>
      <c r="H1020" s="216">
        <v>0.12</v>
      </c>
      <c r="I1020" s="217">
        <v>30300</v>
      </c>
      <c r="J1020" s="217">
        <f>ROUND(I1020*H1020,2)</f>
        <v>3636</v>
      </c>
      <c r="K1020" s="214" t="s">
        <v>149</v>
      </c>
      <c r="L1020" s="218"/>
      <c r="M1020" s="219" t="s">
        <v>18</v>
      </c>
      <c r="N1020" s="220" t="s">
        <v>45</v>
      </c>
      <c r="O1020" s="204">
        <v>0</v>
      </c>
      <c r="P1020" s="204">
        <f>O1020*H1020</f>
        <v>0</v>
      </c>
      <c r="Q1020" s="204">
        <v>1</v>
      </c>
      <c r="R1020" s="204">
        <f>Q1020*H1020</f>
        <v>0.12</v>
      </c>
      <c r="S1020" s="204">
        <v>0</v>
      </c>
      <c r="T1020" s="205">
        <f>S1020*H1020</f>
        <v>0</v>
      </c>
      <c r="U1020" s="32"/>
      <c r="V1020" s="32"/>
      <c r="W1020" s="32"/>
      <c r="X1020" s="32"/>
      <c r="Y1020" s="32"/>
      <c r="Z1020" s="32"/>
      <c r="AA1020" s="32"/>
      <c r="AB1020" s="32"/>
      <c r="AC1020" s="32"/>
      <c r="AD1020" s="32"/>
      <c r="AE1020" s="32"/>
      <c r="AR1020" s="206" t="s">
        <v>181</v>
      </c>
      <c r="AT1020" s="206" t="s">
        <v>260</v>
      </c>
      <c r="AU1020" s="206" t="s">
        <v>83</v>
      </c>
      <c r="AY1020" s="17" t="s">
        <v>143</v>
      </c>
      <c r="BE1020" s="207">
        <f>IF(N1020="základní",J1020,0)</f>
        <v>3636</v>
      </c>
      <c r="BF1020" s="207">
        <f>IF(N1020="snížená",J1020,0)</f>
        <v>0</v>
      </c>
      <c r="BG1020" s="207">
        <f>IF(N1020="zákl. přenesená",J1020,0)</f>
        <v>0</v>
      </c>
      <c r="BH1020" s="207">
        <f>IF(N1020="sníž. přenesená",J1020,0)</f>
        <v>0</v>
      </c>
      <c r="BI1020" s="207">
        <f>IF(N1020="nulová",J1020,0)</f>
        <v>0</v>
      </c>
      <c r="BJ1020" s="17" t="s">
        <v>20</v>
      </c>
      <c r="BK1020" s="207">
        <f>ROUND(I1020*H1020,2)</f>
        <v>3636</v>
      </c>
      <c r="BL1020" s="17" t="s">
        <v>150</v>
      </c>
      <c r="BM1020" s="206" t="s">
        <v>2151</v>
      </c>
    </row>
    <row r="1021" s="2" customFormat="1" ht="21.75" customHeight="1">
      <c r="A1021" s="32"/>
      <c r="B1021" s="33"/>
      <c r="C1021" s="212" t="s">
        <v>2152</v>
      </c>
      <c r="D1021" s="212" t="s">
        <v>260</v>
      </c>
      <c r="E1021" s="213" t="s">
        <v>2153</v>
      </c>
      <c r="F1021" s="214" t="s">
        <v>2154</v>
      </c>
      <c r="G1021" s="215" t="s">
        <v>506</v>
      </c>
      <c r="H1021" s="216">
        <v>1.8</v>
      </c>
      <c r="I1021" s="217">
        <v>57200</v>
      </c>
      <c r="J1021" s="217">
        <f>ROUND(I1021*H1021,2)</f>
        <v>102960</v>
      </c>
      <c r="K1021" s="214" t="s">
        <v>149</v>
      </c>
      <c r="L1021" s="218"/>
      <c r="M1021" s="219" t="s">
        <v>18</v>
      </c>
      <c r="N1021" s="220" t="s">
        <v>45</v>
      </c>
      <c r="O1021" s="204">
        <v>0</v>
      </c>
      <c r="P1021" s="204">
        <f>O1021*H1021</f>
        <v>0</v>
      </c>
      <c r="Q1021" s="204">
        <v>1</v>
      </c>
      <c r="R1021" s="204">
        <f>Q1021*H1021</f>
        <v>1.8</v>
      </c>
      <c r="S1021" s="204">
        <v>0</v>
      </c>
      <c r="T1021" s="205">
        <f>S1021*H1021</f>
        <v>0</v>
      </c>
      <c r="U1021" s="32"/>
      <c r="V1021" s="32"/>
      <c r="W1021" s="32"/>
      <c r="X1021" s="32"/>
      <c r="Y1021" s="32"/>
      <c r="Z1021" s="32"/>
      <c r="AA1021" s="32"/>
      <c r="AB1021" s="32"/>
      <c r="AC1021" s="32"/>
      <c r="AD1021" s="32"/>
      <c r="AE1021" s="32"/>
      <c r="AR1021" s="206" t="s">
        <v>181</v>
      </c>
      <c r="AT1021" s="206" t="s">
        <v>260</v>
      </c>
      <c r="AU1021" s="206" t="s">
        <v>83</v>
      </c>
      <c r="AY1021" s="17" t="s">
        <v>143</v>
      </c>
      <c r="BE1021" s="207">
        <f>IF(N1021="základní",J1021,0)</f>
        <v>102960</v>
      </c>
      <c r="BF1021" s="207">
        <f>IF(N1021="snížená",J1021,0)</f>
        <v>0</v>
      </c>
      <c r="BG1021" s="207">
        <f>IF(N1021="zákl. přenesená",J1021,0)</f>
        <v>0</v>
      </c>
      <c r="BH1021" s="207">
        <f>IF(N1021="sníž. přenesená",J1021,0)</f>
        <v>0</v>
      </c>
      <c r="BI1021" s="207">
        <f>IF(N1021="nulová",J1021,0)</f>
        <v>0</v>
      </c>
      <c r="BJ1021" s="17" t="s">
        <v>20</v>
      </c>
      <c r="BK1021" s="207">
        <f>ROUND(I1021*H1021,2)</f>
        <v>102960</v>
      </c>
      <c r="BL1021" s="17" t="s">
        <v>150</v>
      </c>
      <c r="BM1021" s="206" t="s">
        <v>2155</v>
      </c>
    </row>
    <row r="1022" s="2" customFormat="1">
      <c r="A1022" s="32"/>
      <c r="B1022" s="33"/>
      <c r="C1022" s="34"/>
      <c r="D1022" s="208" t="s">
        <v>179</v>
      </c>
      <c r="E1022" s="34"/>
      <c r="F1022" s="209" t="s">
        <v>2156</v>
      </c>
      <c r="G1022" s="34"/>
      <c r="H1022" s="34"/>
      <c r="I1022" s="34"/>
      <c r="J1022" s="34"/>
      <c r="K1022" s="34"/>
      <c r="L1022" s="38"/>
      <c r="M1022" s="210"/>
      <c r="N1022" s="211"/>
      <c r="O1022" s="77"/>
      <c r="P1022" s="77"/>
      <c r="Q1022" s="77"/>
      <c r="R1022" s="77"/>
      <c r="S1022" s="77"/>
      <c r="T1022" s="78"/>
      <c r="U1022" s="32"/>
      <c r="V1022" s="32"/>
      <c r="W1022" s="32"/>
      <c r="X1022" s="32"/>
      <c r="Y1022" s="32"/>
      <c r="Z1022" s="32"/>
      <c r="AA1022" s="32"/>
      <c r="AB1022" s="32"/>
      <c r="AC1022" s="32"/>
      <c r="AD1022" s="32"/>
      <c r="AE1022" s="32"/>
      <c r="AT1022" s="17" t="s">
        <v>179</v>
      </c>
      <c r="AU1022" s="17" t="s">
        <v>83</v>
      </c>
    </row>
    <row r="1023" s="2" customFormat="1" ht="24.15" customHeight="1">
      <c r="A1023" s="32"/>
      <c r="B1023" s="33"/>
      <c r="C1023" s="212" t="s">
        <v>2157</v>
      </c>
      <c r="D1023" s="212" t="s">
        <v>260</v>
      </c>
      <c r="E1023" s="213" t="s">
        <v>2158</v>
      </c>
      <c r="F1023" s="214" t="s">
        <v>2159</v>
      </c>
      <c r="G1023" s="215" t="s">
        <v>256</v>
      </c>
      <c r="H1023" s="216">
        <v>27</v>
      </c>
      <c r="I1023" s="217">
        <v>591</v>
      </c>
      <c r="J1023" s="217">
        <f>ROUND(I1023*H1023,2)</f>
        <v>15957</v>
      </c>
      <c r="K1023" s="214" t="s">
        <v>149</v>
      </c>
      <c r="L1023" s="218"/>
      <c r="M1023" s="219" t="s">
        <v>18</v>
      </c>
      <c r="N1023" s="220" t="s">
        <v>45</v>
      </c>
      <c r="O1023" s="204">
        <v>0</v>
      </c>
      <c r="P1023" s="204">
        <f>O1023*H1023</f>
        <v>0</v>
      </c>
      <c r="Q1023" s="204">
        <v>0.0056699999999999997</v>
      </c>
      <c r="R1023" s="204">
        <f>Q1023*H1023</f>
        <v>0.15309</v>
      </c>
      <c r="S1023" s="204">
        <v>0</v>
      </c>
      <c r="T1023" s="205">
        <f>S1023*H1023</f>
        <v>0</v>
      </c>
      <c r="U1023" s="32"/>
      <c r="V1023" s="32"/>
      <c r="W1023" s="32"/>
      <c r="X1023" s="32"/>
      <c r="Y1023" s="32"/>
      <c r="Z1023" s="32"/>
      <c r="AA1023" s="32"/>
      <c r="AB1023" s="32"/>
      <c r="AC1023" s="32"/>
      <c r="AD1023" s="32"/>
      <c r="AE1023" s="32"/>
      <c r="AR1023" s="206" t="s">
        <v>729</v>
      </c>
      <c r="AT1023" s="206" t="s">
        <v>260</v>
      </c>
      <c r="AU1023" s="206" t="s">
        <v>83</v>
      </c>
      <c r="AY1023" s="17" t="s">
        <v>143</v>
      </c>
      <c r="BE1023" s="207">
        <f>IF(N1023="základní",J1023,0)</f>
        <v>15957</v>
      </c>
      <c r="BF1023" s="207">
        <f>IF(N1023="snížená",J1023,0)</f>
        <v>0</v>
      </c>
      <c r="BG1023" s="207">
        <f>IF(N1023="zákl. přenesená",J1023,0)</f>
        <v>0</v>
      </c>
      <c r="BH1023" s="207">
        <f>IF(N1023="sníž. přenesená",J1023,0)</f>
        <v>0</v>
      </c>
      <c r="BI1023" s="207">
        <f>IF(N1023="nulová",J1023,0)</f>
        <v>0</v>
      </c>
      <c r="BJ1023" s="17" t="s">
        <v>20</v>
      </c>
      <c r="BK1023" s="207">
        <f>ROUND(I1023*H1023,2)</f>
        <v>15957</v>
      </c>
      <c r="BL1023" s="17" t="s">
        <v>729</v>
      </c>
      <c r="BM1023" s="206" t="s">
        <v>2160</v>
      </c>
    </row>
    <row r="1024" s="2" customFormat="1">
      <c r="A1024" s="32"/>
      <c r="B1024" s="33"/>
      <c r="C1024" s="34"/>
      <c r="D1024" s="208" t="s">
        <v>179</v>
      </c>
      <c r="E1024" s="34"/>
      <c r="F1024" s="209" t="s">
        <v>2161</v>
      </c>
      <c r="G1024" s="34"/>
      <c r="H1024" s="34"/>
      <c r="I1024" s="34"/>
      <c r="J1024" s="34"/>
      <c r="K1024" s="34"/>
      <c r="L1024" s="38"/>
      <c r="M1024" s="210"/>
      <c r="N1024" s="211"/>
      <c r="O1024" s="77"/>
      <c r="P1024" s="77"/>
      <c r="Q1024" s="77"/>
      <c r="R1024" s="77"/>
      <c r="S1024" s="77"/>
      <c r="T1024" s="78"/>
      <c r="U1024" s="32"/>
      <c r="V1024" s="32"/>
      <c r="W1024" s="32"/>
      <c r="X1024" s="32"/>
      <c r="Y1024" s="32"/>
      <c r="Z1024" s="32"/>
      <c r="AA1024" s="32"/>
      <c r="AB1024" s="32"/>
      <c r="AC1024" s="32"/>
      <c r="AD1024" s="32"/>
      <c r="AE1024" s="32"/>
      <c r="AT1024" s="17" t="s">
        <v>179</v>
      </c>
      <c r="AU1024" s="17" t="s">
        <v>83</v>
      </c>
    </row>
    <row r="1025" s="2" customFormat="1" ht="24.15" customHeight="1">
      <c r="A1025" s="32"/>
      <c r="B1025" s="33"/>
      <c r="C1025" s="212" t="s">
        <v>2162</v>
      </c>
      <c r="D1025" s="212" t="s">
        <v>260</v>
      </c>
      <c r="E1025" s="213" t="s">
        <v>2163</v>
      </c>
      <c r="F1025" s="214" t="s">
        <v>2164</v>
      </c>
      <c r="G1025" s="215" t="s">
        <v>256</v>
      </c>
      <c r="H1025" s="216">
        <v>183.15000000000001</v>
      </c>
      <c r="I1025" s="217">
        <v>710</v>
      </c>
      <c r="J1025" s="217">
        <f>ROUND(I1025*H1025,2)</f>
        <v>130036.5</v>
      </c>
      <c r="K1025" s="214" t="s">
        <v>149</v>
      </c>
      <c r="L1025" s="218"/>
      <c r="M1025" s="219" t="s">
        <v>18</v>
      </c>
      <c r="N1025" s="220" t="s">
        <v>45</v>
      </c>
      <c r="O1025" s="204">
        <v>0</v>
      </c>
      <c r="P1025" s="204">
        <f>O1025*H1025</f>
        <v>0</v>
      </c>
      <c r="Q1025" s="204">
        <v>0.0070099999999999997</v>
      </c>
      <c r="R1025" s="204">
        <f>Q1025*H1025</f>
        <v>1.2838814999999999</v>
      </c>
      <c r="S1025" s="204">
        <v>0</v>
      </c>
      <c r="T1025" s="205">
        <f>S1025*H1025</f>
        <v>0</v>
      </c>
      <c r="U1025" s="32"/>
      <c r="V1025" s="32"/>
      <c r="W1025" s="32"/>
      <c r="X1025" s="32"/>
      <c r="Y1025" s="32"/>
      <c r="Z1025" s="32"/>
      <c r="AA1025" s="32"/>
      <c r="AB1025" s="32"/>
      <c r="AC1025" s="32"/>
      <c r="AD1025" s="32"/>
      <c r="AE1025" s="32"/>
      <c r="AR1025" s="206" t="s">
        <v>181</v>
      </c>
      <c r="AT1025" s="206" t="s">
        <v>260</v>
      </c>
      <c r="AU1025" s="206" t="s">
        <v>83</v>
      </c>
      <c r="AY1025" s="17" t="s">
        <v>143</v>
      </c>
      <c r="BE1025" s="207">
        <f>IF(N1025="základní",J1025,0)</f>
        <v>130036.5</v>
      </c>
      <c r="BF1025" s="207">
        <f>IF(N1025="snížená",J1025,0)</f>
        <v>0</v>
      </c>
      <c r="BG1025" s="207">
        <f>IF(N1025="zákl. přenesená",J1025,0)</f>
        <v>0</v>
      </c>
      <c r="BH1025" s="207">
        <f>IF(N1025="sníž. přenesená",J1025,0)</f>
        <v>0</v>
      </c>
      <c r="BI1025" s="207">
        <f>IF(N1025="nulová",J1025,0)</f>
        <v>0</v>
      </c>
      <c r="BJ1025" s="17" t="s">
        <v>20</v>
      </c>
      <c r="BK1025" s="207">
        <f>ROUND(I1025*H1025,2)</f>
        <v>130036.5</v>
      </c>
      <c r="BL1025" s="17" t="s">
        <v>150</v>
      </c>
      <c r="BM1025" s="206" t="s">
        <v>2165</v>
      </c>
    </row>
    <row r="1026" s="2" customFormat="1">
      <c r="A1026" s="32"/>
      <c r="B1026" s="33"/>
      <c r="C1026" s="34"/>
      <c r="D1026" s="208" t="s">
        <v>179</v>
      </c>
      <c r="E1026" s="34"/>
      <c r="F1026" s="209" t="s">
        <v>2166</v>
      </c>
      <c r="G1026" s="34"/>
      <c r="H1026" s="34"/>
      <c r="I1026" s="34"/>
      <c r="J1026" s="34"/>
      <c r="K1026" s="34"/>
      <c r="L1026" s="38"/>
      <c r="M1026" s="210"/>
      <c r="N1026" s="211"/>
      <c r="O1026" s="77"/>
      <c r="P1026" s="77"/>
      <c r="Q1026" s="77"/>
      <c r="R1026" s="77"/>
      <c r="S1026" s="77"/>
      <c r="T1026" s="78"/>
      <c r="U1026" s="32"/>
      <c r="V1026" s="32"/>
      <c r="W1026" s="32"/>
      <c r="X1026" s="32"/>
      <c r="Y1026" s="32"/>
      <c r="Z1026" s="32"/>
      <c r="AA1026" s="32"/>
      <c r="AB1026" s="32"/>
      <c r="AC1026" s="32"/>
      <c r="AD1026" s="32"/>
      <c r="AE1026" s="32"/>
      <c r="AT1026" s="17" t="s">
        <v>179</v>
      </c>
      <c r="AU1026" s="17" t="s">
        <v>83</v>
      </c>
    </row>
    <row r="1027" s="2" customFormat="1" ht="24.15" customHeight="1">
      <c r="A1027" s="32"/>
      <c r="B1027" s="33"/>
      <c r="C1027" s="196" t="s">
        <v>2167</v>
      </c>
      <c r="D1027" s="196" t="s">
        <v>145</v>
      </c>
      <c r="E1027" s="197" t="s">
        <v>2168</v>
      </c>
      <c r="F1027" s="198" t="s">
        <v>2169</v>
      </c>
      <c r="G1027" s="199" t="s">
        <v>195</v>
      </c>
      <c r="H1027" s="200">
        <v>5</v>
      </c>
      <c r="I1027" s="201">
        <v>207</v>
      </c>
      <c r="J1027" s="201">
        <f>ROUND(I1027*H1027,2)</f>
        <v>1035</v>
      </c>
      <c r="K1027" s="198" t="s">
        <v>149</v>
      </c>
      <c r="L1027" s="38"/>
      <c r="M1027" s="202" t="s">
        <v>18</v>
      </c>
      <c r="N1027" s="203" t="s">
        <v>45</v>
      </c>
      <c r="O1027" s="204">
        <v>0.20000000000000001</v>
      </c>
      <c r="P1027" s="204">
        <f>O1027*H1027</f>
        <v>1</v>
      </c>
      <c r="Q1027" s="204">
        <v>0.00069999999999999999</v>
      </c>
      <c r="R1027" s="204">
        <f>Q1027*H1027</f>
        <v>0.0035000000000000001</v>
      </c>
      <c r="S1027" s="204">
        <v>0</v>
      </c>
      <c r="T1027" s="205">
        <f>S1027*H1027</f>
        <v>0</v>
      </c>
      <c r="U1027" s="32"/>
      <c r="V1027" s="32"/>
      <c r="W1027" s="32"/>
      <c r="X1027" s="32"/>
      <c r="Y1027" s="32"/>
      <c r="Z1027" s="32"/>
      <c r="AA1027" s="32"/>
      <c r="AB1027" s="32"/>
      <c r="AC1027" s="32"/>
      <c r="AD1027" s="32"/>
      <c r="AE1027" s="32"/>
      <c r="AR1027" s="206" t="s">
        <v>150</v>
      </c>
      <c r="AT1027" s="206" t="s">
        <v>145</v>
      </c>
      <c r="AU1027" s="206" t="s">
        <v>83</v>
      </c>
      <c r="AY1027" s="17" t="s">
        <v>143</v>
      </c>
      <c r="BE1027" s="207">
        <f>IF(N1027="základní",J1027,0)</f>
        <v>1035</v>
      </c>
      <c r="BF1027" s="207">
        <f>IF(N1027="snížená",J1027,0)</f>
        <v>0</v>
      </c>
      <c r="BG1027" s="207">
        <f>IF(N1027="zákl. přenesená",J1027,0)</f>
        <v>0</v>
      </c>
      <c r="BH1027" s="207">
        <f>IF(N1027="sníž. přenesená",J1027,0)</f>
        <v>0</v>
      </c>
      <c r="BI1027" s="207">
        <f>IF(N1027="nulová",J1027,0)</f>
        <v>0</v>
      </c>
      <c r="BJ1027" s="17" t="s">
        <v>20</v>
      </c>
      <c r="BK1027" s="207">
        <f>ROUND(I1027*H1027,2)</f>
        <v>1035</v>
      </c>
      <c r="BL1027" s="17" t="s">
        <v>150</v>
      </c>
      <c r="BM1027" s="206" t="s">
        <v>2170</v>
      </c>
    </row>
    <row r="1028" s="2" customFormat="1">
      <c r="A1028" s="32"/>
      <c r="B1028" s="33"/>
      <c r="C1028" s="34"/>
      <c r="D1028" s="208" t="s">
        <v>152</v>
      </c>
      <c r="E1028" s="34"/>
      <c r="F1028" s="209" t="s">
        <v>2171</v>
      </c>
      <c r="G1028" s="34"/>
      <c r="H1028" s="34"/>
      <c r="I1028" s="34"/>
      <c r="J1028" s="34"/>
      <c r="K1028" s="34"/>
      <c r="L1028" s="38"/>
      <c r="M1028" s="210"/>
      <c r="N1028" s="211"/>
      <c r="O1028" s="77"/>
      <c r="P1028" s="77"/>
      <c r="Q1028" s="77"/>
      <c r="R1028" s="77"/>
      <c r="S1028" s="77"/>
      <c r="T1028" s="78"/>
      <c r="U1028" s="32"/>
      <c r="V1028" s="32"/>
      <c r="W1028" s="32"/>
      <c r="X1028" s="32"/>
      <c r="Y1028" s="32"/>
      <c r="Z1028" s="32"/>
      <c r="AA1028" s="32"/>
      <c r="AB1028" s="32"/>
      <c r="AC1028" s="32"/>
      <c r="AD1028" s="32"/>
      <c r="AE1028" s="32"/>
      <c r="AT1028" s="17" t="s">
        <v>152</v>
      </c>
      <c r="AU1028" s="17" t="s">
        <v>83</v>
      </c>
    </row>
    <row r="1029" s="2" customFormat="1">
      <c r="A1029" s="32"/>
      <c r="B1029" s="33"/>
      <c r="C1029" s="34"/>
      <c r="D1029" s="208" t="s">
        <v>179</v>
      </c>
      <c r="E1029" s="34"/>
      <c r="F1029" s="209" t="s">
        <v>2172</v>
      </c>
      <c r="G1029" s="34"/>
      <c r="H1029" s="34"/>
      <c r="I1029" s="34"/>
      <c r="J1029" s="34"/>
      <c r="K1029" s="34"/>
      <c r="L1029" s="38"/>
      <c r="M1029" s="210"/>
      <c r="N1029" s="211"/>
      <c r="O1029" s="77"/>
      <c r="P1029" s="77"/>
      <c r="Q1029" s="77"/>
      <c r="R1029" s="77"/>
      <c r="S1029" s="77"/>
      <c r="T1029" s="78"/>
      <c r="U1029" s="32"/>
      <c r="V1029" s="32"/>
      <c r="W1029" s="32"/>
      <c r="X1029" s="32"/>
      <c r="Y1029" s="32"/>
      <c r="Z1029" s="32"/>
      <c r="AA1029" s="32"/>
      <c r="AB1029" s="32"/>
      <c r="AC1029" s="32"/>
      <c r="AD1029" s="32"/>
      <c r="AE1029" s="32"/>
      <c r="AT1029" s="17" t="s">
        <v>179</v>
      </c>
      <c r="AU1029" s="17" t="s">
        <v>83</v>
      </c>
    </row>
    <row r="1030" s="2" customFormat="1" ht="24.15" customHeight="1">
      <c r="A1030" s="32"/>
      <c r="B1030" s="33"/>
      <c r="C1030" s="196" t="s">
        <v>2173</v>
      </c>
      <c r="D1030" s="196" t="s">
        <v>145</v>
      </c>
      <c r="E1030" s="197" t="s">
        <v>2174</v>
      </c>
      <c r="F1030" s="198" t="s">
        <v>2175</v>
      </c>
      <c r="G1030" s="199" t="s">
        <v>195</v>
      </c>
      <c r="H1030" s="200">
        <v>5</v>
      </c>
      <c r="I1030" s="201">
        <v>265</v>
      </c>
      <c r="J1030" s="201">
        <f>ROUND(I1030*H1030,2)</f>
        <v>1325</v>
      </c>
      <c r="K1030" s="198" t="s">
        <v>149</v>
      </c>
      <c r="L1030" s="38"/>
      <c r="M1030" s="202" t="s">
        <v>18</v>
      </c>
      <c r="N1030" s="203" t="s">
        <v>45</v>
      </c>
      <c r="O1030" s="204">
        <v>0.41599999999999998</v>
      </c>
      <c r="P1030" s="204">
        <f>O1030*H1030</f>
        <v>2.0800000000000001</v>
      </c>
      <c r="Q1030" s="204">
        <v>0.109405</v>
      </c>
      <c r="R1030" s="204">
        <f>Q1030*H1030</f>
        <v>0.54702499999999998</v>
      </c>
      <c r="S1030" s="204">
        <v>0</v>
      </c>
      <c r="T1030" s="205">
        <f>S1030*H1030</f>
        <v>0</v>
      </c>
      <c r="U1030" s="32"/>
      <c r="V1030" s="32"/>
      <c r="W1030" s="32"/>
      <c r="X1030" s="32"/>
      <c r="Y1030" s="32"/>
      <c r="Z1030" s="32"/>
      <c r="AA1030" s="32"/>
      <c r="AB1030" s="32"/>
      <c r="AC1030" s="32"/>
      <c r="AD1030" s="32"/>
      <c r="AE1030" s="32"/>
      <c r="AR1030" s="206" t="s">
        <v>150</v>
      </c>
      <c r="AT1030" s="206" t="s">
        <v>145</v>
      </c>
      <c r="AU1030" s="206" t="s">
        <v>83</v>
      </c>
      <c r="AY1030" s="17" t="s">
        <v>143</v>
      </c>
      <c r="BE1030" s="207">
        <f>IF(N1030="základní",J1030,0)</f>
        <v>1325</v>
      </c>
      <c r="BF1030" s="207">
        <f>IF(N1030="snížená",J1030,0)</f>
        <v>0</v>
      </c>
      <c r="BG1030" s="207">
        <f>IF(N1030="zákl. přenesená",J1030,0)</f>
        <v>0</v>
      </c>
      <c r="BH1030" s="207">
        <f>IF(N1030="sníž. přenesená",J1030,0)</f>
        <v>0</v>
      </c>
      <c r="BI1030" s="207">
        <f>IF(N1030="nulová",J1030,0)</f>
        <v>0</v>
      </c>
      <c r="BJ1030" s="17" t="s">
        <v>20</v>
      </c>
      <c r="BK1030" s="207">
        <f>ROUND(I1030*H1030,2)</f>
        <v>1325</v>
      </c>
      <c r="BL1030" s="17" t="s">
        <v>150</v>
      </c>
      <c r="BM1030" s="206" t="s">
        <v>2176</v>
      </c>
    </row>
    <row r="1031" s="2" customFormat="1">
      <c r="A1031" s="32"/>
      <c r="B1031" s="33"/>
      <c r="C1031" s="34"/>
      <c r="D1031" s="208" t="s">
        <v>152</v>
      </c>
      <c r="E1031" s="34"/>
      <c r="F1031" s="209" t="s">
        <v>2177</v>
      </c>
      <c r="G1031" s="34"/>
      <c r="H1031" s="34"/>
      <c r="I1031" s="34"/>
      <c r="J1031" s="34"/>
      <c r="K1031" s="34"/>
      <c r="L1031" s="38"/>
      <c r="M1031" s="210"/>
      <c r="N1031" s="211"/>
      <c r="O1031" s="77"/>
      <c r="P1031" s="77"/>
      <c r="Q1031" s="77"/>
      <c r="R1031" s="77"/>
      <c r="S1031" s="77"/>
      <c r="T1031" s="78"/>
      <c r="U1031" s="32"/>
      <c r="V1031" s="32"/>
      <c r="W1031" s="32"/>
      <c r="X1031" s="32"/>
      <c r="Y1031" s="32"/>
      <c r="Z1031" s="32"/>
      <c r="AA1031" s="32"/>
      <c r="AB1031" s="32"/>
      <c r="AC1031" s="32"/>
      <c r="AD1031" s="32"/>
      <c r="AE1031" s="32"/>
      <c r="AT1031" s="17" t="s">
        <v>152</v>
      </c>
      <c r="AU1031" s="17" t="s">
        <v>83</v>
      </c>
    </row>
    <row r="1032" s="2" customFormat="1">
      <c r="A1032" s="32"/>
      <c r="B1032" s="33"/>
      <c r="C1032" s="34"/>
      <c r="D1032" s="208" t="s">
        <v>179</v>
      </c>
      <c r="E1032" s="34"/>
      <c r="F1032" s="209" t="s">
        <v>2178</v>
      </c>
      <c r="G1032" s="34"/>
      <c r="H1032" s="34"/>
      <c r="I1032" s="34"/>
      <c r="J1032" s="34"/>
      <c r="K1032" s="34"/>
      <c r="L1032" s="38"/>
      <c r="M1032" s="210"/>
      <c r="N1032" s="211"/>
      <c r="O1032" s="77"/>
      <c r="P1032" s="77"/>
      <c r="Q1032" s="77"/>
      <c r="R1032" s="77"/>
      <c r="S1032" s="77"/>
      <c r="T1032" s="78"/>
      <c r="U1032" s="32"/>
      <c r="V1032" s="32"/>
      <c r="W1032" s="32"/>
      <c r="X1032" s="32"/>
      <c r="Y1032" s="32"/>
      <c r="Z1032" s="32"/>
      <c r="AA1032" s="32"/>
      <c r="AB1032" s="32"/>
      <c r="AC1032" s="32"/>
      <c r="AD1032" s="32"/>
      <c r="AE1032" s="32"/>
      <c r="AT1032" s="17" t="s">
        <v>179</v>
      </c>
      <c r="AU1032" s="17" t="s">
        <v>83</v>
      </c>
    </row>
    <row r="1033" s="2" customFormat="1" ht="21.75" customHeight="1">
      <c r="A1033" s="32"/>
      <c r="B1033" s="33"/>
      <c r="C1033" s="212" t="s">
        <v>2179</v>
      </c>
      <c r="D1033" s="212" t="s">
        <v>260</v>
      </c>
      <c r="E1033" s="213" t="s">
        <v>2180</v>
      </c>
      <c r="F1033" s="214" t="s">
        <v>2181</v>
      </c>
      <c r="G1033" s="215" t="s">
        <v>195</v>
      </c>
      <c r="H1033" s="216">
        <v>5</v>
      </c>
      <c r="I1033" s="217">
        <v>685</v>
      </c>
      <c r="J1033" s="217">
        <f>ROUND(I1033*H1033,2)</f>
        <v>3425</v>
      </c>
      <c r="K1033" s="214" t="s">
        <v>149</v>
      </c>
      <c r="L1033" s="218"/>
      <c r="M1033" s="219" t="s">
        <v>18</v>
      </c>
      <c r="N1033" s="220" t="s">
        <v>45</v>
      </c>
      <c r="O1033" s="204">
        <v>0</v>
      </c>
      <c r="P1033" s="204">
        <f>O1033*H1033</f>
        <v>0</v>
      </c>
      <c r="Q1033" s="204">
        <v>0.0061000000000000004</v>
      </c>
      <c r="R1033" s="204">
        <f>Q1033*H1033</f>
        <v>0.030500000000000003</v>
      </c>
      <c r="S1033" s="204">
        <v>0</v>
      </c>
      <c r="T1033" s="205">
        <f>S1033*H1033</f>
        <v>0</v>
      </c>
      <c r="U1033" s="32"/>
      <c r="V1033" s="32"/>
      <c r="W1033" s="32"/>
      <c r="X1033" s="32"/>
      <c r="Y1033" s="32"/>
      <c r="Z1033" s="32"/>
      <c r="AA1033" s="32"/>
      <c r="AB1033" s="32"/>
      <c r="AC1033" s="32"/>
      <c r="AD1033" s="32"/>
      <c r="AE1033" s="32"/>
      <c r="AR1033" s="206" t="s">
        <v>181</v>
      </c>
      <c r="AT1033" s="206" t="s">
        <v>260</v>
      </c>
      <c r="AU1033" s="206" t="s">
        <v>83</v>
      </c>
      <c r="AY1033" s="17" t="s">
        <v>143</v>
      </c>
      <c r="BE1033" s="207">
        <f>IF(N1033="základní",J1033,0)</f>
        <v>3425</v>
      </c>
      <c r="BF1033" s="207">
        <f>IF(N1033="snížená",J1033,0)</f>
        <v>0</v>
      </c>
      <c r="BG1033" s="207">
        <f>IF(N1033="zákl. přenesená",J1033,0)</f>
        <v>0</v>
      </c>
      <c r="BH1033" s="207">
        <f>IF(N1033="sníž. přenesená",J1033,0)</f>
        <v>0</v>
      </c>
      <c r="BI1033" s="207">
        <f>IF(N1033="nulová",J1033,0)</f>
        <v>0</v>
      </c>
      <c r="BJ1033" s="17" t="s">
        <v>20</v>
      </c>
      <c r="BK1033" s="207">
        <f>ROUND(I1033*H1033,2)</f>
        <v>3425</v>
      </c>
      <c r="BL1033" s="17" t="s">
        <v>150</v>
      </c>
      <c r="BM1033" s="206" t="s">
        <v>2182</v>
      </c>
    </row>
    <row r="1034" s="2" customFormat="1" ht="21.75" customHeight="1">
      <c r="A1034" s="32"/>
      <c r="B1034" s="33"/>
      <c r="C1034" s="212" t="s">
        <v>2183</v>
      </c>
      <c r="D1034" s="212" t="s">
        <v>260</v>
      </c>
      <c r="E1034" s="213" t="s">
        <v>2184</v>
      </c>
      <c r="F1034" s="214" t="s">
        <v>2185</v>
      </c>
      <c r="G1034" s="215" t="s">
        <v>195</v>
      </c>
      <c r="H1034" s="216">
        <v>144</v>
      </c>
      <c r="I1034" s="217">
        <v>308</v>
      </c>
      <c r="J1034" s="217">
        <f>ROUND(I1034*H1034,2)</f>
        <v>44352</v>
      </c>
      <c r="K1034" s="214" t="s">
        <v>1570</v>
      </c>
      <c r="L1034" s="218"/>
      <c r="M1034" s="219" t="s">
        <v>18</v>
      </c>
      <c r="N1034" s="220" t="s">
        <v>45</v>
      </c>
      <c r="O1034" s="204">
        <v>0</v>
      </c>
      <c r="P1034" s="204">
        <f>O1034*H1034</f>
        <v>0</v>
      </c>
      <c r="Q1034" s="204">
        <v>0.0060000000000000001</v>
      </c>
      <c r="R1034" s="204">
        <f>Q1034*H1034</f>
        <v>0.86399999999999999</v>
      </c>
      <c r="S1034" s="204">
        <v>0</v>
      </c>
      <c r="T1034" s="205">
        <f>S1034*H1034</f>
        <v>0</v>
      </c>
      <c r="U1034" s="32"/>
      <c r="V1034" s="32"/>
      <c r="W1034" s="32"/>
      <c r="X1034" s="32"/>
      <c r="Y1034" s="32"/>
      <c r="Z1034" s="32"/>
      <c r="AA1034" s="32"/>
      <c r="AB1034" s="32"/>
      <c r="AC1034" s="32"/>
      <c r="AD1034" s="32"/>
      <c r="AE1034" s="32"/>
      <c r="AR1034" s="206" t="s">
        <v>181</v>
      </c>
      <c r="AT1034" s="206" t="s">
        <v>260</v>
      </c>
      <c r="AU1034" s="206" t="s">
        <v>83</v>
      </c>
      <c r="AY1034" s="17" t="s">
        <v>143</v>
      </c>
      <c r="BE1034" s="207">
        <f>IF(N1034="základní",J1034,0)</f>
        <v>44352</v>
      </c>
      <c r="BF1034" s="207">
        <f>IF(N1034="snížená",J1034,0)</f>
        <v>0</v>
      </c>
      <c r="BG1034" s="207">
        <f>IF(N1034="zákl. přenesená",J1034,0)</f>
        <v>0</v>
      </c>
      <c r="BH1034" s="207">
        <f>IF(N1034="sníž. přenesená",J1034,0)</f>
        <v>0</v>
      </c>
      <c r="BI1034" s="207">
        <f>IF(N1034="nulová",J1034,0)</f>
        <v>0</v>
      </c>
      <c r="BJ1034" s="17" t="s">
        <v>20</v>
      </c>
      <c r="BK1034" s="207">
        <f>ROUND(I1034*H1034,2)</f>
        <v>44352</v>
      </c>
      <c r="BL1034" s="17" t="s">
        <v>150</v>
      </c>
      <c r="BM1034" s="206" t="s">
        <v>2186</v>
      </c>
    </row>
    <row r="1035" s="2" customFormat="1">
      <c r="A1035" s="32"/>
      <c r="B1035" s="33"/>
      <c r="C1035" s="34"/>
      <c r="D1035" s="208" t="s">
        <v>179</v>
      </c>
      <c r="E1035" s="34"/>
      <c r="F1035" s="209" t="s">
        <v>2187</v>
      </c>
      <c r="G1035" s="34"/>
      <c r="H1035" s="34"/>
      <c r="I1035" s="34"/>
      <c r="J1035" s="34"/>
      <c r="K1035" s="34"/>
      <c r="L1035" s="38"/>
      <c r="M1035" s="210"/>
      <c r="N1035" s="211"/>
      <c r="O1035" s="77"/>
      <c r="P1035" s="77"/>
      <c r="Q1035" s="77"/>
      <c r="R1035" s="77"/>
      <c r="S1035" s="77"/>
      <c r="T1035" s="78"/>
      <c r="U1035" s="32"/>
      <c r="V1035" s="32"/>
      <c r="W1035" s="32"/>
      <c r="X1035" s="32"/>
      <c r="Y1035" s="32"/>
      <c r="Z1035" s="32"/>
      <c r="AA1035" s="32"/>
      <c r="AB1035" s="32"/>
      <c r="AC1035" s="32"/>
      <c r="AD1035" s="32"/>
      <c r="AE1035" s="32"/>
      <c r="AT1035" s="17" t="s">
        <v>179</v>
      </c>
      <c r="AU1035" s="17" t="s">
        <v>83</v>
      </c>
    </row>
    <row r="1036" s="2" customFormat="1" ht="24.15" customHeight="1">
      <c r="A1036" s="32"/>
      <c r="B1036" s="33"/>
      <c r="C1036" s="212" t="s">
        <v>2188</v>
      </c>
      <c r="D1036" s="212" t="s">
        <v>260</v>
      </c>
      <c r="E1036" s="213" t="s">
        <v>2189</v>
      </c>
      <c r="F1036" s="214" t="s">
        <v>2190</v>
      </c>
      <c r="G1036" s="215" t="s">
        <v>1424</v>
      </c>
      <c r="H1036" s="216">
        <v>1.6200000000000001</v>
      </c>
      <c r="I1036" s="217">
        <v>281</v>
      </c>
      <c r="J1036" s="217">
        <f>ROUND(I1036*H1036,2)</f>
        <v>455.22000000000003</v>
      </c>
      <c r="K1036" s="214" t="s">
        <v>149</v>
      </c>
      <c r="L1036" s="218"/>
      <c r="M1036" s="219" t="s">
        <v>18</v>
      </c>
      <c r="N1036" s="220" t="s">
        <v>45</v>
      </c>
      <c r="O1036" s="204">
        <v>0</v>
      </c>
      <c r="P1036" s="204">
        <f>O1036*H1036</f>
        <v>0</v>
      </c>
      <c r="Q1036" s="204">
        <v>0.00109</v>
      </c>
      <c r="R1036" s="204">
        <f>Q1036*H1036</f>
        <v>0.0017658000000000001</v>
      </c>
      <c r="S1036" s="204">
        <v>0</v>
      </c>
      <c r="T1036" s="205">
        <f>S1036*H1036</f>
        <v>0</v>
      </c>
      <c r="U1036" s="32"/>
      <c r="V1036" s="32"/>
      <c r="W1036" s="32"/>
      <c r="X1036" s="32"/>
      <c r="Y1036" s="32"/>
      <c r="Z1036" s="32"/>
      <c r="AA1036" s="32"/>
      <c r="AB1036" s="32"/>
      <c r="AC1036" s="32"/>
      <c r="AD1036" s="32"/>
      <c r="AE1036" s="32"/>
      <c r="AR1036" s="206" t="s">
        <v>181</v>
      </c>
      <c r="AT1036" s="206" t="s">
        <v>260</v>
      </c>
      <c r="AU1036" s="206" t="s">
        <v>83</v>
      </c>
      <c r="AY1036" s="17" t="s">
        <v>143</v>
      </c>
      <c r="BE1036" s="207">
        <f>IF(N1036="základní",J1036,0)</f>
        <v>455.22000000000003</v>
      </c>
      <c r="BF1036" s="207">
        <f>IF(N1036="snížená",J1036,0)</f>
        <v>0</v>
      </c>
      <c r="BG1036" s="207">
        <f>IF(N1036="zákl. přenesená",J1036,0)</f>
        <v>0</v>
      </c>
      <c r="BH1036" s="207">
        <f>IF(N1036="sníž. přenesená",J1036,0)</f>
        <v>0</v>
      </c>
      <c r="BI1036" s="207">
        <f>IF(N1036="nulová",J1036,0)</f>
        <v>0</v>
      </c>
      <c r="BJ1036" s="17" t="s">
        <v>20</v>
      </c>
      <c r="BK1036" s="207">
        <f>ROUND(I1036*H1036,2)</f>
        <v>455.22000000000003</v>
      </c>
      <c r="BL1036" s="17" t="s">
        <v>150</v>
      </c>
      <c r="BM1036" s="206" t="s">
        <v>2191</v>
      </c>
    </row>
    <row r="1037" s="2" customFormat="1">
      <c r="A1037" s="32"/>
      <c r="B1037" s="33"/>
      <c r="C1037" s="34"/>
      <c r="D1037" s="208" t="s">
        <v>179</v>
      </c>
      <c r="E1037" s="34"/>
      <c r="F1037" s="209" t="s">
        <v>2192</v>
      </c>
      <c r="G1037" s="34"/>
      <c r="H1037" s="34"/>
      <c r="I1037" s="34"/>
      <c r="J1037" s="34"/>
      <c r="K1037" s="34"/>
      <c r="L1037" s="38"/>
      <c r="M1037" s="210"/>
      <c r="N1037" s="211"/>
      <c r="O1037" s="77"/>
      <c r="P1037" s="77"/>
      <c r="Q1037" s="77"/>
      <c r="R1037" s="77"/>
      <c r="S1037" s="77"/>
      <c r="T1037" s="78"/>
      <c r="U1037" s="32"/>
      <c r="V1037" s="32"/>
      <c r="W1037" s="32"/>
      <c r="X1037" s="32"/>
      <c r="Y1037" s="32"/>
      <c r="Z1037" s="32"/>
      <c r="AA1037" s="32"/>
      <c r="AB1037" s="32"/>
      <c r="AC1037" s="32"/>
      <c r="AD1037" s="32"/>
      <c r="AE1037" s="32"/>
      <c r="AT1037" s="17" t="s">
        <v>179</v>
      </c>
      <c r="AU1037" s="17" t="s">
        <v>83</v>
      </c>
    </row>
    <row r="1038" s="2" customFormat="1" ht="21.75" customHeight="1">
      <c r="A1038" s="32"/>
      <c r="B1038" s="33"/>
      <c r="C1038" s="212" t="s">
        <v>2193</v>
      </c>
      <c r="D1038" s="212" t="s">
        <v>260</v>
      </c>
      <c r="E1038" s="213" t="s">
        <v>2194</v>
      </c>
      <c r="F1038" s="214" t="s">
        <v>2195</v>
      </c>
      <c r="G1038" s="215" t="s">
        <v>195</v>
      </c>
      <c r="H1038" s="216">
        <v>60</v>
      </c>
      <c r="I1038" s="217">
        <v>250</v>
      </c>
      <c r="J1038" s="217">
        <f>ROUND(I1038*H1038,2)</f>
        <v>15000</v>
      </c>
      <c r="K1038" s="214" t="s">
        <v>18</v>
      </c>
      <c r="L1038" s="218"/>
      <c r="M1038" s="219" t="s">
        <v>18</v>
      </c>
      <c r="N1038" s="220" t="s">
        <v>45</v>
      </c>
      <c r="O1038" s="204">
        <v>0</v>
      </c>
      <c r="P1038" s="204">
        <f>O1038*H1038</f>
        <v>0</v>
      </c>
      <c r="Q1038" s="204">
        <v>0.00050000000000000001</v>
      </c>
      <c r="R1038" s="204">
        <f>Q1038*H1038</f>
        <v>0.029999999999999999</v>
      </c>
      <c r="S1038" s="204">
        <v>0</v>
      </c>
      <c r="T1038" s="205">
        <f>S1038*H1038</f>
        <v>0</v>
      </c>
      <c r="U1038" s="32"/>
      <c r="V1038" s="32"/>
      <c r="W1038" s="32"/>
      <c r="X1038" s="32"/>
      <c r="Y1038" s="32"/>
      <c r="Z1038" s="32"/>
      <c r="AA1038" s="32"/>
      <c r="AB1038" s="32"/>
      <c r="AC1038" s="32"/>
      <c r="AD1038" s="32"/>
      <c r="AE1038" s="32"/>
      <c r="AR1038" s="206" t="s">
        <v>181</v>
      </c>
      <c r="AT1038" s="206" t="s">
        <v>260</v>
      </c>
      <c r="AU1038" s="206" t="s">
        <v>83</v>
      </c>
      <c r="AY1038" s="17" t="s">
        <v>143</v>
      </c>
      <c r="BE1038" s="207">
        <f>IF(N1038="základní",J1038,0)</f>
        <v>15000</v>
      </c>
      <c r="BF1038" s="207">
        <f>IF(N1038="snížená",J1038,0)</f>
        <v>0</v>
      </c>
      <c r="BG1038" s="207">
        <f>IF(N1038="zákl. přenesená",J1038,0)</f>
        <v>0</v>
      </c>
      <c r="BH1038" s="207">
        <f>IF(N1038="sníž. přenesená",J1038,0)</f>
        <v>0</v>
      </c>
      <c r="BI1038" s="207">
        <f>IF(N1038="nulová",J1038,0)</f>
        <v>0</v>
      </c>
      <c r="BJ1038" s="17" t="s">
        <v>20</v>
      </c>
      <c r="BK1038" s="207">
        <f>ROUND(I1038*H1038,2)</f>
        <v>15000</v>
      </c>
      <c r="BL1038" s="17" t="s">
        <v>150</v>
      </c>
      <c r="BM1038" s="206" t="s">
        <v>2196</v>
      </c>
    </row>
    <row r="1039" s="2" customFormat="1" ht="24.15" customHeight="1">
      <c r="A1039" s="32"/>
      <c r="B1039" s="33"/>
      <c r="C1039" s="196" t="s">
        <v>2197</v>
      </c>
      <c r="D1039" s="196" t="s">
        <v>145</v>
      </c>
      <c r="E1039" s="197" t="s">
        <v>2198</v>
      </c>
      <c r="F1039" s="198" t="s">
        <v>2199</v>
      </c>
      <c r="G1039" s="199" t="s">
        <v>195</v>
      </c>
      <c r="H1039" s="200">
        <v>1</v>
      </c>
      <c r="I1039" s="201">
        <v>233</v>
      </c>
      <c r="J1039" s="201">
        <f>ROUND(I1039*H1039,2)</f>
        <v>233</v>
      </c>
      <c r="K1039" s="198" t="s">
        <v>149</v>
      </c>
      <c r="L1039" s="38"/>
      <c r="M1039" s="202" t="s">
        <v>18</v>
      </c>
      <c r="N1039" s="203" t="s">
        <v>45</v>
      </c>
      <c r="O1039" s="204">
        <v>0.40000000000000002</v>
      </c>
      <c r="P1039" s="204">
        <f>O1039*H1039</f>
        <v>0.40000000000000002</v>
      </c>
      <c r="Q1039" s="204">
        <v>0.00025000000000000001</v>
      </c>
      <c r="R1039" s="204">
        <f>Q1039*H1039</f>
        <v>0.00025000000000000001</v>
      </c>
      <c r="S1039" s="204">
        <v>0</v>
      </c>
      <c r="T1039" s="205">
        <f>S1039*H1039</f>
        <v>0</v>
      </c>
      <c r="U1039" s="32"/>
      <c r="V1039" s="32"/>
      <c r="W1039" s="32"/>
      <c r="X1039" s="32"/>
      <c r="Y1039" s="32"/>
      <c r="Z1039" s="32"/>
      <c r="AA1039" s="32"/>
      <c r="AB1039" s="32"/>
      <c r="AC1039" s="32"/>
      <c r="AD1039" s="32"/>
      <c r="AE1039" s="32"/>
      <c r="AR1039" s="206" t="s">
        <v>150</v>
      </c>
      <c r="AT1039" s="206" t="s">
        <v>145</v>
      </c>
      <c r="AU1039" s="206" t="s">
        <v>83</v>
      </c>
      <c r="AY1039" s="17" t="s">
        <v>143</v>
      </c>
      <c r="BE1039" s="207">
        <f>IF(N1039="základní",J1039,0)</f>
        <v>233</v>
      </c>
      <c r="BF1039" s="207">
        <f>IF(N1039="snížená",J1039,0)</f>
        <v>0</v>
      </c>
      <c r="BG1039" s="207">
        <f>IF(N1039="zákl. přenesená",J1039,0)</f>
        <v>0</v>
      </c>
      <c r="BH1039" s="207">
        <f>IF(N1039="sníž. přenesená",J1039,0)</f>
        <v>0</v>
      </c>
      <c r="BI1039" s="207">
        <f>IF(N1039="nulová",J1039,0)</f>
        <v>0</v>
      </c>
      <c r="BJ1039" s="17" t="s">
        <v>20</v>
      </c>
      <c r="BK1039" s="207">
        <f>ROUND(I1039*H1039,2)</f>
        <v>233</v>
      </c>
      <c r="BL1039" s="17" t="s">
        <v>150</v>
      </c>
      <c r="BM1039" s="206" t="s">
        <v>2200</v>
      </c>
    </row>
    <row r="1040" s="2" customFormat="1">
      <c r="A1040" s="32"/>
      <c r="B1040" s="33"/>
      <c r="C1040" s="34"/>
      <c r="D1040" s="208" t="s">
        <v>152</v>
      </c>
      <c r="E1040" s="34"/>
      <c r="F1040" s="209" t="s">
        <v>2201</v>
      </c>
      <c r="G1040" s="34"/>
      <c r="H1040" s="34"/>
      <c r="I1040" s="34"/>
      <c r="J1040" s="34"/>
      <c r="K1040" s="34"/>
      <c r="L1040" s="38"/>
      <c r="M1040" s="210"/>
      <c r="N1040" s="211"/>
      <c r="O1040" s="77"/>
      <c r="P1040" s="77"/>
      <c r="Q1040" s="77"/>
      <c r="R1040" s="77"/>
      <c r="S1040" s="77"/>
      <c r="T1040" s="78"/>
      <c r="U1040" s="32"/>
      <c r="V1040" s="32"/>
      <c r="W1040" s="32"/>
      <c r="X1040" s="32"/>
      <c r="Y1040" s="32"/>
      <c r="Z1040" s="32"/>
      <c r="AA1040" s="32"/>
      <c r="AB1040" s="32"/>
      <c r="AC1040" s="32"/>
      <c r="AD1040" s="32"/>
      <c r="AE1040" s="32"/>
      <c r="AT1040" s="17" t="s">
        <v>152</v>
      </c>
      <c r="AU1040" s="17" t="s">
        <v>83</v>
      </c>
    </row>
    <row r="1041" s="2" customFormat="1" ht="16.5" customHeight="1">
      <c r="A1041" s="32"/>
      <c r="B1041" s="33"/>
      <c r="C1041" s="212" t="s">
        <v>2202</v>
      </c>
      <c r="D1041" s="212" t="s">
        <v>260</v>
      </c>
      <c r="E1041" s="213" t="s">
        <v>2203</v>
      </c>
      <c r="F1041" s="214" t="s">
        <v>2204</v>
      </c>
      <c r="G1041" s="215" t="s">
        <v>195</v>
      </c>
      <c r="H1041" s="216">
        <v>1</v>
      </c>
      <c r="I1041" s="217">
        <v>1370</v>
      </c>
      <c r="J1041" s="217">
        <f>ROUND(I1041*H1041,2)</f>
        <v>1370</v>
      </c>
      <c r="K1041" s="214" t="s">
        <v>149</v>
      </c>
      <c r="L1041" s="218"/>
      <c r="M1041" s="219" t="s">
        <v>18</v>
      </c>
      <c r="N1041" s="220" t="s">
        <v>45</v>
      </c>
      <c r="O1041" s="204">
        <v>0</v>
      </c>
      <c r="P1041" s="204">
        <f>O1041*H1041</f>
        <v>0</v>
      </c>
      <c r="Q1041" s="204">
        <v>0.0050000000000000001</v>
      </c>
      <c r="R1041" s="204">
        <f>Q1041*H1041</f>
        <v>0.0050000000000000001</v>
      </c>
      <c r="S1041" s="204">
        <v>0</v>
      </c>
      <c r="T1041" s="205">
        <f>S1041*H1041</f>
        <v>0</v>
      </c>
      <c r="U1041" s="32"/>
      <c r="V1041" s="32"/>
      <c r="W1041" s="32"/>
      <c r="X1041" s="32"/>
      <c r="Y1041" s="32"/>
      <c r="Z1041" s="32"/>
      <c r="AA1041" s="32"/>
      <c r="AB1041" s="32"/>
      <c r="AC1041" s="32"/>
      <c r="AD1041" s="32"/>
      <c r="AE1041" s="32"/>
      <c r="AR1041" s="206" t="s">
        <v>181</v>
      </c>
      <c r="AT1041" s="206" t="s">
        <v>260</v>
      </c>
      <c r="AU1041" s="206" t="s">
        <v>83</v>
      </c>
      <c r="AY1041" s="17" t="s">
        <v>143</v>
      </c>
      <c r="BE1041" s="207">
        <f>IF(N1041="základní",J1041,0)</f>
        <v>1370</v>
      </c>
      <c r="BF1041" s="207">
        <f>IF(N1041="snížená",J1041,0)</f>
        <v>0</v>
      </c>
      <c r="BG1041" s="207">
        <f>IF(N1041="zákl. přenesená",J1041,0)</f>
        <v>0</v>
      </c>
      <c r="BH1041" s="207">
        <f>IF(N1041="sníž. přenesená",J1041,0)</f>
        <v>0</v>
      </c>
      <c r="BI1041" s="207">
        <f>IF(N1041="nulová",J1041,0)</f>
        <v>0</v>
      </c>
      <c r="BJ1041" s="17" t="s">
        <v>20</v>
      </c>
      <c r="BK1041" s="207">
        <f>ROUND(I1041*H1041,2)</f>
        <v>1370</v>
      </c>
      <c r="BL1041" s="17" t="s">
        <v>150</v>
      </c>
      <c r="BM1041" s="206" t="s">
        <v>2205</v>
      </c>
    </row>
    <row r="1042" s="2" customFormat="1" ht="24.15" customHeight="1">
      <c r="A1042" s="32"/>
      <c r="B1042" s="33"/>
      <c r="C1042" s="212" t="s">
        <v>2206</v>
      </c>
      <c r="D1042" s="212" t="s">
        <v>260</v>
      </c>
      <c r="E1042" s="213" t="s">
        <v>2207</v>
      </c>
      <c r="F1042" s="214" t="s">
        <v>2208</v>
      </c>
      <c r="G1042" s="215" t="s">
        <v>195</v>
      </c>
      <c r="H1042" s="216">
        <v>1</v>
      </c>
      <c r="I1042" s="217">
        <v>930</v>
      </c>
      <c r="J1042" s="217">
        <f>ROUND(I1042*H1042,2)</f>
        <v>930</v>
      </c>
      <c r="K1042" s="214" t="s">
        <v>149</v>
      </c>
      <c r="L1042" s="218"/>
      <c r="M1042" s="219" t="s">
        <v>18</v>
      </c>
      <c r="N1042" s="220" t="s">
        <v>45</v>
      </c>
      <c r="O1042" s="204">
        <v>0</v>
      </c>
      <c r="P1042" s="204">
        <f>O1042*H1042</f>
        <v>0</v>
      </c>
      <c r="Q1042" s="204">
        <v>0.0025000000000000001</v>
      </c>
      <c r="R1042" s="204">
        <f>Q1042*H1042</f>
        <v>0.0025000000000000001</v>
      </c>
      <c r="S1042" s="204">
        <v>0</v>
      </c>
      <c r="T1042" s="205">
        <f>S1042*H1042</f>
        <v>0</v>
      </c>
      <c r="U1042" s="32"/>
      <c r="V1042" s="32"/>
      <c r="W1042" s="32"/>
      <c r="X1042" s="32"/>
      <c r="Y1042" s="32"/>
      <c r="Z1042" s="32"/>
      <c r="AA1042" s="32"/>
      <c r="AB1042" s="32"/>
      <c r="AC1042" s="32"/>
      <c r="AD1042" s="32"/>
      <c r="AE1042" s="32"/>
      <c r="AR1042" s="206" t="s">
        <v>181</v>
      </c>
      <c r="AT1042" s="206" t="s">
        <v>260</v>
      </c>
      <c r="AU1042" s="206" t="s">
        <v>83</v>
      </c>
      <c r="AY1042" s="17" t="s">
        <v>143</v>
      </c>
      <c r="BE1042" s="207">
        <f>IF(N1042="základní",J1042,0)</f>
        <v>930</v>
      </c>
      <c r="BF1042" s="207">
        <f>IF(N1042="snížená",J1042,0)</f>
        <v>0</v>
      </c>
      <c r="BG1042" s="207">
        <f>IF(N1042="zákl. přenesená",J1042,0)</f>
        <v>0</v>
      </c>
      <c r="BH1042" s="207">
        <f>IF(N1042="sníž. přenesená",J1042,0)</f>
        <v>0</v>
      </c>
      <c r="BI1042" s="207">
        <f>IF(N1042="nulová",J1042,0)</f>
        <v>0</v>
      </c>
      <c r="BJ1042" s="17" t="s">
        <v>20</v>
      </c>
      <c r="BK1042" s="207">
        <f>ROUND(I1042*H1042,2)</f>
        <v>930</v>
      </c>
      <c r="BL1042" s="17" t="s">
        <v>150</v>
      </c>
      <c r="BM1042" s="206" t="s">
        <v>2209</v>
      </c>
    </row>
    <row r="1043" s="2" customFormat="1" ht="44.25" customHeight="1">
      <c r="A1043" s="32"/>
      <c r="B1043" s="33"/>
      <c r="C1043" s="196" t="s">
        <v>2210</v>
      </c>
      <c r="D1043" s="196" t="s">
        <v>145</v>
      </c>
      <c r="E1043" s="197" t="s">
        <v>2211</v>
      </c>
      <c r="F1043" s="198" t="s">
        <v>2212</v>
      </c>
      <c r="G1043" s="199" t="s">
        <v>256</v>
      </c>
      <c r="H1043" s="200">
        <v>37.5</v>
      </c>
      <c r="I1043" s="201">
        <v>184</v>
      </c>
      <c r="J1043" s="201">
        <f>ROUND(I1043*H1043,2)</f>
        <v>6900</v>
      </c>
      <c r="K1043" s="198" t="s">
        <v>149</v>
      </c>
      <c r="L1043" s="38"/>
      <c r="M1043" s="202" t="s">
        <v>18</v>
      </c>
      <c r="N1043" s="203" t="s">
        <v>45</v>
      </c>
      <c r="O1043" s="204">
        <v>0.14000000000000001</v>
      </c>
      <c r="P1043" s="204">
        <f>O1043*H1043</f>
        <v>5.2500000000000009</v>
      </c>
      <c r="Q1043" s="204">
        <v>0.10095</v>
      </c>
      <c r="R1043" s="204">
        <f>Q1043*H1043</f>
        <v>3.785625</v>
      </c>
      <c r="S1043" s="204">
        <v>0</v>
      </c>
      <c r="T1043" s="205">
        <f>S1043*H1043</f>
        <v>0</v>
      </c>
      <c r="U1043" s="32"/>
      <c r="V1043" s="32"/>
      <c r="W1043" s="32"/>
      <c r="X1043" s="32"/>
      <c r="Y1043" s="32"/>
      <c r="Z1043" s="32"/>
      <c r="AA1043" s="32"/>
      <c r="AB1043" s="32"/>
      <c r="AC1043" s="32"/>
      <c r="AD1043" s="32"/>
      <c r="AE1043" s="32"/>
      <c r="AR1043" s="206" t="s">
        <v>150</v>
      </c>
      <c r="AT1043" s="206" t="s">
        <v>145</v>
      </c>
      <c r="AU1043" s="206" t="s">
        <v>83</v>
      </c>
      <c r="AY1043" s="17" t="s">
        <v>143</v>
      </c>
      <c r="BE1043" s="207">
        <f>IF(N1043="základní",J1043,0)</f>
        <v>6900</v>
      </c>
      <c r="BF1043" s="207">
        <f>IF(N1043="snížená",J1043,0)</f>
        <v>0</v>
      </c>
      <c r="BG1043" s="207">
        <f>IF(N1043="zákl. přenesená",J1043,0)</f>
        <v>0</v>
      </c>
      <c r="BH1043" s="207">
        <f>IF(N1043="sníž. přenesená",J1043,0)</f>
        <v>0</v>
      </c>
      <c r="BI1043" s="207">
        <f>IF(N1043="nulová",J1043,0)</f>
        <v>0</v>
      </c>
      <c r="BJ1043" s="17" t="s">
        <v>20</v>
      </c>
      <c r="BK1043" s="207">
        <f>ROUND(I1043*H1043,2)</f>
        <v>6900</v>
      </c>
      <c r="BL1043" s="17" t="s">
        <v>150</v>
      </c>
      <c r="BM1043" s="206" t="s">
        <v>2213</v>
      </c>
    </row>
    <row r="1044" s="2" customFormat="1">
      <c r="A1044" s="32"/>
      <c r="B1044" s="33"/>
      <c r="C1044" s="34"/>
      <c r="D1044" s="208" t="s">
        <v>152</v>
      </c>
      <c r="E1044" s="34"/>
      <c r="F1044" s="209" t="s">
        <v>2214</v>
      </c>
      <c r="G1044" s="34"/>
      <c r="H1044" s="34"/>
      <c r="I1044" s="34"/>
      <c r="J1044" s="34"/>
      <c r="K1044" s="34"/>
      <c r="L1044" s="38"/>
      <c r="M1044" s="210"/>
      <c r="N1044" s="211"/>
      <c r="O1044" s="77"/>
      <c r="P1044" s="77"/>
      <c r="Q1044" s="77"/>
      <c r="R1044" s="77"/>
      <c r="S1044" s="77"/>
      <c r="T1044" s="78"/>
      <c r="U1044" s="32"/>
      <c r="V1044" s="32"/>
      <c r="W1044" s="32"/>
      <c r="X1044" s="32"/>
      <c r="Y1044" s="32"/>
      <c r="Z1044" s="32"/>
      <c r="AA1044" s="32"/>
      <c r="AB1044" s="32"/>
      <c r="AC1044" s="32"/>
      <c r="AD1044" s="32"/>
      <c r="AE1044" s="32"/>
      <c r="AT1044" s="17" t="s">
        <v>152</v>
      </c>
      <c r="AU1044" s="17" t="s">
        <v>83</v>
      </c>
    </row>
    <row r="1045" s="2" customFormat="1" ht="16.5" customHeight="1">
      <c r="A1045" s="32"/>
      <c r="B1045" s="33"/>
      <c r="C1045" s="212" t="s">
        <v>2215</v>
      </c>
      <c r="D1045" s="212" t="s">
        <v>260</v>
      </c>
      <c r="E1045" s="213" t="s">
        <v>2216</v>
      </c>
      <c r="F1045" s="214" t="s">
        <v>2217</v>
      </c>
      <c r="G1045" s="215" t="s">
        <v>256</v>
      </c>
      <c r="H1045" s="216">
        <v>37.5</v>
      </c>
      <c r="I1045" s="217">
        <v>117</v>
      </c>
      <c r="J1045" s="217">
        <f>ROUND(I1045*H1045,2)</f>
        <v>4387.5</v>
      </c>
      <c r="K1045" s="214" t="s">
        <v>149</v>
      </c>
      <c r="L1045" s="218"/>
      <c r="M1045" s="219" t="s">
        <v>18</v>
      </c>
      <c r="N1045" s="220" t="s">
        <v>45</v>
      </c>
      <c r="O1045" s="204">
        <v>0</v>
      </c>
      <c r="P1045" s="204">
        <f>O1045*H1045</f>
        <v>0</v>
      </c>
      <c r="Q1045" s="204">
        <v>0.028000000000000001</v>
      </c>
      <c r="R1045" s="204">
        <f>Q1045*H1045</f>
        <v>1.05</v>
      </c>
      <c r="S1045" s="204">
        <v>0</v>
      </c>
      <c r="T1045" s="205">
        <f>S1045*H1045</f>
        <v>0</v>
      </c>
      <c r="U1045" s="32"/>
      <c r="V1045" s="32"/>
      <c r="W1045" s="32"/>
      <c r="X1045" s="32"/>
      <c r="Y1045" s="32"/>
      <c r="Z1045" s="32"/>
      <c r="AA1045" s="32"/>
      <c r="AB1045" s="32"/>
      <c r="AC1045" s="32"/>
      <c r="AD1045" s="32"/>
      <c r="AE1045" s="32"/>
      <c r="AR1045" s="206" t="s">
        <v>181</v>
      </c>
      <c r="AT1045" s="206" t="s">
        <v>260</v>
      </c>
      <c r="AU1045" s="206" t="s">
        <v>83</v>
      </c>
      <c r="AY1045" s="17" t="s">
        <v>143</v>
      </c>
      <c r="BE1045" s="207">
        <f>IF(N1045="základní",J1045,0)</f>
        <v>4387.5</v>
      </c>
      <c r="BF1045" s="207">
        <f>IF(N1045="snížená",J1045,0)</f>
        <v>0</v>
      </c>
      <c r="BG1045" s="207">
        <f>IF(N1045="zákl. přenesená",J1045,0)</f>
        <v>0</v>
      </c>
      <c r="BH1045" s="207">
        <f>IF(N1045="sníž. přenesená",J1045,0)</f>
        <v>0</v>
      </c>
      <c r="BI1045" s="207">
        <f>IF(N1045="nulová",J1045,0)</f>
        <v>0</v>
      </c>
      <c r="BJ1045" s="17" t="s">
        <v>20</v>
      </c>
      <c r="BK1045" s="207">
        <f>ROUND(I1045*H1045,2)</f>
        <v>4387.5</v>
      </c>
      <c r="BL1045" s="17" t="s">
        <v>150</v>
      </c>
      <c r="BM1045" s="206" t="s">
        <v>2218</v>
      </c>
    </row>
    <row r="1046" s="2" customFormat="1" ht="24.15" customHeight="1">
      <c r="A1046" s="32"/>
      <c r="B1046" s="33"/>
      <c r="C1046" s="196" t="s">
        <v>2219</v>
      </c>
      <c r="D1046" s="196" t="s">
        <v>145</v>
      </c>
      <c r="E1046" s="197" t="s">
        <v>2220</v>
      </c>
      <c r="F1046" s="198" t="s">
        <v>2221</v>
      </c>
      <c r="G1046" s="199" t="s">
        <v>256</v>
      </c>
      <c r="H1046" s="200">
        <v>3</v>
      </c>
      <c r="I1046" s="201">
        <v>2520</v>
      </c>
      <c r="J1046" s="201">
        <f>ROUND(I1046*H1046,2)</f>
        <v>7560</v>
      </c>
      <c r="K1046" s="198" t="s">
        <v>149</v>
      </c>
      <c r="L1046" s="38"/>
      <c r="M1046" s="202" t="s">
        <v>18</v>
      </c>
      <c r="N1046" s="203" t="s">
        <v>45</v>
      </c>
      <c r="O1046" s="204">
        <v>2.964</v>
      </c>
      <c r="P1046" s="204">
        <f>O1046*H1046</f>
        <v>8.8919999999999995</v>
      </c>
      <c r="Q1046" s="204">
        <v>1.3682813</v>
      </c>
      <c r="R1046" s="204">
        <f>Q1046*H1046</f>
        <v>4.1048439000000005</v>
      </c>
      <c r="S1046" s="204">
        <v>0</v>
      </c>
      <c r="T1046" s="205">
        <f>S1046*H1046</f>
        <v>0</v>
      </c>
      <c r="U1046" s="32"/>
      <c r="V1046" s="32"/>
      <c r="W1046" s="32"/>
      <c r="X1046" s="32"/>
      <c r="Y1046" s="32"/>
      <c r="Z1046" s="32"/>
      <c r="AA1046" s="32"/>
      <c r="AB1046" s="32"/>
      <c r="AC1046" s="32"/>
      <c r="AD1046" s="32"/>
      <c r="AE1046" s="32"/>
      <c r="AR1046" s="206" t="s">
        <v>150</v>
      </c>
      <c r="AT1046" s="206" t="s">
        <v>145</v>
      </c>
      <c r="AU1046" s="206" t="s">
        <v>83</v>
      </c>
      <c r="AY1046" s="17" t="s">
        <v>143</v>
      </c>
      <c r="BE1046" s="207">
        <f>IF(N1046="základní",J1046,0)</f>
        <v>7560</v>
      </c>
      <c r="BF1046" s="207">
        <f>IF(N1046="snížená",J1046,0)</f>
        <v>0</v>
      </c>
      <c r="BG1046" s="207">
        <f>IF(N1046="zákl. přenesená",J1046,0)</f>
        <v>0</v>
      </c>
      <c r="BH1046" s="207">
        <f>IF(N1046="sníž. přenesená",J1046,0)</f>
        <v>0</v>
      </c>
      <c r="BI1046" s="207">
        <f>IF(N1046="nulová",J1046,0)</f>
        <v>0</v>
      </c>
      <c r="BJ1046" s="17" t="s">
        <v>20</v>
      </c>
      <c r="BK1046" s="207">
        <f>ROUND(I1046*H1046,2)</f>
        <v>7560</v>
      </c>
      <c r="BL1046" s="17" t="s">
        <v>150</v>
      </c>
      <c r="BM1046" s="206" t="s">
        <v>2222</v>
      </c>
    </row>
    <row r="1047" s="2" customFormat="1">
      <c r="A1047" s="32"/>
      <c r="B1047" s="33"/>
      <c r="C1047" s="34"/>
      <c r="D1047" s="208" t="s">
        <v>152</v>
      </c>
      <c r="E1047" s="34"/>
      <c r="F1047" s="209" t="s">
        <v>2223</v>
      </c>
      <c r="G1047" s="34"/>
      <c r="H1047" s="34"/>
      <c r="I1047" s="34"/>
      <c r="J1047" s="34"/>
      <c r="K1047" s="34"/>
      <c r="L1047" s="38"/>
      <c r="M1047" s="210"/>
      <c r="N1047" s="211"/>
      <c r="O1047" s="77"/>
      <c r="P1047" s="77"/>
      <c r="Q1047" s="77"/>
      <c r="R1047" s="77"/>
      <c r="S1047" s="77"/>
      <c r="T1047" s="78"/>
      <c r="U1047" s="32"/>
      <c r="V1047" s="32"/>
      <c r="W1047" s="32"/>
      <c r="X1047" s="32"/>
      <c r="Y1047" s="32"/>
      <c r="Z1047" s="32"/>
      <c r="AA1047" s="32"/>
      <c r="AB1047" s="32"/>
      <c r="AC1047" s="32"/>
      <c r="AD1047" s="32"/>
      <c r="AE1047" s="32"/>
      <c r="AT1047" s="17" t="s">
        <v>152</v>
      </c>
      <c r="AU1047" s="17" t="s">
        <v>83</v>
      </c>
    </row>
    <row r="1048" s="2" customFormat="1" ht="24.15" customHeight="1">
      <c r="A1048" s="32"/>
      <c r="B1048" s="33"/>
      <c r="C1048" s="196" t="s">
        <v>2224</v>
      </c>
      <c r="D1048" s="196" t="s">
        <v>145</v>
      </c>
      <c r="E1048" s="197" t="s">
        <v>2225</v>
      </c>
      <c r="F1048" s="198" t="s">
        <v>2226</v>
      </c>
      <c r="G1048" s="199" t="s">
        <v>176</v>
      </c>
      <c r="H1048" s="200">
        <v>0.75</v>
      </c>
      <c r="I1048" s="201">
        <v>4190</v>
      </c>
      <c r="J1048" s="201">
        <f>ROUND(I1048*H1048,2)</f>
        <v>3142.5</v>
      </c>
      <c r="K1048" s="198" t="s">
        <v>149</v>
      </c>
      <c r="L1048" s="38"/>
      <c r="M1048" s="202" t="s">
        <v>18</v>
      </c>
      <c r="N1048" s="203" t="s">
        <v>45</v>
      </c>
      <c r="O1048" s="204">
        <v>3.6440000000000001</v>
      </c>
      <c r="P1048" s="204">
        <f>O1048*H1048</f>
        <v>2.7330000000000001</v>
      </c>
      <c r="Q1048" s="204">
        <v>2.4636735000000001</v>
      </c>
      <c r="R1048" s="204">
        <f>Q1048*H1048</f>
        <v>1.8477551249999999</v>
      </c>
      <c r="S1048" s="204">
        <v>0</v>
      </c>
      <c r="T1048" s="205">
        <f>S1048*H1048</f>
        <v>0</v>
      </c>
      <c r="U1048" s="32"/>
      <c r="V1048" s="32"/>
      <c r="W1048" s="32"/>
      <c r="X1048" s="32"/>
      <c r="Y1048" s="32"/>
      <c r="Z1048" s="32"/>
      <c r="AA1048" s="32"/>
      <c r="AB1048" s="32"/>
      <c r="AC1048" s="32"/>
      <c r="AD1048" s="32"/>
      <c r="AE1048" s="32"/>
      <c r="AR1048" s="206" t="s">
        <v>150</v>
      </c>
      <c r="AT1048" s="206" t="s">
        <v>145</v>
      </c>
      <c r="AU1048" s="206" t="s">
        <v>83</v>
      </c>
      <c r="AY1048" s="17" t="s">
        <v>143</v>
      </c>
      <c r="BE1048" s="207">
        <f>IF(N1048="základní",J1048,0)</f>
        <v>3142.5</v>
      </c>
      <c r="BF1048" s="207">
        <f>IF(N1048="snížená",J1048,0)</f>
        <v>0</v>
      </c>
      <c r="BG1048" s="207">
        <f>IF(N1048="zákl. přenesená",J1048,0)</f>
        <v>0</v>
      </c>
      <c r="BH1048" s="207">
        <f>IF(N1048="sníž. přenesená",J1048,0)</f>
        <v>0</v>
      </c>
      <c r="BI1048" s="207">
        <f>IF(N1048="nulová",J1048,0)</f>
        <v>0</v>
      </c>
      <c r="BJ1048" s="17" t="s">
        <v>20</v>
      </c>
      <c r="BK1048" s="207">
        <f>ROUND(I1048*H1048,2)</f>
        <v>3142.5</v>
      </c>
      <c r="BL1048" s="17" t="s">
        <v>150</v>
      </c>
      <c r="BM1048" s="206" t="s">
        <v>2227</v>
      </c>
    </row>
    <row r="1049" s="2" customFormat="1">
      <c r="A1049" s="32"/>
      <c r="B1049" s="33"/>
      <c r="C1049" s="34"/>
      <c r="D1049" s="208" t="s">
        <v>152</v>
      </c>
      <c r="E1049" s="34"/>
      <c r="F1049" s="209" t="s">
        <v>2228</v>
      </c>
      <c r="G1049" s="34"/>
      <c r="H1049" s="34"/>
      <c r="I1049" s="34"/>
      <c r="J1049" s="34"/>
      <c r="K1049" s="34"/>
      <c r="L1049" s="38"/>
      <c r="M1049" s="210"/>
      <c r="N1049" s="211"/>
      <c r="O1049" s="77"/>
      <c r="P1049" s="77"/>
      <c r="Q1049" s="77"/>
      <c r="R1049" s="77"/>
      <c r="S1049" s="77"/>
      <c r="T1049" s="78"/>
      <c r="U1049" s="32"/>
      <c r="V1049" s="32"/>
      <c r="W1049" s="32"/>
      <c r="X1049" s="32"/>
      <c r="Y1049" s="32"/>
      <c r="Z1049" s="32"/>
      <c r="AA1049" s="32"/>
      <c r="AB1049" s="32"/>
      <c r="AC1049" s="32"/>
      <c r="AD1049" s="32"/>
      <c r="AE1049" s="32"/>
      <c r="AT1049" s="17" t="s">
        <v>152</v>
      </c>
      <c r="AU1049" s="17" t="s">
        <v>83</v>
      </c>
    </row>
    <row r="1050" s="2" customFormat="1" ht="24.15" customHeight="1">
      <c r="A1050" s="32"/>
      <c r="B1050" s="33"/>
      <c r="C1050" s="196" t="s">
        <v>2229</v>
      </c>
      <c r="D1050" s="196" t="s">
        <v>145</v>
      </c>
      <c r="E1050" s="197" t="s">
        <v>2230</v>
      </c>
      <c r="F1050" s="198" t="s">
        <v>2231</v>
      </c>
      <c r="G1050" s="199" t="s">
        <v>256</v>
      </c>
      <c r="H1050" s="200">
        <v>45</v>
      </c>
      <c r="I1050" s="201">
        <v>131</v>
      </c>
      <c r="J1050" s="201">
        <f>ROUND(I1050*H1050,2)</f>
        <v>5895</v>
      </c>
      <c r="K1050" s="198" t="s">
        <v>149</v>
      </c>
      <c r="L1050" s="38"/>
      <c r="M1050" s="202" t="s">
        <v>18</v>
      </c>
      <c r="N1050" s="203" t="s">
        <v>45</v>
      </c>
      <c r="O1050" s="204">
        <v>0.22</v>
      </c>
      <c r="P1050" s="204">
        <f>O1050*H1050</f>
        <v>9.9000000000000004</v>
      </c>
      <c r="Q1050" s="204">
        <v>0</v>
      </c>
      <c r="R1050" s="204">
        <f>Q1050*H1050</f>
        <v>0</v>
      </c>
      <c r="S1050" s="204">
        <v>0</v>
      </c>
      <c r="T1050" s="205">
        <f>S1050*H1050</f>
        <v>0</v>
      </c>
      <c r="U1050" s="32"/>
      <c r="V1050" s="32"/>
      <c r="W1050" s="32"/>
      <c r="X1050" s="32"/>
      <c r="Y1050" s="32"/>
      <c r="Z1050" s="32"/>
      <c r="AA1050" s="32"/>
      <c r="AB1050" s="32"/>
      <c r="AC1050" s="32"/>
      <c r="AD1050" s="32"/>
      <c r="AE1050" s="32"/>
      <c r="AR1050" s="206" t="s">
        <v>150</v>
      </c>
      <c r="AT1050" s="206" t="s">
        <v>145</v>
      </c>
      <c r="AU1050" s="206" t="s">
        <v>83</v>
      </c>
      <c r="AY1050" s="17" t="s">
        <v>143</v>
      </c>
      <c r="BE1050" s="207">
        <f>IF(N1050="základní",J1050,0)</f>
        <v>5895</v>
      </c>
      <c r="BF1050" s="207">
        <f>IF(N1050="snížená",J1050,0)</f>
        <v>0</v>
      </c>
      <c r="BG1050" s="207">
        <f>IF(N1050="zákl. přenesená",J1050,0)</f>
        <v>0</v>
      </c>
      <c r="BH1050" s="207">
        <f>IF(N1050="sníž. přenesená",J1050,0)</f>
        <v>0</v>
      </c>
      <c r="BI1050" s="207">
        <f>IF(N1050="nulová",J1050,0)</f>
        <v>0</v>
      </c>
      <c r="BJ1050" s="17" t="s">
        <v>20</v>
      </c>
      <c r="BK1050" s="207">
        <f>ROUND(I1050*H1050,2)</f>
        <v>5895</v>
      </c>
      <c r="BL1050" s="17" t="s">
        <v>150</v>
      </c>
      <c r="BM1050" s="206" t="s">
        <v>2232</v>
      </c>
    </row>
    <row r="1051" s="2" customFormat="1">
      <c r="A1051" s="32"/>
      <c r="B1051" s="33"/>
      <c r="C1051" s="34"/>
      <c r="D1051" s="208" t="s">
        <v>152</v>
      </c>
      <c r="E1051" s="34"/>
      <c r="F1051" s="209" t="s">
        <v>2233</v>
      </c>
      <c r="G1051" s="34"/>
      <c r="H1051" s="34"/>
      <c r="I1051" s="34"/>
      <c r="J1051" s="34"/>
      <c r="K1051" s="34"/>
      <c r="L1051" s="38"/>
      <c r="M1051" s="210"/>
      <c r="N1051" s="211"/>
      <c r="O1051" s="77"/>
      <c r="P1051" s="77"/>
      <c r="Q1051" s="77"/>
      <c r="R1051" s="77"/>
      <c r="S1051" s="77"/>
      <c r="T1051" s="78"/>
      <c r="U1051" s="32"/>
      <c r="V1051" s="32"/>
      <c r="W1051" s="32"/>
      <c r="X1051" s="32"/>
      <c r="Y1051" s="32"/>
      <c r="Z1051" s="32"/>
      <c r="AA1051" s="32"/>
      <c r="AB1051" s="32"/>
      <c r="AC1051" s="32"/>
      <c r="AD1051" s="32"/>
      <c r="AE1051" s="32"/>
      <c r="AT1051" s="17" t="s">
        <v>152</v>
      </c>
      <c r="AU1051" s="17" t="s">
        <v>83</v>
      </c>
    </row>
    <row r="1052" s="2" customFormat="1">
      <c r="A1052" s="32"/>
      <c r="B1052" s="33"/>
      <c r="C1052" s="34"/>
      <c r="D1052" s="208" t="s">
        <v>179</v>
      </c>
      <c r="E1052" s="34"/>
      <c r="F1052" s="209" t="s">
        <v>2234</v>
      </c>
      <c r="G1052" s="34"/>
      <c r="H1052" s="34"/>
      <c r="I1052" s="34"/>
      <c r="J1052" s="34"/>
      <c r="K1052" s="34"/>
      <c r="L1052" s="38"/>
      <c r="M1052" s="210"/>
      <c r="N1052" s="211"/>
      <c r="O1052" s="77"/>
      <c r="P1052" s="77"/>
      <c r="Q1052" s="77"/>
      <c r="R1052" s="77"/>
      <c r="S1052" s="77"/>
      <c r="T1052" s="78"/>
      <c r="U1052" s="32"/>
      <c r="V1052" s="32"/>
      <c r="W1052" s="32"/>
      <c r="X1052" s="32"/>
      <c r="Y1052" s="32"/>
      <c r="Z1052" s="32"/>
      <c r="AA1052" s="32"/>
      <c r="AB1052" s="32"/>
      <c r="AC1052" s="32"/>
      <c r="AD1052" s="32"/>
      <c r="AE1052" s="32"/>
      <c r="AT1052" s="17" t="s">
        <v>179</v>
      </c>
      <c r="AU1052" s="17" t="s">
        <v>83</v>
      </c>
    </row>
    <row r="1053" s="2" customFormat="1" ht="24.15" customHeight="1">
      <c r="A1053" s="32"/>
      <c r="B1053" s="33"/>
      <c r="C1053" s="212" t="s">
        <v>2235</v>
      </c>
      <c r="D1053" s="212" t="s">
        <v>260</v>
      </c>
      <c r="E1053" s="213" t="s">
        <v>2236</v>
      </c>
      <c r="F1053" s="214" t="s">
        <v>2237</v>
      </c>
      <c r="G1053" s="215" t="s">
        <v>256</v>
      </c>
      <c r="H1053" s="216">
        <v>45</v>
      </c>
      <c r="I1053" s="217">
        <v>3180</v>
      </c>
      <c r="J1053" s="217">
        <f>ROUND(I1053*H1053,2)</f>
        <v>143100</v>
      </c>
      <c r="K1053" s="214" t="s">
        <v>149</v>
      </c>
      <c r="L1053" s="218"/>
      <c r="M1053" s="219" t="s">
        <v>18</v>
      </c>
      <c r="N1053" s="220" t="s">
        <v>45</v>
      </c>
      <c r="O1053" s="204">
        <v>0</v>
      </c>
      <c r="P1053" s="204">
        <f>O1053*H1053</f>
        <v>0</v>
      </c>
      <c r="Q1053" s="204">
        <v>0.0241</v>
      </c>
      <c r="R1053" s="204">
        <f>Q1053*H1053</f>
        <v>1.0845</v>
      </c>
      <c r="S1053" s="204">
        <v>0</v>
      </c>
      <c r="T1053" s="205">
        <f>S1053*H1053</f>
        <v>0</v>
      </c>
      <c r="U1053" s="32"/>
      <c r="V1053" s="32"/>
      <c r="W1053" s="32"/>
      <c r="X1053" s="32"/>
      <c r="Y1053" s="32"/>
      <c r="Z1053" s="32"/>
      <c r="AA1053" s="32"/>
      <c r="AB1053" s="32"/>
      <c r="AC1053" s="32"/>
      <c r="AD1053" s="32"/>
      <c r="AE1053" s="32"/>
      <c r="AR1053" s="206" t="s">
        <v>181</v>
      </c>
      <c r="AT1053" s="206" t="s">
        <v>260</v>
      </c>
      <c r="AU1053" s="206" t="s">
        <v>83</v>
      </c>
      <c r="AY1053" s="17" t="s">
        <v>143</v>
      </c>
      <c r="BE1053" s="207">
        <f>IF(N1053="základní",J1053,0)</f>
        <v>143100</v>
      </c>
      <c r="BF1053" s="207">
        <f>IF(N1053="snížená",J1053,0)</f>
        <v>0</v>
      </c>
      <c r="BG1053" s="207">
        <f>IF(N1053="zákl. přenesená",J1053,0)</f>
        <v>0</v>
      </c>
      <c r="BH1053" s="207">
        <f>IF(N1053="sníž. přenesená",J1053,0)</f>
        <v>0</v>
      </c>
      <c r="BI1053" s="207">
        <f>IF(N1053="nulová",J1053,0)</f>
        <v>0</v>
      </c>
      <c r="BJ1053" s="17" t="s">
        <v>20</v>
      </c>
      <c r="BK1053" s="207">
        <f>ROUND(I1053*H1053,2)</f>
        <v>143100</v>
      </c>
      <c r="BL1053" s="17" t="s">
        <v>150</v>
      </c>
      <c r="BM1053" s="206" t="s">
        <v>2238</v>
      </c>
    </row>
    <row r="1054" s="2" customFormat="1" ht="24.15" customHeight="1">
      <c r="A1054" s="32"/>
      <c r="B1054" s="33"/>
      <c r="C1054" s="212" t="s">
        <v>2239</v>
      </c>
      <c r="D1054" s="212" t="s">
        <v>260</v>
      </c>
      <c r="E1054" s="213" t="s">
        <v>2236</v>
      </c>
      <c r="F1054" s="214" t="s">
        <v>2237</v>
      </c>
      <c r="G1054" s="215" t="s">
        <v>256</v>
      </c>
      <c r="H1054" s="216">
        <v>4.5</v>
      </c>
      <c r="I1054" s="217">
        <v>3180</v>
      </c>
      <c r="J1054" s="217">
        <f>ROUND(I1054*H1054,2)</f>
        <v>14310</v>
      </c>
      <c r="K1054" s="214" t="s">
        <v>149</v>
      </c>
      <c r="L1054" s="218"/>
      <c r="M1054" s="219" t="s">
        <v>18</v>
      </c>
      <c r="N1054" s="220" t="s">
        <v>45</v>
      </c>
      <c r="O1054" s="204">
        <v>0</v>
      </c>
      <c r="P1054" s="204">
        <f>O1054*H1054</f>
        <v>0</v>
      </c>
      <c r="Q1054" s="204">
        <v>0.0241</v>
      </c>
      <c r="R1054" s="204">
        <f>Q1054*H1054</f>
        <v>0.10845000000000001</v>
      </c>
      <c r="S1054" s="204">
        <v>0</v>
      </c>
      <c r="T1054" s="205">
        <f>S1054*H1054</f>
        <v>0</v>
      </c>
      <c r="U1054" s="32"/>
      <c r="V1054" s="32"/>
      <c r="W1054" s="32"/>
      <c r="X1054" s="32"/>
      <c r="Y1054" s="32"/>
      <c r="Z1054" s="32"/>
      <c r="AA1054" s="32"/>
      <c r="AB1054" s="32"/>
      <c r="AC1054" s="32"/>
      <c r="AD1054" s="32"/>
      <c r="AE1054" s="32"/>
      <c r="AR1054" s="206" t="s">
        <v>181</v>
      </c>
      <c r="AT1054" s="206" t="s">
        <v>260</v>
      </c>
      <c r="AU1054" s="206" t="s">
        <v>83</v>
      </c>
      <c r="AY1054" s="17" t="s">
        <v>143</v>
      </c>
      <c r="BE1054" s="207">
        <f>IF(N1054="základní",J1054,0)</f>
        <v>14310</v>
      </c>
      <c r="BF1054" s="207">
        <f>IF(N1054="snížená",J1054,0)</f>
        <v>0</v>
      </c>
      <c r="BG1054" s="207">
        <f>IF(N1054="zákl. přenesená",J1054,0)</f>
        <v>0</v>
      </c>
      <c r="BH1054" s="207">
        <f>IF(N1054="sníž. přenesená",J1054,0)</f>
        <v>0</v>
      </c>
      <c r="BI1054" s="207">
        <f>IF(N1054="nulová",J1054,0)</f>
        <v>0</v>
      </c>
      <c r="BJ1054" s="17" t="s">
        <v>20</v>
      </c>
      <c r="BK1054" s="207">
        <f>ROUND(I1054*H1054,2)</f>
        <v>14310</v>
      </c>
      <c r="BL1054" s="17" t="s">
        <v>150</v>
      </c>
      <c r="BM1054" s="206" t="s">
        <v>2240</v>
      </c>
    </row>
    <row r="1055" s="2" customFormat="1" ht="44.25" customHeight="1">
      <c r="A1055" s="32"/>
      <c r="B1055" s="33"/>
      <c r="C1055" s="196" t="s">
        <v>2241</v>
      </c>
      <c r="D1055" s="196" t="s">
        <v>145</v>
      </c>
      <c r="E1055" s="197" t="s">
        <v>2242</v>
      </c>
      <c r="F1055" s="198" t="s">
        <v>2243</v>
      </c>
      <c r="G1055" s="199" t="s">
        <v>256</v>
      </c>
      <c r="H1055" s="200">
        <v>46.049999999999997</v>
      </c>
      <c r="I1055" s="201">
        <v>356</v>
      </c>
      <c r="J1055" s="201">
        <f>ROUND(I1055*H1055,2)</f>
        <v>16393.799999999999</v>
      </c>
      <c r="K1055" s="198" t="s">
        <v>149</v>
      </c>
      <c r="L1055" s="38"/>
      <c r="M1055" s="202" t="s">
        <v>18</v>
      </c>
      <c r="N1055" s="203" t="s">
        <v>45</v>
      </c>
      <c r="O1055" s="204">
        <v>0.62</v>
      </c>
      <c r="P1055" s="204">
        <f>O1055*H1055</f>
        <v>28.550999999999998</v>
      </c>
      <c r="Q1055" s="204">
        <v>0</v>
      </c>
      <c r="R1055" s="204">
        <f>Q1055*H1055</f>
        <v>0</v>
      </c>
      <c r="S1055" s="204">
        <v>0</v>
      </c>
      <c r="T1055" s="205">
        <f>S1055*H1055</f>
        <v>0</v>
      </c>
      <c r="U1055" s="32"/>
      <c r="V1055" s="32"/>
      <c r="W1055" s="32"/>
      <c r="X1055" s="32"/>
      <c r="Y1055" s="32"/>
      <c r="Z1055" s="32"/>
      <c r="AA1055" s="32"/>
      <c r="AB1055" s="32"/>
      <c r="AC1055" s="32"/>
      <c r="AD1055" s="32"/>
      <c r="AE1055" s="32"/>
      <c r="AR1055" s="206" t="s">
        <v>150</v>
      </c>
      <c r="AT1055" s="206" t="s">
        <v>145</v>
      </c>
      <c r="AU1055" s="206" t="s">
        <v>83</v>
      </c>
      <c r="AY1055" s="17" t="s">
        <v>143</v>
      </c>
      <c r="BE1055" s="207">
        <f>IF(N1055="základní",J1055,0)</f>
        <v>16393.799999999999</v>
      </c>
      <c r="BF1055" s="207">
        <f>IF(N1055="snížená",J1055,0)</f>
        <v>0</v>
      </c>
      <c r="BG1055" s="207">
        <f>IF(N1055="zákl. přenesená",J1055,0)</f>
        <v>0</v>
      </c>
      <c r="BH1055" s="207">
        <f>IF(N1055="sníž. přenesená",J1055,0)</f>
        <v>0</v>
      </c>
      <c r="BI1055" s="207">
        <f>IF(N1055="nulová",J1055,0)</f>
        <v>0</v>
      </c>
      <c r="BJ1055" s="17" t="s">
        <v>20</v>
      </c>
      <c r="BK1055" s="207">
        <f>ROUND(I1055*H1055,2)</f>
        <v>16393.799999999999</v>
      </c>
      <c r="BL1055" s="17" t="s">
        <v>150</v>
      </c>
      <c r="BM1055" s="206" t="s">
        <v>2244</v>
      </c>
    </row>
    <row r="1056" s="2" customFormat="1">
      <c r="A1056" s="32"/>
      <c r="B1056" s="33"/>
      <c r="C1056" s="34"/>
      <c r="D1056" s="208" t="s">
        <v>152</v>
      </c>
      <c r="E1056" s="34"/>
      <c r="F1056" s="209" t="s">
        <v>2245</v>
      </c>
      <c r="G1056" s="34"/>
      <c r="H1056" s="34"/>
      <c r="I1056" s="34"/>
      <c r="J1056" s="34"/>
      <c r="K1056" s="34"/>
      <c r="L1056" s="38"/>
      <c r="M1056" s="210"/>
      <c r="N1056" s="211"/>
      <c r="O1056" s="77"/>
      <c r="P1056" s="77"/>
      <c r="Q1056" s="77"/>
      <c r="R1056" s="77"/>
      <c r="S1056" s="77"/>
      <c r="T1056" s="78"/>
      <c r="U1056" s="32"/>
      <c r="V1056" s="32"/>
      <c r="W1056" s="32"/>
      <c r="X1056" s="32"/>
      <c r="Y1056" s="32"/>
      <c r="Z1056" s="32"/>
      <c r="AA1056" s="32"/>
      <c r="AB1056" s="32"/>
      <c r="AC1056" s="32"/>
      <c r="AD1056" s="32"/>
      <c r="AE1056" s="32"/>
      <c r="AT1056" s="17" t="s">
        <v>152</v>
      </c>
      <c r="AU1056" s="17" t="s">
        <v>83</v>
      </c>
    </row>
    <row r="1057" s="2" customFormat="1">
      <c r="A1057" s="32"/>
      <c r="B1057" s="33"/>
      <c r="C1057" s="34"/>
      <c r="D1057" s="208" t="s">
        <v>179</v>
      </c>
      <c r="E1057" s="34"/>
      <c r="F1057" s="209" t="s">
        <v>2246</v>
      </c>
      <c r="G1057" s="34"/>
      <c r="H1057" s="34"/>
      <c r="I1057" s="34"/>
      <c r="J1057" s="34"/>
      <c r="K1057" s="34"/>
      <c r="L1057" s="38"/>
      <c r="M1057" s="210"/>
      <c r="N1057" s="211"/>
      <c r="O1057" s="77"/>
      <c r="P1057" s="77"/>
      <c r="Q1057" s="77"/>
      <c r="R1057" s="77"/>
      <c r="S1057" s="77"/>
      <c r="T1057" s="78"/>
      <c r="U1057" s="32"/>
      <c r="V1057" s="32"/>
      <c r="W1057" s="32"/>
      <c r="X1057" s="32"/>
      <c r="Y1057" s="32"/>
      <c r="Z1057" s="32"/>
      <c r="AA1057" s="32"/>
      <c r="AB1057" s="32"/>
      <c r="AC1057" s="32"/>
      <c r="AD1057" s="32"/>
      <c r="AE1057" s="32"/>
      <c r="AT1057" s="17" t="s">
        <v>179</v>
      </c>
      <c r="AU1057" s="17" t="s">
        <v>83</v>
      </c>
    </row>
    <row r="1058" s="2" customFormat="1" ht="24.15" customHeight="1">
      <c r="A1058" s="32"/>
      <c r="B1058" s="33"/>
      <c r="C1058" s="212" t="s">
        <v>2247</v>
      </c>
      <c r="D1058" s="212" t="s">
        <v>260</v>
      </c>
      <c r="E1058" s="213" t="s">
        <v>2236</v>
      </c>
      <c r="F1058" s="214" t="s">
        <v>2237</v>
      </c>
      <c r="G1058" s="215" t="s">
        <v>256</v>
      </c>
      <c r="H1058" s="216">
        <v>18.27</v>
      </c>
      <c r="I1058" s="217">
        <v>3180</v>
      </c>
      <c r="J1058" s="217">
        <f>ROUND(I1058*H1058,2)</f>
        <v>58098.599999999999</v>
      </c>
      <c r="K1058" s="214" t="s">
        <v>149</v>
      </c>
      <c r="L1058" s="218"/>
      <c r="M1058" s="219" t="s">
        <v>18</v>
      </c>
      <c r="N1058" s="220" t="s">
        <v>45</v>
      </c>
      <c r="O1058" s="204">
        <v>0</v>
      </c>
      <c r="P1058" s="204">
        <f>O1058*H1058</f>
        <v>0</v>
      </c>
      <c r="Q1058" s="204">
        <v>0.0241</v>
      </c>
      <c r="R1058" s="204">
        <f>Q1058*H1058</f>
        <v>0.440307</v>
      </c>
      <c r="S1058" s="204">
        <v>0</v>
      </c>
      <c r="T1058" s="205">
        <f>S1058*H1058</f>
        <v>0</v>
      </c>
      <c r="U1058" s="32"/>
      <c r="V1058" s="32"/>
      <c r="W1058" s="32"/>
      <c r="X1058" s="32"/>
      <c r="Y1058" s="32"/>
      <c r="Z1058" s="32"/>
      <c r="AA1058" s="32"/>
      <c r="AB1058" s="32"/>
      <c r="AC1058" s="32"/>
      <c r="AD1058" s="32"/>
      <c r="AE1058" s="32"/>
      <c r="AR1058" s="206" t="s">
        <v>181</v>
      </c>
      <c r="AT1058" s="206" t="s">
        <v>260</v>
      </c>
      <c r="AU1058" s="206" t="s">
        <v>83</v>
      </c>
      <c r="AY1058" s="17" t="s">
        <v>143</v>
      </c>
      <c r="BE1058" s="207">
        <f>IF(N1058="základní",J1058,0)</f>
        <v>58098.599999999999</v>
      </c>
      <c r="BF1058" s="207">
        <f>IF(N1058="snížená",J1058,0)</f>
        <v>0</v>
      </c>
      <c r="BG1058" s="207">
        <f>IF(N1058="zákl. přenesená",J1058,0)</f>
        <v>0</v>
      </c>
      <c r="BH1058" s="207">
        <f>IF(N1058="sníž. přenesená",J1058,0)</f>
        <v>0</v>
      </c>
      <c r="BI1058" s="207">
        <f>IF(N1058="nulová",J1058,0)</f>
        <v>0</v>
      </c>
      <c r="BJ1058" s="17" t="s">
        <v>20</v>
      </c>
      <c r="BK1058" s="207">
        <f>ROUND(I1058*H1058,2)</f>
        <v>58098.599999999999</v>
      </c>
      <c r="BL1058" s="17" t="s">
        <v>150</v>
      </c>
      <c r="BM1058" s="206" t="s">
        <v>2248</v>
      </c>
    </row>
    <row r="1059" s="13" customFormat="1">
      <c r="A1059" s="13"/>
      <c r="B1059" s="221"/>
      <c r="C1059" s="222"/>
      <c r="D1059" s="208" t="s">
        <v>572</v>
      </c>
      <c r="E1059" s="222"/>
      <c r="F1059" s="223" t="s">
        <v>2249</v>
      </c>
      <c r="G1059" s="222"/>
      <c r="H1059" s="224">
        <v>18.27</v>
      </c>
      <c r="I1059" s="222"/>
      <c r="J1059" s="222"/>
      <c r="K1059" s="222"/>
      <c r="L1059" s="225"/>
      <c r="M1059" s="226"/>
      <c r="N1059" s="227"/>
      <c r="O1059" s="227"/>
      <c r="P1059" s="227"/>
      <c r="Q1059" s="227"/>
      <c r="R1059" s="227"/>
      <c r="S1059" s="227"/>
      <c r="T1059" s="228"/>
      <c r="U1059" s="13"/>
      <c r="V1059" s="13"/>
      <c r="W1059" s="13"/>
      <c r="X1059" s="13"/>
      <c r="Y1059" s="13"/>
      <c r="Z1059" s="13"/>
      <c r="AA1059" s="13"/>
      <c r="AB1059" s="13"/>
      <c r="AC1059" s="13"/>
      <c r="AD1059" s="13"/>
      <c r="AE1059" s="13"/>
      <c r="AT1059" s="229" t="s">
        <v>572</v>
      </c>
      <c r="AU1059" s="229" t="s">
        <v>83</v>
      </c>
      <c r="AV1059" s="13" t="s">
        <v>83</v>
      </c>
      <c r="AW1059" s="13" t="s">
        <v>4</v>
      </c>
      <c r="AX1059" s="13" t="s">
        <v>20</v>
      </c>
      <c r="AY1059" s="229" t="s">
        <v>143</v>
      </c>
    </row>
    <row r="1060" s="2" customFormat="1" ht="24.15" customHeight="1">
      <c r="A1060" s="32"/>
      <c r="B1060" s="33"/>
      <c r="C1060" s="212" t="s">
        <v>2250</v>
      </c>
      <c r="D1060" s="212" t="s">
        <v>260</v>
      </c>
      <c r="E1060" s="213" t="s">
        <v>2236</v>
      </c>
      <c r="F1060" s="214" t="s">
        <v>2237</v>
      </c>
      <c r="G1060" s="215" t="s">
        <v>256</v>
      </c>
      <c r="H1060" s="216">
        <v>6</v>
      </c>
      <c r="I1060" s="217">
        <v>3180</v>
      </c>
      <c r="J1060" s="217">
        <f>ROUND(I1060*H1060,2)</f>
        <v>19080</v>
      </c>
      <c r="K1060" s="214" t="s">
        <v>149</v>
      </c>
      <c r="L1060" s="218"/>
      <c r="M1060" s="219" t="s">
        <v>18</v>
      </c>
      <c r="N1060" s="220" t="s">
        <v>45</v>
      </c>
      <c r="O1060" s="204">
        <v>0</v>
      </c>
      <c r="P1060" s="204">
        <f>O1060*H1060</f>
        <v>0</v>
      </c>
      <c r="Q1060" s="204">
        <v>0.0241</v>
      </c>
      <c r="R1060" s="204">
        <f>Q1060*H1060</f>
        <v>0.14460000000000001</v>
      </c>
      <c r="S1060" s="204">
        <v>0</v>
      </c>
      <c r="T1060" s="205">
        <f>S1060*H1060</f>
        <v>0</v>
      </c>
      <c r="U1060" s="32"/>
      <c r="V1060" s="32"/>
      <c r="W1060" s="32"/>
      <c r="X1060" s="32"/>
      <c r="Y1060" s="32"/>
      <c r="Z1060" s="32"/>
      <c r="AA1060" s="32"/>
      <c r="AB1060" s="32"/>
      <c r="AC1060" s="32"/>
      <c r="AD1060" s="32"/>
      <c r="AE1060" s="32"/>
      <c r="AR1060" s="206" t="s">
        <v>181</v>
      </c>
      <c r="AT1060" s="206" t="s">
        <v>260</v>
      </c>
      <c r="AU1060" s="206" t="s">
        <v>83</v>
      </c>
      <c r="AY1060" s="17" t="s">
        <v>143</v>
      </c>
      <c r="BE1060" s="207">
        <f>IF(N1060="základní",J1060,0)</f>
        <v>19080</v>
      </c>
      <c r="BF1060" s="207">
        <f>IF(N1060="snížená",J1060,0)</f>
        <v>0</v>
      </c>
      <c r="BG1060" s="207">
        <f>IF(N1060="zákl. přenesená",J1060,0)</f>
        <v>0</v>
      </c>
      <c r="BH1060" s="207">
        <f>IF(N1060="sníž. přenesená",J1060,0)</f>
        <v>0</v>
      </c>
      <c r="BI1060" s="207">
        <f>IF(N1060="nulová",J1060,0)</f>
        <v>0</v>
      </c>
      <c r="BJ1060" s="17" t="s">
        <v>20</v>
      </c>
      <c r="BK1060" s="207">
        <f>ROUND(I1060*H1060,2)</f>
        <v>19080</v>
      </c>
      <c r="BL1060" s="17" t="s">
        <v>150</v>
      </c>
      <c r="BM1060" s="206" t="s">
        <v>2251</v>
      </c>
    </row>
    <row r="1061" s="13" customFormat="1">
      <c r="A1061" s="13"/>
      <c r="B1061" s="221"/>
      <c r="C1061" s="222"/>
      <c r="D1061" s="208" t="s">
        <v>572</v>
      </c>
      <c r="E1061" s="222"/>
      <c r="F1061" s="223" t="s">
        <v>2252</v>
      </c>
      <c r="G1061" s="222"/>
      <c r="H1061" s="224">
        <v>6</v>
      </c>
      <c r="I1061" s="222"/>
      <c r="J1061" s="222"/>
      <c r="K1061" s="222"/>
      <c r="L1061" s="225"/>
      <c r="M1061" s="226"/>
      <c r="N1061" s="227"/>
      <c r="O1061" s="227"/>
      <c r="P1061" s="227"/>
      <c r="Q1061" s="227"/>
      <c r="R1061" s="227"/>
      <c r="S1061" s="227"/>
      <c r="T1061" s="228"/>
      <c r="U1061" s="13"/>
      <c r="V1061" s="13"/>
      <c r="W1061" s="13"/>
      <c r="X1061" s="13"/>
      <c r="Y1061" s="13"/>
      <c r="Z1061" s="13"/>
      <c r="AA1061" s="13"/>
      <c r="AB1061" s="13"/>
      <c r="AC1061" s="13"/>
      <c r="AD1061" s="13"/>
      <c r="AE1061" s="13"/>
      <c r="AT1061" s="229" t="s">
        <v>572</v>
      </c>
      <c r="AU1061" s="229" t="s">
        <v>83</v>
      </c>
      <c r="AV1061" s="13" t="s">
        <v>83</v>
      </c>
      <c r="AW1061" s="13" t="s">
        <v>4</v>
      </c>
      <c r="AX1061" s="13" t="s">
        <v>20</v>
      </c>
      <c r="AY1061" s="229" t="s">
        <v>143</v>
      </c>
    </row>
    <row r="1062" s="2" customFormat="1" ht="44.25" customHeight="1">
      <c r="A1062" s="32"/>
      <c r="B1062" s="33"/>
      <c r="C1062" s="196" t="s">
        <v>2253</v>
      </c>
      <c r="D1062" s="196" t="s">
        <v>145</v>
      </c>
      <c r="E1062" s="197" t="s">
        <v>2254</v>
      </c>
      <c r="F1062" s="198" t="s">
        <v>2255</v>
      </c>
      <c r="G1062" s="199" t="s">
        <v>256</v>
      </c>
      <c r="H1062" s="200">
        <v>51.75</v>
      </c>
      <c r="I1062" s="201">
        <v>461</v>
      </c>
      <c r="J1062" s="201">
        <f>ROUND(I1062*H1062,2)</f>
        <v>23856.75</v>
      </c>
      <c r="K1062" s="198" t="s">
        <v>149</v>
      </c>
      <c r="L1062" s="38"/>
      <c r="M1062" s="202" t="s">
        <v>18</v>
      </c>
      <c r="N1062" s="203" t="s">
        <v>45</v>
      </c>
      <c r="O1062" s="204">
        <v>0.80000000000000004</v>
      </c>
      <c r="P1062" s="204">
        <f>O1062*H1062</f>
        <v>41.400000000000006</v>
      </c>
      <c r="Q1062" s="204">
        <v>0</v>
      </c>
      <c r="R1062" s="204">
        <f>Q1062*H1062</f>
        <v>0</v>
      </c>
      <c r="S1062" s="204">
        <v>0</v>
      </c>
      <c r="T1062" s="205">
        <f>S1062*H1062</f>
        <v>0</v>
      </c>
      <c r="U1062" s="32"/>
      <c r="V1062" s="32"/>
      <c r="W1062" s="32"/>
      <c r="X1062" s="32"/>
      <c r="Y1062" s="32"/>
      <c r="Z1062" s="32"/>
      <c r="AA1062" s="32"/>
      <c r="AB1062" s="32"/>
      <c r="AC1062" s="32"/>
      <c r="AD1062" s="32"/>
      <c r="AE1062" s="32"/>
      <c r="AR1062" s="206" t="s">
        <v>150</v>
      </c>
      <c r="AT1062" s="206" t="s">
        <v>145</v>
      </c>
      <c r="AU1062" s="206" t="s">
        <v>83</v>
      </c>
      <c r="AY1062" s="17" t="s">
        <v>143</v>
      </c>
      <c r="BE1062" s="207">
        <f>IF(N1062="základní",J1062,0)</f>
        <v>23856.75</v>
      </c>
      <c r="BF1062" s="207">
        <f>IF(N1062="snížená",J1062,0)</f>
        <v>0</v>
      </c>
      <c r="BG1062" s="207">
        <f>IF(N1062="zákl. přenesená",J1062,0)</f>
        <v>0</v>
      </c>
      <c r="BH1062" s="207">
        <f>IF(N1062="sníž. přenesená",J1062,0)</f>
        <v>0</v>
      </c>
      <c r="BI1062" s="207">
        <f>IF(N1062="nulová",J1062,0)</f>
        <v>0</v>
      </c>
      <c r="BJ1062" s="17" t="s">
        <v>20</v>
      </c>
      <c r="BK1062" s="207">
        <f>ROUND(I1062*H1062,2)</f>
        <v>23856.75</v>
      </c>
      <c r="BL1062" s="17" t="s">
        <v>150</v>
      </c>
      <c r="BM1062" s="206" t="s">
        <v>2256</v>
      </c>
    </row>
    <row r="1063" s="2" customFormat="1">
      <c r="A1063" s="32"/>
      <c r="B1063" s="33"/>
      <c r="C1063" s="34"/>
      <c r="D1063" s="208" t="s">
        <v>152</v>
      </c>
      <c r="E1063" s="34"/>
      <c r="F1063" s="209" t="s">
        <v>2245</v>
      </c>
      <c r="G1063" s="34"/>
      <c r="H1063" s="34"/>
      <c r="I1063" s="34"/>
      <c r="J1063" s="34"/>
      <c r="K1063" s="34"/>
      <c r="L1063" s="38"/>
      <c r="M1063" s="210"/>
      <c r="N1063" s="211"/>
      <c r="O1063" s="77"/>
      <c r="P1063" s="77"/>
      <c r="Q1063" s="77"/>
      <c r="R1063" s="77"/>
      <c r="S1063" s="77"/>
      <c r="T1063" s="78"/>
      <c r="U1063" s="32"/>
      <c r="V1063" s="32"/>
      <c r="W1063" s="32"/>
      <c r="X1063" s="32"/>
      <c r="Y1063" s="32"/>
      <c r="Z1063" s="32"/>
      <c r="AA1063" s="32"/>
      <c r="AB1063" s="32"/>
      <c r="AC1063" s="32"/>
      <c r="AD1063" s="32"/>
      <c r="AE1063" s="32"/>
      <c r="AT1063" s="17" t="s">
        <v>152</v>
      </c>
      <c r="AU1063" s="17" t="s">
        <v>83</v>
      </c>
    </row>
    <row r="1064" s="2" customFormat="1" ht="24.15" customHeight="1">
      <c r="A1064" s="32"/>
      <c r="B1064" s="33"/>
      <c r="C1064" s="212" t="s">
        <v>2257</v>
      </c>
      <c r="D1064" s="212" t="s">
        <v>260</v>
      </c>
      <c r="E1064" s="213" t="s">
        <v>2258</v>
      </c>
      <c r="F1064" s="214" t="s">
        <v>2259</v>
      </c>
      <c r="G1064" s="215" t="s">
        <v>256</v>
      </c>
      <c r="H1064" s="216">
        <v>30.75</v>
      </c>
      <c r="I1064" s="217">
        <v>8320</v>
      </c>
      <c r="J1064" s="217">
        <f>ROUND(I1064*H1064,2)</f>
        <v>255840</v>
      </c>
      <c r="K1064" s="214" t="s">
        <v>149</v>
      </c>
      <c r="L1064" s="218"/>
      <c r="M1064" s="219" t="s">
        <v>18</v>
      </c>
      <c r="N1064" s="220" t="s">
        <v>45</v>
      </c>
      <c r="O1064" s="204">
        <v>0</v>
      </c>
      <c r="P1064" s="204">
        <f>O1064*H1064</f>
        <v>0</v>
      </c>
      <c r="Q1064" s="204">
        <v>0.060999999999999999</v>
      </c>
      <c r="R1064" s="204">
        <f>Q1064*H1064</f>
        <v>1.87575</v>
      </c>
      <c r="S1064" s="204">
        <v>0</v>
      </c>
      <c r="T1064" s="205">
        <f>S1064*H1064</f>
        <v>0</v>
      </c>
      <c r="U1064" s="32"/>
      <c r="V1064" s="32"/>
      <c r="W1064" s="32"/>
      <c r="X1064" s="32"/>
      <c r="Y1064" s="32"/>
      <c r="Z1064" s="32"/>
      <c r="AA1064" s="32"/>
      <c r="AB1064" s="32"/>
      <c r="AC1064" s="32"/>
      <c r="AD1064" s="32"/>
      <c r="AE1064" s="32"/>
      <c r="AR1064" s="206" t="s">
        <v>181</v>
      </c>
      <c r="AT1064" s="206" t="s">
        <v>260</v>
      </c>
      <c r="AU1064" s="206" t="s">
        <v>83</v>
      </c>
      <c r="AY1064" s="17" t="s">
        <v>143</v>
      </c>
      <c r="BE1064" s="207">
        <f>IF(N1064="základní",J1064,0)</f>
        <v>255840</v>
      </c>
      <c r="BF1064" s="207">
        <f>IF(N1064="snížená",J1064,0)</f>
        <v>0</v>
      </c>
      <c r="BG1064" s="207">
        <f>IF(N1064="zákl. přenesená",J1064,0)</f>
        <v>0</v>
      </c>
      <c r="BH1064" s="207">
        <f>IF(N1064="sníž. přenesená",J1064,0)</f>
        <v>0</v>
      </c>
      <c r="BI1064" s="207">
        <f>IF(N1064="nulová",J1064,0)</f>
        <v>0</v>
      </c>
      <c r="BJ1064" s="17" t="s">
        <v>20</v>
      </c>
      <c r="BK1064" s="207">
        <f>ROUND(I1064*H1064,2)</f>
        <v>255840</v>
      </c>
      <c r="BL1064" s="17" t="s">
        <v>150</v>
      </c>
      <c r="BM1064" s="206" t="s">
        <v>2260</v>
      </c>
    </row>
    <row r="1065" s="2" customFormat="1" ht="24.15" customHeight="1">
      <c r="A1065" s="32"/>
      <c r="B1065" s="33"/>
      <c r="C1065" s="212" t="s">
        <v>2261</v>
      </c>
      <c r="D1065" s="212" t="s">
        <v>260</v>
      </c>
      <c r="E1065" s="213" t="s">
        <v>2262</v>
      </c>
      <c r="F1065" s="214" t="s">
        <v>2263</v>
      </c>
      <c r="G1065" s="215" t="s">
        <v>195</v>
      </c>
      <c r="H1065" s="216">
        <v>3</v>
      </c>
      <c r="I1065" s="217">
        <v>4800</v>
      </c>
      <c r="J1065" s="217">
        <f>ROUND(I1065*H1065,2)</f>
        <v>14400</v>
      </c>
      <c r="K1065" s="214" t="s">
        <v>149</v>
      </c>
      <c r="L1065" s="218"/>
      <c r="M1065" s="219" t="s">
        <v>18</v>
      </c>
      <c r="N1065" s="220" t="s">
        <v>45</v>
      </c>
      <c r="O1065" s="204">
        <v>0</v>
      </c>
      <c r="P1065" s="204">
        <f>O1065*H1065</f>
        <v>0</v>
      </c>
      <c r="Q1065" s="204">
        <v>0.0402</v>
      </c>
      <c r="R1065" s="204">
        <f>Q1065*H1065</f>
        <v>0.1206</v>
      </c>
      <c r="S1065" s="204">
        <v>0</v>
      </c>
      <c r="T1065" s="205">
        <f>S1065*H1065</f>
        <v>0</v>
      </c>
      <c r="U1065" s="32"/>
      <c r="V1065" s="32"/>
      <c r="W1065" s="32"/>
      <c r="X1065" s="32"/>
      <c r="Y1065" s="32"/>
      <c r="Z1065" s="32"/>
      <c r="AA1065" s="32"/>
      <c r="AB1065" s="32"/>
      <c r="AC1065" s="32"/>
      <c r="AD1065" s="32"/>
      <c r="AE1065" s="32"/>
      <c r="AR1065" s="206" t="s">
        <v>181</v>
      </c>
      <c r="AT1065" s="206" t="s">
        <v>260</v>
      </c>
      <c r="AU1065" s="206" t="s">
        <v>83</v>
      </c>
      <c r="AY1065" s="17" t="s">
        <v>143</v>
      </c>
      <c r="BE1065" s="207">
        <f>IF(N1065="základní",J1065,0)</f>
        <v>14400</v>
      </c>
      <c r="BF1065" s="207">
        <f>IF(N1065="snížená",J1065,0)</f>
        <v>0</v>
      </c>
      <c r="BG1065" s="207">
        <f>IF(N1065="zákl. přenesená",J1065,0)</f>
        <v>0</v>
      </c>
      <c r="BH1065" s="207">
        <f>IF(N1065="sníž. přenesená",J1065,0)</f>
        <v>0</v>
      </c>
      <c r="BI1065" s="207">
        <f>IF(N1065="nulová",J1065,0)</f>
        <v>0</v>
      </c>
      <c r="BJ1065" s="17" t="s">
        <v>20</v>
      </c>
      <c r="BK1065" s="207">
        <f>ROUND(I1065*H1065,2)</f>
        <v>14400</v>
      </c>
      <c r="BL1065" s="17" t="s">
        <v>150</v>
      </c>
      <c r="BM1065" s="206" t="s">
        <v>2264</v>
      </c>
    </row>
    <row r="1066" s="2" customFormat="1" ht="24.15" customHeight="1">
      <c r="A1066" s="32"/>
      <c r="B1066" s="33"/>
      <c r="C1066" s="212" t="s">
        <v>2265</v>
      </c>
      <c r="D1066" s="212" t="s">
        <v>260</v>
      </c>
      <c r="E1066" s="213" t="s">
        <v>2266</v>
      </c>
      <c r="F1066" s="214" t="s">
        <v>2267</v>
      </c>
      <c r="G1066" s="215" t="s">
        <v>256</v>
      </c>
      <c r="H1066" s="216">
        <v>21</v>
      </c>
      <c r="I1066" s="217">
        <v>9580</v>
      </c>
      <c r="J1066" s="217">
        <f>ROUND(I1066*H1066,2)</f>
        <v>201180</v>
      </c>
      <c r="K1066" s="214" t="s">
        <v>149</v>
      </c>
      <c r="L1066" s="218"/>
      <c r="M1066" s="219" t="s">
        <v>18</v>
      </c>
      <c r="N1066" s="220" t="s">
        <v>45</v>
      </c>
      <c r="O1066" s="204">
        <v>0</v>
      </c>
      <c r="P1066" s="204">
        <f>O1066*H1066</f>
        <v>0</v>
      </c>
      <c r="Q1066" s="204">
        <v>0.073400000000000007</v>
      </c>
      <c r="R1066" s="204">
        <f>Q1066*H1066</f>
        <v>1.5414000000000001</v>
      </c>
      <c r="S1066" s="204">
        <v>0</v>
      </c>
      <c r="T1066" s="205">
        <f>S1066*H1066</f>
        <v>0</v>
      </c>
      <c r="U1066" s="32"/>
      <c r="V1066" s="32"/>
      <c r="W1066" s="32"/>
      <c r="X1066" s="32"/>
      <c r="Y1066" s="32"/>
      <c r="Z1066" s="32"/>
      <c r="AA1066" s="32"/>
      <c r="AB1066" s="32"/>
      <c r="AC1066" s="32"/>
      <c r="AD1066" s="32"/>
      <c r="AE1066" s="32"/>
      <c r="AR1066" s="206" t="s">
        <v>181</v>
      </c>
      <c r="AT1066" s="206" t="s">
        <v>260</v>
      </c>
      <c r="AU1066" s="206" t="s">
        <v>83</v>
      </c>
      <c r="AY1066" s="17" t="s">
        <v>143</v>
      </c>
      <c r="BE1066" s="207">
        <f>IF(N1066="základní",J1066,0)</f>
        <v>201180</v>
      </c>
      <c r="BF1066" s="207">
        <f>IF(N1066="snížená",J1066,0)</f>
        <v>0</v>
      </c>
      <c r="BG1066" s="207">
        <f>IF(N1066="zákl. přenesená",J1066,0)</f>
        <v>0</v>
      </c>
      <c r="BH1066" s="207">
        <f>IF(N1066="sníž. přenesená",J1066,0)</f>
        <v>0</v>
      </c>
      <c r="BI1066" s="207">
        <f>IF(N1066="nulová",J1066,0)</f>
        <v>0</v>
      </c>
      <c r="BJ1066" s="17" t="s">
        <v>20</v>
      </c>
      <c r="BK1066" s="207">
        <f>ROUND(I1066*H1066,2)</f>
        <v>201180</v>
      </c>
      <c r="BL1066" s="17" t="s">
        <v>150</v>
      </c>
      <c r="BM1066" s="206" t="s">
        <v>2268</v>
      </c>
    </row>
    <row r="1067" s="2" customFormat="1" ht="24.15" customHeight="1">
      <c r="A1067" s="32"/>
      <c r="B1067" s="33"/>
      <c r="C1067" s="212" t="s">
        <v>2269</v>
      </c>
      <c r="D1067" s="212" t="s">
        <v>260</v>
      </c>
      <c r="E1067" s="213" t="s">
        <v>2270</v>
      </c>
      <c r="F1067" s="214" t="s">
        <v>2271</v>
      </c>
      <c r="G1067" s="215" t="s">
        <v>195</v>
      </c>
      <c r="H1067" s="216">
        <v>1</v>
      </c>
      <c r="I1067" s="217">
        <v>5360</v>
      </c>
      <c r="J1067" s="217">
        <f>ROUND(I1067*H1067,2)</f>
        <v>5360</v>
      </c>
      <c r="K1067" s="214" t="s">
        <v>149</v>
      </c>
      <c r="L1067" s="218"/>
      <c r="M1067" s="219" t="s">
        <v>18</v>
      </c>
      <c r="N1067" s="220" t="s">
        <v>45</v>
      </c>
      <c r="O1067" s="204">
        <v>0</v>
      </c>
      <c r="P1067" s="204">
        <f>O1067*H1067</f>
        <v>0</v>
      </c>
      <c r="Q1067" s="204">
        <v>0.048500000000000001</v>
      </c>
      <c r="R1067" s="204">
        <f>Q1067*H1067</f>
        <v>0.048500000000000001</v>
      </c>
      <c r="S1067" s="204">
        <v>0</v>
      </c>
      <c r="T1067" s="205">
        <f>S1067*H1067</f>
        <v>0</v>
      </c>
      <c r="U1067" s="32"/>
      <c r="V1067" s="32"/>
      <c r="W1067" s="32"/>
      <c r="X1067" s="32"/>
      <c r="Y1067" s="32"/>
      <c r="Z1067" s="32"/>
      <c r="AA1067" s="32"/>
      <c r="AB1067" s="32"/>
      <c r="AC1067" s="32"/>
      <c r="AD1067" s="32"/>
      <c r="AE1067" s="32"/>
      <c r="AR1067" s="206" t="s">
        <v>181</v>
      </c>
      <c r="AT1067" s="206" t="s">
        <v>260</v>
      </c>
      <c r="AU1067" s="206" t="s">
        <v>83</v>
      </c>
      <c r="AY1067" s="17" t="s">
        <v>143</v>
      </c>
      <c r="BE1067" s="207">
        <f>IF(N1067="základní",J1067,0)</f>
        <v>5360</v>
      </c>
      <c r="BF1067" s="207">
        <f>IF(N1067="snížená",J1067,0)</f>
        <v>0</v>
      </c>
      <c r="BG1067" s="207">
        <f>IF(N1067="zákl. přenesená",J1067,0)</f>
        <v>0</v>
      </c>
      <c r="BH1067" s="207">
        <f>IF(N1067="sníž. přenesená",J1067,0)</f>
        <v>0</v>
      </c>
      <c r="BI1067" s="207">
        <f>IF(N1067="nulová",J1067,0)</f>
        <v>0</v>
      </c>
      <c r="BJ1067" s="17" t="s">
        <v>20</v>
      </c>
      <c r="BK1067" s="207">
        <f>ROUND(I1067*H1067,2)</f>
        <v>5360</v>
      </c>
      <c r="BL1067" s="17" t="s">
        <v>150</v>
      </c>
      <c r="BM1067" s="206" t="s">
        <v>2272</v>
      </c>
    </row>
    <row r="1068" s="2" customFormat="1" ht="33" customHeight="1">
      <c r="A1068" s="32"/>
      <c r="B1068" s="33"/>
      <c r="C1068" s="196" t="s">
        <v>2273</v>
      </c>
      <c r="D1068" s="196" t="s">
        <v>145</v>
      </c>
      <c r="E1068" s="197" t="s">
        <v>2274</v>
      </c>
      <c r="F1068" s="198" t="s">
        <v>2275</v>
      </c>
      <c r="G1068" s="199" t="s">
        <v>256</v>
      </c>
      <c r="H1068" s="200">
        <v>7.5</v>
      </c>
      <c r="I1068" s="201">
        <v>127</v>
      </c>
      <c r="J1068" s="201">
        <f>ROUND(I1068*H1068,2)</f>
        <v>952.5</v>
      </c>
      <c r="K1068" s="198" t="s">
        <v>149</v>
      </c>
      <c r="L1068" s="38"/>
      <c r="M1068" s="202" t="s">
        <v>18</v>
      </c>
      <c r="N1068" s="203" t="s">
        <v>45</v>
      </c>
      <c r="O1068" s="204">
        <v>0.19600000000000001</v>
      </c>
      <c r="P1068" s="204">
        <f>O1068*H1068</f>
        <v>1.47</v>
      </c>
      <c r="Q1068" s="204">
        <v>0</v>
      </c>
      <c r="R1068" s="204">
        <f>Q1068*H1068</f>
        <v>0</v>
      </c>
      <c r="S1068" s="204">
        <v>0</v>
      </c>
      <c r="T1068" s="205">
        <f>S1068*H1068</f>
        <v>0</v>
      </c>
      <c r="U1068" s="32"/>
      <c r="V1068" s="32"/>
      <c r="W1068" s="32"/>
      <c r="X1068" s="32"/>
      <c r="Y1068" s="32"/>
      <c r="Z1068" s="32"/>
      <c r="AA1068" s="32"/>
      <c r="AB1068" s="32"/>
      <c r="AC1068" s="32"/>
      <c r="AD1068" s="32"/>
      <c r="AE1068" s="32"/>
      <c r="AR1068" s="206" t="s">
        <v>150</v>
      </c>
      <c r="AT1068" s="206" t="s">
        <v>145</v>
      </c>
      <c r="AU1068" s="206" t="s">
        <v>83</v>
      </c>
      <c r="AY1068" s="17" t="s">
        <v>143</v>
      </c>
      <c r="BE1068" s="207">
        <f>IF(N1068="základní",J1068,0)</f>
        <v>952.5</v>
      </c>
      <c r="BF1068" s="207">
        <f>IF(N1068="snížená",J1068,0)</f>
        <v>0</v>
      </c>
      <c r="BG1068" s="207">
        <f>IF(N1068="zákl. přenesená",J1068,0)</f>
        <v>0</v>
      </c>
      <c r="BH1068" s="207">
        <f>IF(N1068="sníž. přenesená",J1068,0)</f>
        <v>0</v>
      </c>
      <c r="BI1068" s="207">
        <f>IF(N1068="nulová",J1068,0)</f>
        <v>0</v>
      </c>
      <c r="BJ1068" s="17" t="s">
        <v>20</v>
      </c>
      <c r="BK1068" s="207">
        <f>ROUND(I1068*H1068,2)</f>
        <v>952.5</v>
      </c>
      <c r="BL1068" s="17" t="s">
        <v>150</v>
      </c>
      <c r="BM1068" s="206" t="s">
        <v>2276</v>
      </c>
    </row>
    <row r="1069" s="2" customFormat="1">
      <c r="A1069" s="32"/>
      <c r="B1069" s="33"/>
      <c r="C1069" s="34"/>
      <c r="D1069" s="208" t="s">
        <v>152</v>
      </c>
      <c r="E1069" s="34"/>
      <c r="F1069" s="209" t="s">
        <v>2277</v>
      </c>
      <c r="G1069" s="34"/>
      <c r="H1069" s="34"/>
      <c r="I1069" s="34"/>
      <c r="J1069" s="34"/>
      <c r="K1069" s="34"/>
      <c r="L1069" s="38"/>
      <c r="M1069" s="210"/>
      <c r="N1069" s="211"/>
      <c r="O1069" s="77"/>
      <c r="P1069" s="77"/>
      <c r="Q1069" s="77"/>
      <c r="R1069" s="77"/>
      <c r="S1069" s="77"/>
      <c r="T1069" s="78"/>
      <c r="U1069" s="32"/>
      <c r="V1069" s="32"/>
      <c r="W1069" s="32"/>
      <c r="X1069" s="32"/>
      <c r="Y1069" s="32"/>
      <c r="Z1069" s="32"/>
      <c r="AA1069" s="32"/>
      <c r="AB1069" s="32"/>
      <c r="AC1069" s="32"/>
      <c r="AD1069" s="32"/>
      <c r="AE1069" s="32"/>
      <c r="AT1069" s="17" t="s">
        <v>152</v>
      </c>
      <c r="AU1069" s="17" t="s">
        <v>83</v>
      </c>
    </row>
    <row r="1070" s="2" customFormat="1" ht="24.15" customHeight="1">
      <c r="A1070" s="32"/>
      <c r="B1070" s="33"/>
      <c r="C1070" s="196" t="s">
        <v>2278</v>
      </c>
      <c r="D1070" s="196" t="s">
        <v>145</v>
      </c>
      <c r="E1070" s="197" t="s">
        <v>2279</v>
      </c>
      <c r="F1070" s="198" t="s">
        <v>2280</v>
      </c>
      <c r="G1070" s="199" t="s">
        <v>148</v>
      </c>
      <c r="H1070" s="200">
        <v>600</v>
      </c>
      <c r="I1070" s="201">
        <v>52.799999999999997</v>
      </c>
      <c r="J1070" s="201">
        <f>ROUND(I1070*H1070,2)</f>
        <v>31680</v>
      </c>
      <c r="K1070" s="198" t="s">
        <v>149</v>
      </c>
      <c r="L1070" s="38"/>
      <c r="M1070" s="202" t="s">
        <v>18</v>
      </c>
      <c r="N1070" s="203" t="s">
        <v>45</v>
      </c>
      <c r="O1070" s="204">
        <v>0.080000000000000002</v>
      </c>
      <c r="P1070" s="204">
        <f>O1070*H1070</f>
        <v>48</v>
      </c>
      <c r="Q1070" s="204">
        <v>0.00046749999999999998</v>
      </c>
      <c r="R1070" s="204">
        <f>Q1070*H1070</f>
        <v>0.28049999999999997</v>
      </c>
      <c r="S1070" s="204">
        <v>0</v>
      </c>
      <c r="T1070" s="205">
        <f>S1070*H1070</f>
        <v>0</v>
      </c>
      <c r="U1070" s="32"/>
      <c r="V1070" s="32"/>
      <c r="W1070" s="32"/>
      <c r="X1070" s="32"/>
      <c r="Y1070" s="32"/>
      <c r="Z1070" s="32"/>
      <c r="AA1070" s="32"/>
      <c r="AB1070" s="32"/>
      <c r="AC1070" s="32"/>
      <c r="AD1070" s="32"/>
      <c r="AE1070" s="32"/>
      <c r="AR1070" s="206" t="s">
        <v>150</v>
      </c>
      <c r="AT1070" s="206" t="s">
        <v>145</v>
      </c>
      <c r="AU1070" s="206" t="s">
        <v>83</v>
      </c>
      <c r="AY1070" s="17" t="s">
        <v>143</v>
      </c>
      <c r="BE1070" s="207">
        <f>IF(N1070="základní",J1070,0)</f>
        <v>31680</v>
      </c>
      <c r="BF1070" s="207">
        <f>IF(N1070="snížená",J1070,0)</f>
        <v>0</v>
      </c>
      <c r="BG1070" s="207">
        <f>IF(N1070="zákl. přenesená",J1070,0)</f>
        <v>0</v>
      </c>
      <c r="BH1070" s="207">
        <f>IF(N1070="sníž. přenesená",J1070,0)</f>
        <v>0</v>
      </c>
      <c r="BI1070" s="207">
        <f>IF(N1070="nulová",J1070,0)</f>
        <v>0</v>
      </c>
      <c r="BJ1070" s="17" t="s">
        <v>20</v>
      </c>
      <c r="BK1070" s="207">
        <f>ROUND(I1070*H1070,2)</f>
        <v>31680</v>
      </c>
      <c r="BL1070" s="17" t="s">
        <v>150</v>
      </c>
      <c r="BM1070" s="206" t="s">
        <v>2281</v>
      </c>
    </row>
    <row r="1071" s="2" customFormat="1">
      <c r="A1071" s="32"/>
      <c r="B1071" s="33"/>
      <c r="C1071" s="34"/>
      <c r="D1071" s="208" t="s">
        <v>152</v>
      </c>
      <c r="E1071" s="34"/>
      <c r="F1071" s="209" t="s">
        <v>2282</v>
      </c>
      <c r="G1071" s="34"/>
      <c r="H1071" s="34"/>
      <c r="I1071" s="34"/>
      <c r="J1071" s="34"/>
      <c r="K1071" s="34"/>
      <c r="L1071" s="38"/>
      <c r="M1071" s="210"/>
      <c r="N1071" s="211"/>
      <c r="O1071" s="77"/>
      <c r="P1071" s="77"/>
      <c r="Q1071" s="77"/>
      <c r="R1071" s="77"/>
      <c r="S1071" s="77"/>
      <c r="T1071" s="78"/>
      <c r="U1071" s="32"/>
      <c r="V1071" s="32"/>
      <c r="W1071" s="32"/>
      <c r="X1071" s="32"/>
      <c r="Y1071" s="32"/>
      <c r="Z1071" s="32"/>
      <c r="AA1071" s="32"/>
      <c r="AB1071" s="32"/>
      <c r="AC1071" s="32"/>
      <c r="AD1071" s="32"/>
      <c r="AE1071" s="32"/>
      <c r="AT1071" s="17" t="s">
        <v>152</v>
      </c>
      <c r="AU1071" s="17" t="s">
        <v>83</v>
      </c>
    </row>
    <row r="1072" s="2" customFormat="1" ht="24.15" customHeight="1">
      <c r="A1072" s="32"/>
      <c r="B1072" s="33"/>
      <c r="C1072" s="196" t="s">
        <v>2283</v>
      </c>
      <c r="D1072" s="196" t="s">
        <v>145</v>
      </c>
      <c r="E1072" s="197" t="s">
        <v>2284</v>
      </c>
      <c r="F1072" s="198" t="s">
        <v>2285</v>
      </c>
      <c r="G1072" s="199" t="s">
        <v>148</v>
      </c>
      <c r="H1072" s="200">
        <v>30</v>
      </c>
      <c r="I1072" s="201">
        <v>95</v>
      </c>
      <c r="J1072" s="201">
        <f>ROUND(I1072*H1072,2)</f>
        <v>2850</v>
      </c>
      <c r="K1072" s="198" t="s">
        <v>149</v>
      </c>
      <c r="L1072" s="38"/>
      <c r="M1072" s="202" t="s">
        <v>18</v>
      </c>
      <c r="N1072" s="203" t="s">
        <v>45</v>
      </c>
      <c r="O1072" s="204">
        <v>0.080000000000000002</v>
      </c>
      <c r="P1072" s="204">
        <f>O1072*H1072</f>
        <v>2.3999999999999999</v>
      </c>
      <c r="Q1072" s="204">
        <v>0.0010175</v>
      </c>
      <c r="R1072" s="204">
        <f>Q1072*H1072</f>
        <v>0.030525</v>
      </c>
      <c r="S1072" s="204">
        <v>0</v>
      </c>
      <c r="T1072" s="205">
        <f>S1072*H1072</f>
        <v>0</v>
      </c>
      <c r="U1072" s="32"/>
      <c r="V1072" s="32"/>
      <c r="W1072" s="32"/>
      <c r="X1072" s="32"/>
      <c r="Y1072" s="32"/>
      <c r="Z1072" s="32"/>
      <c r="AA1072" s="32"/>
      <c r="AB1072" s="32"/>
      <c r="AC1072" s="32"/>
      <c r="AD1072" s="32"/>
      <c r="AE1072" s="32"/>
      <c r="AR1072" s="206" t="s">
        <v>150</v>
      </c>
      <c r="AT1072" s="206" t="s">
        <v>145</v>
      </c>
      <c r="AU1072" s="206" t="s">
        <v>83</v>
      </c>
      <c r="AY1072" s="17" t="s">
        <v>143</v>
      </c>
      <c r="BE1072" s="207">
        <f>IF(N1072="základní",J1072,0)</f>
        <v>2850</v>
      </c>
      <c r="BF1072" s="207">
        <f>IF(N1072="snížená",J1072,0)</f>
        <v>0</v>
      </c>
      <c r="BG1072" s="207">
        <f>IF(N1072="zákl. přenesená",J1072,0)</f>
        <v>0</v>
      </c>
      <c r="BH1072" s="207">
        <f>IF(N1072="sníž. přenesená",J1072,0)</f>
        <v>0</v>
      </c>
      <c r="BI1072" s="207">
        <f>IF(N1072="nulová",J1072,0)</f>
        <v>0</v>
      </c>
      <c r="BJ1072" s="17" t="s">
        <v>20</v>
      </c>
      <c r="BK1072" s="207">
        <f>ROUND(I1072*H1072,2)</f>
        <v>2850</v>
      </c>
      <c r="BL1072" s="17" t="s">
        <v>150</v>
      </c>
      <c r="BM1072" s="206" t="s">
        <v>2286</v>
      </c>
    </row>
    <row r="1073" s="2" customFormat="1">
      <c r="A1073" s="32"/>
      <c r="B1073" s="33"/>
      <c r="C1073" s="34"/>
      <c r="D1073" s="208" t="s">
        <v>152</v>
      </c>
      <c r="E1073" s="34"/>
      <c r="F1073" s="209" t="s">
        <v>2282</v>
      </c>
      <c r="G1073" s="34"/>
      <c r="H1073" s="34"/>
      <c r="I1073" s="34"/>
      <c r="J1073" s="34"/>
      <c r="K1073" s="34"/>
      <c r="L1073" s="38"/>
      <c r="M1073" s="210"/>
      <c r="N1073" s="211"/>
      <c r="O1073" s="77"/>
      <c r="P1073" s="77"/>
      <c r="Q1073" s="77"/>
      <c r="R1073" s="77"/>
      <c r="S1073" s="77"/>
      <c r="T1073" s="78"/>
      <c r="U1073" s="32"/>
      <c r="V1073" s="32"/>
      <c r="W1073" s="32"/>
      <c r="X1073" s="32"/>
      <c r="Y1073" s="32"/>
      <c r="Z1073" s="32"/>
      <c r="AA1073" s="32"/>
      <c r="AB1073" s="32"/>
      <c r="AC1073" s="32"/>
      <c r="AD1073" s="32"/>
      <c r="AE1073" s="32"/>
      <c r="AT1073" s="17" t="s">
        <v>152</v>
      </c>
      <c r="AU1073" s="17" t="s">
        <v>83</v>
      </c>
    </row>
    <row r="1074" s="2" customFormat="1" ht="24.15" customHeight="1">
      <c r="A1074" s="32"/>
      <c r="B1074" s="33"/>
      <c r="C1074" s="196" t="s">
        <v>2287</v>
      </c>
      <c r="D1074" s="196" t="s">
        <v>145</v>
      </c>
      <c r="E1074" s="197" t="s">
        <v>2288</v>
      </c>
      <c r="F1074" s="198" t="s">
        <v>2289</v>
      </c>
      <c r="G1074" s="199" t="s">
        <v>148</v>
      </c>
      <c r="H1074" s="200">
        <v>15</v>
      </c>
      <c r="I1074" s="201">
        <v>138</v>
      </c>
      <c r="J1074" s="201">
        <f>ROUND(I1074*H1074,2)</f>
        <v>2070</v>
      </c>
      <c r="K1074" s="198" t="s">
        <v>149</v>
      </c>
      <c r="L1074" s="38"/>
      <c r="M1074" s="202" t="s">
        <v>18</v>
      </c>
      <c r="N1074" s="203" t="s">
        <v>45</v>
      </c>
      <c r="O1074" s="204">
        <v>0.23000000000000001</v>
      </c>
      <c r="P1074" s="204">
        <f>O1074*H1074</f>
        <v>3.4500000000000002</v>
      </c>
      <c r="Q1074" s="204">
        <v>0.00063000000000000003</v>
      </c>
      <c r="R1074" s="204">
        <f>Q1074*H1074</f>
        <v>0.0094500000000000001</v>
      </c>
      <c r="S1074" s="204">
        <v>0</v>
      </c>
      <c r="T1074" s="205">
        <f>S1074*H1074</f>
        <v>0</v>
      </c>
      <c r="U1074" s="32"/>
      <c r="V1074" s="32"/>
      <c r="W1074" s="32"/>
      <c r="X1074" s="32"/>
      <c r="Y1074" s="32"/>
      <c r="Z1074" s="32"/>
      <c r="AA1074" s="32"/>
      <c r="AB1074" s="32"/>
      <c r="AC1074" s="32"/>
      <c r="AD1074" s="32"/>
      <c r="AE1074" s="32"/>
      <c r="AR1074" s="206" t="s">
        <v>150</v>
      </c>
      <c r="AT1074" s="206" t="s">
        <v>145</v>
      </c>
      <c r="AU1074" s="206" t="s">
        <v>83</v>
      </c>
      <c r="AY1074" s="17" t="s">
        <v>143</v>
      </c>
      <c r="BE1074" s="207">
        <f>IF(N1074="základní",J1074,0)</f>
        <v>2070</v>
      </c>
      <c r="BF1074" s="207">
        <f>IF(N1074="snížená",J1074,0)</f>
        <v>0</v>
      </c>
      <c r="BG1074" s="207">
        <f>IF(N1074="zákl. přenesená",J1074,0)</f>
        <v>0</v>
      </c>
      <c r="BH1074" s="207">
        <f>IF(N1074="sníž. přenesená",J1074,0)</f>
        <v>0</v>
      </c>
      <c r="BI1074" s="207">
        <f>IF(N1074="nulová",J1074,0)</f>
        <v>0</v>
      </c>
      <c r="BJ1074" s="17" t="s">
        <v>20</v>
      </c>
      <c r="BK1074" s="207">
        <f>ROUND(I1074*H1074,2)</f>
        <v>2070</v>
      </c>
      <c r="BL1074" s="17" t="s">
        <v>150</v>
      </c>
      <c r="BM1074" s="206" t="s">
        <v>2290</v>
      </c>
    </row>
    <row r="1075" s="2" customFormat="1">
      <c r="A1075" s="32"/>
      <c r="B1075" s="33"/>
      <c r="C1075" s="34"/>
      <c r="D1075" s="208" t="s">
        <v>152</v>
      </c>
      <c r="E1075" s="34"/>
      <c r="F1075" s="209" t="s">
        <v>2291</v>
      </c>
      <c r="G1075" s="34"/>
      <c r="H1075" s="34"/>
      <c r="I1075" s="34"/>
      <c r="J1075" s="34"/>
      <c r="K1075" s="34"/>
      <c r="L1075" s="38"/>
      <c r="M1075" s="210"/>
      <c r="N1075" s="211"/>
      <c r="O1075" s="77"/>
      <c r="P1075" s="77"/>
      <c r="Q1075" s="77"/>
      <c r="R1075" s="77"/>
      <c r="S1075" s="77"/>
      <c r="T1075" s="78"/>
      <c r="U1075" s="32"/>
      <c r="V1075" s="32"/>
      <c r="W1075" s="32"/>
      <c r="X1075" s="32"/>
      <c r="Y1075" s="32"/>
      <c r="Z1075" s="32"/>
      <c r="AA1075" s="32"/>
      <c r="AB1075" s="32"/>
      <c r="AC1075" s="32"/>
      <c r="AD1075" s="32"/>
      <c r="AE1075" s="32"/>
      <c r="AT1075" s="17" t="s">
        <v>152</v>
      </c>
      <c r="AU1075" s="17" t="s">
        <v>83</v>
      </c>
    </row>
    <row r="1076" s="2" customFormat="1" ht="24.15" customHeight="1">
      <c r="A1076" s="32"/>
      <c r="B1076" s="33"/>
      <c r="C1076" s="196" t="s">
        <v>2292</v>
      </c>
      <c r="D1076" s="196" t="s">
        <v>145</v>
      </c>
      <c r="E1076" s="197" t="s">
        <v>2293</v>
      </c>
      <c r="F1076" s="198" t="s">
        <v>2294</v>
      </c>
      <c r="G1076" s="199" t="s">
        <v>148</v>
      </c>
      <c r="H1076" s="200">
        <v>7.5</v>
      </c>
      <c r="I1076" s="201">
        <v>259</v>
      </c>
      <c r="J1076" s="201">
        <f>ROUND(I1076*H1076,2)</f>
        <v>1942.5</v>
      </c>
      <c r="K1076" s="198" t="s">
        <v>149</v>
      </c>
      <c r="L1076" s="38"/>
      <c r="M1076" s="202" t="s">
        <v>18</v>
      </c>
      <c r="N1076" s="203" t="s">
        <v>45</v>
      </c>
      <c r="O1076" s="204">
        <v>0.28000000000000003</v>
      </c>
      <c r="P1076" s="204">
        <f>O1076*H1076</f>
        <v>2.1000000000000001</v>
      </c>
      <c r="Q1076" s="204">
        <v>0.001575</v>
      </c>
      <c r="R1076" s="204">
        <f>Q1076*H1076</f>
        <v>0.0118125</v>
      </c>
      <c r="S1076" s="204">
        <v>0</v>
      </c>
      <c r="T1076" s="205">
        <f>S1076*H1076</f>
        <v>0</v>
      </c>
      <c r="U1076" s="32"/>
      <c r="V1076" s="32"/>
      <c r="W1076" s="32"/>
      <c r="X1076" s="32"/>
      <c r="Y1076" s="32"/>
      <c r="Z1076" s="32"/>
      <c r="AA1076" s="32"/>
      <c r="AB1076" s="32"/>
      <c r="AC1076" s="32"/>
      <c r="AD1076" s="32"/>
      <c r="AE1076" s="32"/>
      <c r="AR1076" s="206" t="s">
        <v>150</v>
      </c>
      <c r="AT1076" s="206" t="s">
        <v>145</v>
      </c>
      <c r="AU1076" s="206" t="s">
        <v>83</v>
      </c>
      <c r="AY1076" s="17" t="s">
        <v>143</v>
      </c>
      <c r="BE1076" s="207">
        <f>IF(N1076="základní",J1076,0)</f>
        <v>1942.5</v>
      </c>
      <c r="BF1076" s="207">
        <f>IF(N1076="snížená",J1076,0)</f>
        <v>0</v>
      </c>
      <c r="BG1076" s="207">
        <f>IF(N1076="zákl. přenesená",J1076,0)</f>
        <v>0</v>
      </c>
      <c r="BH1076" s="207">
        <f>IF(N1076="sníž. přenesená",J1076,0)</f>
        <v>0</v>
      </c>
      <c r="BI1076" s="207">
        <f>IF(N1076="nulová",J1076,0)</f>
        <v>0</v>
      </c>
      <c r="BJ1076" s="17" t="s">
        <v>20</v>
      </c>
      <c r="BK1076" s="207">
        <f>ROUND(I1076*H1076,2)</f>
        <v>1942.5</v>
      </c>
      <c r="BL1076" s="17" t="s">
        <v>150</v>
      </c>
      <c r="BM1076" s="206" t="s">
        <v>2295</v>
      </c>
    </row>
    <row r="1077" s="2" customFormat="1">
      <c r="A1077" s="32"/>
      <c r="B1077" s="33"/>
      <c r="C1077" s="34"/>
      <c r="D1077" s="208" t="s">
        <v>152</v>
      </c>
      <c r="E1077" s="34"/>
      <c r="F1077" s="209" t="s">
        <v>2291</v>
      </c>
      <c r="G1077" s="34"/>
      <c r="H1077" s="34"/>
      <c r="I1077" s="34"/>
      <c r="J1077" s="34"/>
      <c r="K1077" s="34"/>
      <c r="L1077" s="38"/>
      <c r="M1077" s="210"/>
      <c r="N1077" s="211"/>
      <c r="O1077" s="77"/>
      <c r="P1077" s="77"/>
      <c r="Q1077" s="77"/>
      <c r="R1077" s="77"/>
      <c r="S1077" s="77"/>
      <c r="T1077" s="78"/>
      <c r="U1077" s="32"/>
      <c r="V1077" s="32"/>
      <c r="W1077" s="32"/>
      <c r="X1077" s="32"/>
      <c r="Y1077" s="32"/>
      <c r="Z1077" s="32"/>
      <c r="AA1077" s="32"/>
      <c r="AB1077" s="32"/>
      <c r="AC1077" s="32"/>
      <c r="AD1077" s="32"/>
      <c r="AE1077" s="32"/>
      <c r="AT1077" s="17" t="s">
        <v>152</v>
      </c>
      <c r="AU1077" s="17" t="s">
        <v>83</v>
      </c>
    </row>
    <row r="1078" s="2" customFormat="1" ht="33" customHeight="1">
      <c r="A1078" s="32"/>
      <c r="B1078" s="33"/>
      <c r="C1078" s="196" t="s">
        <v>2296</v>
      </c>
      <c r="D1078" s="196" t="s">
        <v>145</v>
      </c>
      <c r="E1078" s="197" t="s">
        <v>2297</v>
      </c>
      <c r="F1078" s="198" t="s">
        <v>2298</v>
      </c>
      <c r="G1078" s="199" t="s">
        <v>256</v>
      </c>
      <c r="H1078" s="200">
        <v>450</v>
      </c>
      <c r="I1078" s="201">
        <v>74.5</v>
      </c>
      <c r="J1078" s="201">
        <f>ROUND(I1078*H1078,2)</f>
        <v>33525</v>
      </c>
      <c r="K1078" s="198" t="s">
        <v>149</v>
      </c>
      <c r="L1078" s="38"/>
      <c r="M1078" s="202" t="s">
        <v>18</v>
      </c>
      <c r="N1078" s="203" t="s">
        <v>45</v>
      </c>
      <c r="O1078" s="204">
        <v>0.096000000000000002</v>
      </c>
      <c r="P1078" s="204">
        <f>O1078*H1078</f>
        <v>43.200000000000003</v>
      </c>
      <c r="Q1078" s="204">
        <v>3.43E-05</v>
      </c>
      <c r="R1078" s="204">
        <f>Q1078*H1078</f>
        <v>0.015435000000000001</v>
      </c>
      <c r="S1078" s="204">
        <v>0</v>
      </c>
      <c r="T1078" s="205">
        <f>S1078*H1078</f>
        <v>0</v>
      </c>
      <c r="U1078" s="32"/>
      <c r="V1078" s="32"/>
      <c r="W1078" s="32"/>
      <c r="X1078" s="32"/>
      <c r="Y1078" s="32"/>
      <c r="Z1078" s="32"/>
      <c r="AA1078" s="32"/>
      <c r="AB1078" s="32"/>
      <c r="AC1078" s="32"/>
      <c r="AD1078" s="32"/>
      <c r="AE1078" s="32"/>
      <c r="AR1078" s="206" t="s">
        <v>150</v>
      </c>
      <c r="AT1078" s="206" t="s">
        <v>145</v>
      </c>
      <c r="AU1078" s="206" t="s">
        <v>83</v>
      </c>
      <c r="AY1078" s="17" t="s">
        <v>143</v>
      </c>
      <c r="BE1078" s="207">
        <f>IF(N1078="základní",J1078,0)</f>
        <v>33525</v>
      </c>
      <c r="BF1078" s="207">
        <f>IF(N1078="snížená",J1078,0)</f>
        <v>0</v>
      </c>
      <c r="BG1078" s="207">
        <f>IF(N1078="zákl. přenesená",J1078,0)</f>
        <v>0</v>
      </c>
      <c r="BH1078" s="207">
        <f>IF(N1078="sníž. přenesená",J1078,0)</f>
        <v>0</v>
      </c>
      <c r="BI1078" s="207">
        <f>IF(N1078="nulová",J1078,0)</f>
        <v>0</v>
      </c>
      <c r="BJ1078" s="17" t="s">
        <v>20</v>
      </c>
      <c r="BK1078" s="207">
        <f>ROUND(I1078*H1078,2)</f>
        <v>33525</v>
      </c>
      <c r="BL1078" s="17" t="s">
        <v>150</v>
      </c>
      <c r="BM1078" s="206" t="s">
        <v>2299</v>
      </c>
    </row>
    <row r="1079" s="2" customFormat="1">
      <c r="A1079" s="32"/>
      <c r="B1079" s="33"/>
      <c r="C1079" s="34"/>
      <c r="D1079" s="208" t="s">
        <v>152</v>
      </c>
      <c r="E1079" s="34"/>
      <c r="F1079" s="209" t="s">
        <v>2300</v>
      </c>
      <c r="G1079" s="34"/>
      <c r="H1079" s="34"/>
      <c r="I1079" s="34"/>
      <c r="J1079" s="34"/>
      <c r="K1079" s="34"/>
      <c r="L1079" s="38"/>
      <c r="M1079" s="210"/>
      <c r="N1079" s="211"/>
      <c r="O1079" s="77"/>
      <c r="P1079" s="77"/>
      <c r="Q1079" s="77"/>
      <c r="R1079" s="77"/>
      <c r="S1079" s="77"/>
      <c r="T1079" s="78"/>
      <c r="U1079" s="32"/>
      <c r="V1079" s="32"/>
      <c r="W1079" s="32"/>
      <c r="X1079" s="32"/>
      <c r="Y1079" s="32"/>
      <c r="Z1079" s="32"/>
      <c r="AA1079" s="32"/>
      <c r="AB1079" s="32"/>
      <c r="AC1079" s="32"/>
      <c r="AD1079" s="32"/>
      <c r="AE1079" s="32"/>
      <c r="AT1079" s="17" t="s">
        <v>152</v>
      </c>
      <c r="AU1079" s="17" t="s">
        <v>83</v>
      </c>
    </row>
    <row r="1080" s="2" customFormat="1">
      <c r="A1080" s="32"/>
      <c r="B1080" s="33"/>
      <c r="C1080" s="34"/>
      <c r="D1080" s="208" t="s">
        <v>179</v>
      </c>
      <c r="E1080" s="34"/>
      <c r="F1080" s="209" t="s">
        <v>763</v>
      </c>
      <c r="G1080" s="34"/>
      <c r="H1080" s="34"/>
      <c r="I1080" s="34"/>
      <c r="J1080" s="34"/>
      <c r="K1080" s="34"/>
      <c r="L1080" s="38"/>
      <c r="M1080" s="210"/>
      <c r="N1080" s="211"/>
      <c r="O1080" s="77"/>
      <c r="P1080" s="77"/>
      <c r="Q1080" s="77"/>
      <c r="R1080" s="77"/>
      <c r="S1080" s="77"/>
      <c r="T1080" s="78"/>
      <c r="U1080" s="32"/>
      <c r="V1080" s="32"/>
      <c r="W1080" s="32"/>
      <c r="X1080" s="32"/>
      <c r="Y1080" s="32"/>
      <c r="Z1080" s="32"/>
      <c r="AA1080" s="32"/>
      <c r="AB1080" s="32"/>
      <c r="AC1080" s="32"/>
      <c r="AD1080" s="32"/>
      <c r="AE1080" s="32"/>
      <c r="AT1080" s="17" t="s">
        <v>179</v>
      </c>
      <c r="AU1080" s="17" t="s">
        <v>83</v>
      </c>
    </row>
    <row r="1081" s="2" customFormat="1" ht="33" customHeight="1">
      <c r="A1081" s="32"/>
      <c r="B1081" s="33"/>
      <c r="C1081" s="196" t="s">
        <v>2301</v>
      </c>
      <c r="D1081" s="196" t="s">
        <v>145</v>
      </c>
      <c r="E1081" s="197" t="s">
        <v>2302</v>
      </c>
      <c r="F1081" s="198" t="s">
        <v>2303</v>
      </c>
      <c r="G1081" s="199" t="s">
        <v>256</v>
      </c>
      <c r="H1081" s="200">
        <v>225</v>
      </c>
      <c r="I1081" s="201">
        <v>203</v>
      </c>
      <c r="J1081" s="201">
        <f>ROUND(I1081*H1081,2)</f>
        <v>45675</v>
      </c>
      <c r="K1081" s="198" t="s">
        <v>149</v>
      </c>
      <c r="L1081" s="38"/>
      <c r="M1081" s="202" t="s">
        <v>18</v>
      </c>
      <c r="N1081" s="203" t="s">
        <v>45</v>
      </c>
      <c r="O1081" s="204">
        <v>0.23999999999999999</v>
      </c>
      <c r="P1081" s="204">
        <f>O1081*H1081</f>
        <v>54</v>
      </c>
      <c r="Q1081" s="204">
        <v>0.000174</v>
      </c>
      <c r="R1081" s="204">
        <f>Q1081*H1081</f>
        <v>0.039149999999999997</v>
      </c>
      <c r="S1081" s="204">
        <v>0</v>
      </c>
      <c r="T1081" s="205">
        <f>S1081*H1081</f>
        <v>0</v>
      </c>
      <c r="U1081" s="32"/>
      <c r="V1081" s="32"/>
      <c r="W1081" s="32"/>
      <c r="X1081" s="32"/>
      <c r="Y1081" s="32"/>
      <c r="Z1081" s="32"/>
      <c r="AA1081" s="32"/>
      <c r="AB1081" s="32"/>
      <c r="AC1081" s="32"/>
      <c r="AD1081" s="32"/>
      <c r="AE1081" s="32"/>
      <c r="AR1081" s="206" t="s">
        <v>150</v>
      </c>
      <c r="AT1081" s="206" t="s">
        <v>145</v>
      </c>
      <c r="AU1081" s="206" t="s">
        <v>83</v>
      </c>
      <c r="AY1081" s="17" t="s">
        <v>143</v>
      </c>
      <c r="BE1081" s="207">
        <f>IF(N1081="základní",J1081,0)</f>
        <v>45675</v>
      </c>
      <c r="BF1081" s="207">
        <f>IF(N1081="snížená",J1081,0)</f>
        <v>0</v>
      </c>
      <c r="BG1081" s="207">
        <f>IF(N1081="zákl. přenesená",J1081,0)</f>
        <v>0</v>
      </c>
      <c r="BH1081" s="207">
        <f>IF(N1081="sníž. přenesená",J1081,0)</f>
        <v>0</v>
      </c>
      <c r="BI1081" s="207">
        <f>IF(N1081="nulová",J1081,0)</f>
        <v>0</v>
      </c>
      <c r="BJ1081" s="17" t="s">
        <v>20</v>
      </c>
      <c r="BK1081" s="207">
        <f>ROUND(I1081*H1081,2)</f>
        <v>45675</v>
      </c>
      <c r="BL1081" s="17" t="s">
        <v>150</v>
      </c>
      <c r="BM1081" s="206" t="s">
        <v>2304</v>
      </c>
    </row>
    <row r="1082" s="2" customFormat="1">
      <c r="A1082" s="32"/>
      <c r="B1082" s="33"/>
      <c r="C1082" s="34"/>
      <c r="D1082" s="208" t="s">
        <v>152</v>
      </c>
      <c r="E1082" s="34"/>
      <c r="F1082" s="209" t="s">
        <v>2300</v>
      </c>
      <c r="G1082" s="34"/>
      <c r="H1082" s="34"/>
      <c r="I1082" s="34"/>
      <c r="J1082" s="34"/>
      <c r="K1082" s="34"/>
      <c r="L1082" s="38"/>
      <c r="M1082" s="210"/>
      <c r="N1082" s="211"/>
      <c r="O1082" s="77"/>
      <c r="P1082" s="77"/>
      <c r="Q1082" s="77"/>
      <c r="R1082" s="77"/>
      <c r="S1082" s="77"/>
      <c r="T1082" s="78"/>
      <c r="U1082" s="32"/>
      <c r="V1082" s="32"/>
      <c r="W1082" s="32"/>
      <c r="X1082" s="32"/>
      <c r="Y1082" s="32"/>
      <c r="Z1082" s="32"/>
      <c r="AA1082" s="32"/>
      <c r="AB1082" s="32"/>
      <c r="AC1082" s="32"/>
      <c r="AD1082" s="32"/>
      <c r="AE1082" s="32"/>
      <c r="AT1082" s="17" t="s">
        <v>152</v>
      </c>
      <c r="AU1082" s="17" t="s">
        <v>83</v>
      </c>
    </row>
    <row r="1083" s="2" customFormat="1">
      <c r="A1083" s="32"/>
      <c r="B1083" s="33"/>
      <c r="C1083" s="34"/>
      <c r="D1083" s="208" t="s">
        <v>179</v>
      </c>
      <c r="E1083" s="34"/>
      <c r="F1083" s="209" t="s">
        <v>763</v>
      </c>
      <c r="G1083" s="34"/>
      <c r="H1083" s="34"/>
      <c r="I1083" s="34"/>
      <c r="J1083" s="34"/>
      <c r="K1083" s="34"/>
      <c r="L1083" s="38"/>
      <c r="M1083" s="210"/>
      <c r="N1083" s="211"/>
      <c r="O1083" s="77"/>
      <c r="P1083" s="77"/>
      <c r="Q1083" s="77"/>
      <c r="R1083" s="77"/>
      <c r="S1083" s="77"/>
      <c r="T1083" s="78"/>
      <c r="U1083" s="32"/>
      <c r="V1083" s="32"/>
      <c r="W1083" s="32"/>
      <c r="X1083" s="32"/>
      <c r="Y1083" s="32"/>
      <c r="Z1083" s="32"/>
      <c r="AA1083" s="32"/>
      <c r="AB1083" s="32"/>
      <c r="AC1083" s="32"/>
      <c r="AD1083" s="32"/>
      <c r="AE1083" s="32"/>
      <c r="AT1083" s="17" t="s">
        <v>179</v>
      </c>
      <c r="AU1083" s="17" t="s">
        <v>83</v>
      </c>
    </row>
    <row r="1084" s="2" customFormat="1" ht="55.5" customHeight="1">
      <c r="A1084" s="32"/>
      <c r="B1084" s="33"/>
      <c r="C1084" s="196" t="s">
        <v>2305</v>
      </c>
      <c r="D1084" s="196" t="s">
        <v>145</v>
      </c>
      <c r="E1084" s="197" t="s">
        <v>2306</v>
      </c>
      <c r="F1084" s="198" t="s">
        <v>2307</v>
      </c>
      <c r="G1084" s="199" t="s">
        <v>256</v>
      </c>
      <c r="H1084" s="200">
        <v>30</v>
      </c>
      <c r="I1084" s="201">
        <v>299</v>
      </c>
      <c r="J1084" s="201">
        <f>ROUND(I1084*H1084,2)</f>
        <v>8970</v>
      </c>
      <c r="K1084" s="198" t="s">
        <v>149</v>
      </c>
      <c r="L1084" s="38"/>
      <c r="M1084" s="202" t="s">
        <v>18</v>
      </c>
      <c r="N1084" s="203" t="s">
        <v>45</v>
      </c>
      <c r="O1084" s="204">
        <v>0.248</v>
      </c>
      <c r="P1084" s="204">
        <f>O1084*H1084</f>
        <v>7.4399999999999995</v>
      </c>
      <c r="Q1084" s="204">
        <v>0.16370999999999999</v>
      </c>
      <c r="R1084" s="204">
        <f>Q1084*H1084</f>
        <v>4.9112999999999998</v>
      </c>
      <c r="S1084" s="204">
        <v>0</v>
      </c>
      <c r="T1084" s="205">
        <f>S1084*H1084</f>
        <v>0</v>
      </c>
      <c r="U1084" s="32"/>
      <c r="V1084" s="32"/>
      <c r="W1084" s="32"/>
      <c r="X1084" s="32"/>
      <c r="Y1084" s="32"/>
      <c r="Z1084" s="32"/>
      <c r="AA1084" s="32"/>
      <c r="AB1084" s="32"/>
      <c r="AC1084" s="32"/>
      <c r="AD1084" s="32"/>
      <c r="AE1084" s="32"/>
      <c r="AR1084" s="206" t="s">
        <v>150</v>
      </c>
      <c r="AT1084" s="206" t="s">
        <v>145</v>
      </c>
      <c r="AU1084" s="206" t="s">
        <v>83</v>
      </c>
      <c r="AY1084" s="17" t="s">
        <v>143</v>
      </c>
      <c r="BE1084" s="207">
        <f>IF(N1084="základní",J1084,0)</f>
        <v>8970</v>
      </c>
      <c r="BF1084" s="207">
        <f>IF(N1084="snížená",J1084,0)</f>
        <v>0</v>
      </c>
      <c r="BG1084" s="207">
        <f>IF(N1084="zákl. přenesená",J1084,0)</f>
        <v>0</v>
      </c>
      <c r="BH1084" s="207">
        <f>IF(N1084="sníž. přenesená",J1084,0)</f>
        <v>0</v>
      </c>
      <c r="BI1084" s="207">
        <f>IF(N1084="nulová",J1084,0)</f>
        <v>0</v>
      </c>
      <c r="BJ1084" s="17" t="s">
        <v>20</v>
      </c>
      <c r="BK1084" s="207">
        <f>ROUND(I1084*H1084,2)</f>
        <v>8970</v>
      </c>
      <c r="BL1084" s="17" t="s">
        <v>150</v>
      </c>
      <c r="BM1084" s="206" t="s">
        <v>2308</v>
      </c>
    </row>
    <row r="1085" s="2" customFormat="1">
      <c r="A1085" s="32"/>
      <c r="B1085" s="33"/>
      <c r="C1085" s="34"/>
      <c r="D1085" s="208" t="s">
        <v>152</v>
      </c>
      <c r="E1085" s="34"/>
      <c r="F1085" s="209" t="s">
        <v>2309</v>
      </c>
      <c r="G1085" s="34"/>
      <c r="H1085" s="34"/>
      <c r="I1085" s="34"/>
      <c r="J1085" s="34"/>
      <c r="K1085" s="34"/>
      <c r="L1085" s="38"/>
      <c r="M1085" s="210"/>
      <c r="N1085" s="211"/>
      <c r="O1085" s="77"/>
      <c r="P1085" s="77"/>
      <c r="Q1085" s="77"/>
      <c r="R1085" s="77"/>
      <c r="S1085" s="77"/>
      <c r="T1085" s="78"/>
      <c r="U1085" s="32"/>
      <c r="V1085" s="32"/>
      <c r="W1085" s="32"/>
      <c r="X1085" s="32"/>
      <c r="Y1085" s="32"/>
      <c r="Z1085" s="32"/>
      <c r="AA1085" s="32"/>
      <c r="AB1085" s="32"/>
      <c r="AC1085" s="32"/>
      <c r="AD1085" s="32"/>
      <c r="AE1085" s="32"/>
      <c r="AT1085" s="17" t="s">
        <v>152</v>
      </c>
      <c r="AU1085" s="17" t="s">
        <v>83</v>
      </c>
    </row>
    <row r="1086" s="2" customFormat="1">
      <c r="A1086" s="32"/>
      <c r="B1086" s="33"/>
      <c r="C1086" s="34"/>
      <c r="D1086" s="208" t="s">
        <v>179</v>
      </c>
      <c r="E1086" s="34"/>
      <c r="F1086" s="209" t="s">
        <v>2310</v>
      </c>
      <c r="G1086" s="34"/>
      <c r="H1086" s="34"/>
      <c r="I1086" s="34"/>
      <c r="J1086" s="34"/>
      <c r="K1086" s="34"/>
      <c r="L1086" s="38"/>
      <c r="M1086" s="210"/>
      <c r="N1086" s="211"/>
      <c r="O1086" s="77"/>
      <c r="P1086" s="77"/>
      <c r="Q1086" s="77"/>
      <c r="R1086" s="77"/>
      <c r="S1086" s="77"/>
      <c r="T1086" s="78"/>
      <c r="U1086" s="32"/>
      <c r="V1086" s="32"/>
      <c r="W1086" s="32"/>
      <c r="X1086" s="32"/>
      <c r="Y1086" s="32"/>
      <c r="Z1086" s="32"/>
      <c r="AA1086" s="32"/>
      <c r="AB1086" s="32"/>
      <c r="AC1086" s="32"/>
      <c r="AD1086" s="32"/>
      <c r="AE1086" s="32"/>
      <c r="AT1086" s="17" t="s">
        <v>179</v>
      </c>
      <c r="AU1086" s="17" t="s">
        <v>83</v>
      </c>
    </row>
    <row r="1087" s="2" customFormat="1" ht="24.15" customHeight="1">
      <c r="A1087" s="32"/>
      <c r="B1087" s="33"/>
      <c r="C1087" s="196" t="s">
        <v>2311</v>
      </c>
      <c r="D1087" s="196" t="s">
        <v>145</v>
      </c>
      <c r="E1087" s="197" t="s">
        <v>2312</v>
      </c>
      <c r="F1087" s="198" t="s">
        <v>2313</v>
      </c>
      <c r="G1087" s="199" t="s">
        <v>256</v>
      </c>
      <c r="H1087" s="200">
        <v>195</v>
      </c>
      <c r="I1087" s="201">
        <v>420</v>
      </c>
      <c r="J1087" s="201">
        <f>ROUND(I1087*H1087,2)</f>
        <v>81900</v>
      </c>
      <c r="K1087" s="198" t="s">
        <v>149</v>
      </c>
      <c r="L1087" s="38"/>
      <c r="M1087" s="202" t="s">
        <v>18</v>
      </c>
      <c r="N1087" s="203" t="s">
        <v>45</v>
      </c>
      <c r="O1087" s="204">
        <v>0.26900000000000002</v>
      </c>
      <c r="P1087" s="204">
        <f>O1087*H1087</f>
        <v>52.455000000000005</v>
      </c>
      <c r="Q1087" s="204">
        <v>0.29220869999999999</v>
      </c>
      <c r="R1087" s="204">
        <f>Q1087*H1087</f>
        <v>56.980696500000001</v>
      </c>
      <c r="S1087" s="204">
        <v>0</v>
      </c>
      <c r="T1087" s="205">
        <f>S1087*H1087</f>
        <v>0</v>
      </c>
      <c r="U1087" s="32"/>
      <c r="V1087" s="32"/>
      <c r="W1087" s="32"/>
      <c r="X1087" s="32"/>
      <c r="Y1087" s="32"/>
      <c r="Z1087" s="32"/>
      <c r="AA1087" s="32"/>
      <c r="AB1087" s="32"/>
      <c r="AC1087" s="32"/>
      <c r="AD1087" s="32"/>
      <c r="AE1087" s="32"/>
      <c r="AR1087" s="206" t="s">
        <v>150</v>
      </c>
      <c r="AT1087" s="206" t="s">
        <v>145</v>
      </c>
      <c r="AU1087" s="206" t="s">
        <v>83</v>
      </c>
      <c r="AY1087" s="17" t="s">
        <v>143</v>
      </c>
      <c r="BE1087" s="207">
        <f>IF(N1087="základní",J1087,0)</f>
        <v>81900</v>
      </c>
      <c r="BF1087" s="207">
        <f>IF(N1087="snížená",J1087,0)</f>
        <v>0</v>
      </c>
      <c r="BG1087" s="207">
        <f>IF(N1087="zákl. přenesená",J1087,0)</f>
        <v>0</v>
      </c>
      <c r="BH1087" s="207">
        <f>IF(N1087="sníž. přenesená",J1087,0)</f>
        <v>0</v>
      </c>
      <c r="BI1087" s="207">
        <f>IF(N1087="nulová",J1087,0)</f>
        <v>0</v>
      </c>
      <c r="BJ1087" s="17" t="s">
        <v>20</v>
      </c>
      <c r="BK1087" s="207">
        <f>ROUND(I1087*H1087,2)</f>
        <v>81900</v>
      </c>
      <c r="BL1087" s="17" t="s">
        <v>150</v>
      </c>
      <c r="BM1087" s="206" t="s">
        <v>2314</v>
      </c>
    </row>
    <row r="1088" s="2" customFormat="1">
      <c r="A1088" s="32"/>
      <c r="B1088" s="33"/>
      <c r="C1088" s="34"/>
      <c r="D1088" s="208" t="s">
        <v>152</v>
      </c>
      <c r="E1088" s="34"/>
      <c r="F1088" s="209" t="s">
        <v>2315</v>
      </c>
      <c r="G1088" s="34"/>
      <c r="H1088" s="34"/>
      <c r="I1088" s="34"/>
      <c r="J1088" s="34"/>
      <c r="K1088" s="34"/>
      <c r="L1088" s="38"/>
      <c r="M1088" s="210"/>
      <c r="N1088" s="211"/>
      <c r="O1088" s="77"/>
      <c r="P1088" s="77"/>
      <c r="Q1088" s="77"/>
      <c r="R1088" s="77"/>
      <c r="S1088" s="77"/>
      <c r="T1088" s="78"/>
      <c r="U1088" s="32"/>
      <c r="V1088" s="32"/>
      <c r="W1088" s="32"/>
      <c r="X1088" s="32"/>
      <c r="Y1088" s="32"/>
      <c r="Z1088" s="32"/>
      <c r="AA1088" s="32"/>
      <c r="AB1088" s="32"/>
      <c r="AC1088" s="32"/>
      <c r="AD1088" s="32"/>
      <c r="AE1088" s="32"/>
      <c r="AT1088" s="17" t="s">
        <v>152</v>
      </c>
      <c r="AU1088" s="17" t="s">
        <v>83</v>
      </c>
    </row>
    <row r="1089" s="2" customFormat="1" ht="24.15" customHeight="1">
      <c r="A1089" s="32"/>
      <c r="B1089" s="33"/>
      <c r="C1089" s="212" t="s">
        <v>2316</v>
      </c>
      <c r="D1089" s="212" t="s">
        <v>260</v>
      </c>
      <c r="E1089" s="213" t="s">
        <v>2317</v>
      </c>
      <c r="F1089" s="214" t="s">
        <v>2318</v>
      </c>
      <c r="G1089" s="215" t="s">
        <v>256</v>
      </c>
      <c r="H1089" s="216">
        <v>195</v>
      </c>
      <c r="I1089" s="217">
        <v>870</v>
      </c>
      <c r="J1089" s="217">
        <f>ROUND(I1089*H1089,2)</f>
        <v>169650</v>
      </c>
      <c r="K1089" s="214" t="s">
        <v>149</v>
      </c>
      <c r="L1089" s="218"/>
      <c r="M1089" s="219" t="s">
        <v>18</v>
      </c>
      <c r="N1089" s="220" t="s">
        <v>45</v>
      </c>
      <c r="O1089" s="204">
        <v>0</v>
      </c>
      <c r="P1089" s="204">
        <f>O1089*H1089</f>
        <v>0</v>
      </c>
      <c r="Q1089" s="204">
        <v>0.015599999999999999</v>
      </c>
      <c r="R1089" s="204">
        <f>Q1089*H1089</f>
        <v>3.0419999999999998</v>
      </c>
      <c r="S1089" s="204">
        <v>0</v>
      </c>
      <c r="T1089" s="205">
        <f>S1089*H1089</f>
        <v>0</v>
      </c>
      <c r="U1089" s="32"/>
      <c r="V1089" s="32"/>
      <c r="W1089" s="32"/>
      <c r="X1089" s="32"/>
      <c r="Y1089" s="32"/>
      <c r="Z1089" s="32"/>
      <c r="AA1089" s="32"/>
      <c r="AB1089" s="32"/>
      <c r="AC1089" s="32"/>
      <c r="AD1089" s="32"/>
      <c r="AE1089" s="32"/>
      <c r="AR1089" s="206" t="s">
        <v>181</v>
      </c>
      <c r="AT1089" s="206" t="s">
        <v>260</v>
      </c>
      <c r="AU1089" s="206" t="s">
        <v>83</v>
      </c>
      <c r="AY1089" s="17" t="s">
        <v>143</v>
      </c>
      <c r="BE1089" s="207">
        <f>IF(N1089="základní",J1089,0)</f>
        <v>169650</v>
      </c>
      <c r="BF1089" s="207">
        <f>IF(N1089="snížená",J1089,0)</f>
        <v>0</v>
      </c>
      <c r="BG1089" s="207">
        <f>IF(N1089="zákl. přenesená",J1089,0)</f>
        <v>0</v>
      </c>
      <c r="BH1089" s="207">
        <f>IF(N1089="sníž. přenesená",J1089,0)</f>
        <v>0</v>
      </c>
      <c r="BI1089" s="207">
        <f>IF(N1089="nulová",J1089,0)</f>
        <v>0</v>
      </c>
      <c r="BJ1089" s="17" t="s">
        <v>20</v>
      </c>
      <c r="BK1089" s="207">
        <f>ROUND(I1089*H1089,2)</f>
        <v>169650</v>
      </c>
      <c r="BL1089" s="17" t="s">
        <v>150</v>
      </c>
      <c r="BM1089" s="206" t="s">
        <v>2319</v>
      </c>
    </row>
    <row r="1090" s="2" customFormat="1" ht="24.15" customHeight="1">
      <c r="A1090" s="32"/>
      <c r="B1090" s="33"/>
      <c r="C1090" s="212" t="s">
        <v>2320</v>
      </c>
      <c r="D1090" s="212" t="s">
        <v>260</v>
      </c>
      <c r="E1090" s="213" t="s">
        <v>2321</v>
      </c>
      <c r="F1090" s="214" t="s">
        <v>2322</v>
      </c>
      <c r="G1090" s="215" t="s">
        <v>256</v>
      </c>
      <c r="H1090" s="216">
        <v>195</v>
      </c>
      <c r="I1090" s="217">
        <v>810</v>
      </c>
      <c r="J1090" s="217">
        <f>ROUND(I1090*H1090,2)</f>
        <v>157950</v>
      </c>
      <c r="K1090" s="214" t="s">
        <v>149</v>
      </c>
      <c r="L1090" s="218"/>
      <c r="M1090" s="219" t="s">
        <v>18</v>
      </c>
      <c r="N1090" s="220" t="s">
        <v>45</v>
      </c>
      <c r="O1090" s="204">
        <v>0</v>
      </c>
      <c r="P1090" s="204">
        <f>O1090*H1090</f>
        <v>0</v>
      </c>
      <c r="Q1090" s="204">
        <v>0.0014</v>
      </c>
      <c r="R1090" s="204">
        <f>Q1090*H1090</f>
        <v>0.27300000000000002</v>
      </c>
      <c r="S1090" s="204">
        <v>0</v>
      </c>
      <c r="T1090" s="205">
        <f>S1090*H1090</f>
        <v>0</v>
      </c>
      <c r="U1090" s="32"/>
      <c r="V1090" s="32"/>
      <c r="W1090" s="32"/>
      <c r="X1090" s="32"/>
      <c r="Y1090" s="32"/>
      <c r="Z1090" s="32"/>
      <c r="AA1090" s="32"/>
      <c r="AB1090" s="32"/>
      <c r="AC1090" s="32"/>
      <c r="AD1090" s="32"/>
      <c r="AE1090" s="32"/>
      <c r="AR1090" s="206" t="s">
        <v>181</v>
      </c>
      <c r="AT1090" s="206" t="s">
        <v>260</v>
      </c>
      <c r="AU1090" s="206" t="s">
        <v>83</v>
      </c>
      <c r="AY1090" s="17" t="s">
        <v>143</v>
      </c>
      <c r="BE1090" s="207">
        <f>IF(N1090="základní",J1090,0)</f>
        <v>157950</v>
      </c>
      <c r="BF1090" s="207">
        <f>IF(N1090="snížená",J1090,0)</f>
        <v>0</v>
      </c>
      <c r="BG1090" s="207">
        <f>IF(N1090="zákl. přenesená",J1090,0)</f>
        <v>0</v>
      </c>
      <c r="BH1090" s="207">
        <f>IF(N1090="sníž. přenesená",J1090,0)</f>
        <v>0</v>
      </c>
      <c r="BI1090" s="207">
        <f>IF(N1090="nulová",J1090,0)</f>
        <v>0</v>
      </c>
      <c r="BJ1090" s="17" t="s">
        <v>20</v>
      </c>
      <c r="BK1090" s="207">
        <f>ROUND(I1090*H1090,2)</f>
        <v>157950</v>
      </c>
      <c r="BL1090" s="17" t="s">
        <v>150</v>
      </c>
      <c r="BM1090" s="206" t="s">
        <v>2323</v>
      </c>
    </row>
    <row r="1091" s="2" customFormat="1" ht="24.15" customHeight="1">
      <c r="A1091" s="32"/>
      <c r="B1091" s="33"/>
      <c r="C1091" s="196" t="s">
        <v>2324</v>
      </c>
      <c r="D1091" s="196" t="s">
        <v>145</v>
      </c>
      <c r="E1091" s="197" t="s">
        <v>2325</v>
      </c>
      <c r="F1091" s="198" t="s">
        <v>2326</v>
      </c>
      <c r="G1091" s="199" t="s">
        <v>256</v>
      </c>
      <c r="H1091" s="200">
        <v>22.5</v>
      </c>
      <c r="I1091" s="201">
        <v>589</v>
      </c>
      <c r="J1091" s="201">
        <f>ROUND(I1091*H1091,2)</f>
        <v>13252.5</v>
      </c>
      <c r="K1091" s="198" t="s">
        <v>149</v>
      </c>
      <c r="L1091" s="38"/>
      <c r="M1091" s="202" t="s">
        <v>18</v>
      </c>
      <c r="N1091" s="203" t="s">
        <v>45</v>
      </c>
      <c r="O1091" s="204">
        <v>0.248</v>
      </c>
      <c r="P1091" s="204">
        <f>O1091*H1091</f>
        <v>5.5800000000000001</v>
      </c>
      <c r="Q1091" s="204">
        <v>0.32010773199999998</v>
      </c>
      <c r="R1091" s="204">
        <f>Q1091*H1091</f>
        <v>7.2024239699999999</v>
      </c>
      <c r="S1091" s="204">
        <v>0</v>
      </c>
      <c r="T1091" s="205">
        <f>S1091*H1091</f>
        <v>0</v>
      </c>
      <c r="U1091" s="32"/>
      <c r="V1091" s="32"/>
      <c r="W1091" s="32"/>
      <c r="X1091" s="32"/>
      <c r="Y1091" s="32"/>
      <c r="Z1091" s="32"/>
      <c r="AA1091" s="32"/>
      <c r="AB1091" s="32"/>
      <c r="AC1091" s="32"/>
      <c r="AD1091" s="32"/>
      <c r="AE1091" s="32"/>
      <c r="AR1091" s="206" t="s">
        <v>150</v>
      </c>
      <c r="AT1091" s="206" t="s">
        <v>145</v>
      </c>
      <c r="AU1091" s="206" t="s">
        <v>83</v>
      </c>
      <c r="AY1091" s="17" t="s">
        <v>143</v>
      </c>
      <c r="BE1091" s="207">
        <f>IF(N1091="základní",J1091,0)</f>
        <v>13252.5</v>
      </c>
      <c r="BF1091" s="207">
        <f>IF(N1091="snížená",J1091,0)</f>
        <v>0</v>
      </c>
      <c r="BG1091" s="207">
        <f>IF(N1091="zákl. přenesená",J1091,0)</f>
        <v>0</v>
      </c>
      <c r="BH1091" s="207">
        <f>IF(N1091="sníž. přenesená",J1091,0)</f>
        <v>0</v>
      </c>
      <c r="BI1091" s="207">
        <f>IF(N1091="nulová",J1091,0)</f>
        <v>0</v>
      </c>
      <c r="BJ1091" s="17" t="s">
        <v>20</v>
      </c>
      <c r="BK1091" s="207">
        <f>ROUND(I1091*H1091,2)</f>
        <v>13252.5</v>
      </c>
      <c r="BL1091" s="17" t="s">
        <v>150</v>
      </c>
      <c r="BM1091" s="206" t="s">
        <v>2327</v>
      </c>
    </row>
    <row r="1092" s="2" customFormat="1">
      <c r="A1092" s="32"/>
      <c r="B1092" s="33"/>
      <c r="C1092" s="34"/>
      <c r="D1092" s="208" t="s">
        <v>152</v>
      </c>
      <c r="E1092" s="34"/>
      <c r="F1092" s="209" t="s">
        <v>2328</v>
      </c>
      <c r="G1092" s="34"/>
      <c r="H1092" s="34"/>
      <c r="I1092" s="34"/>
      <c r="J1092" s="34"/>
      <c r="K1092" s="34"/>
      <c r="L1092" s="38"/>
      <c r="M1092" s="210"/>
      <c r="N1092" s="211"/>
      <c r="O1092" s="77"/>
      <c r="P1092" s="77"/>
      <c r="Q1092" s="77"/>
      <c r="R1092" s="77"/>
      <c r="S1092" s="77"/>
      <c r="T1092" s="78"/>
      <c r="U1092" s="32"/>
      <c r="V1092" s="32"/>
      <c r="W1092" s="32"/>
      <c r="X1092" s="32"/>
      <c r="Y1092" s="32"/>
      <c r="Z1092" s="32"/>
      <c r="AA1092" s="32"/>
      <c r="AB1092" s="32"/>
      <c r="AC1092" s="32"/>
      <c r="AD1092" s="32"/>
      <c r="AE1092" s="32"/>
      <c r="AT1092" s="17" t="s">
        <v>152</v>
      </c>
      <c r="AU1092" s="17" t="s">
        <v>83</v>
      </c>
    </row>
    <row r="1093" s="2" customFormat="1" ht="37.8" customHeight="1">
      <c r="A1093" s="32"/>
      <c r="B1093" s="33"/>
      <c r="C1093" s="196" t="s">
        <v>2329</v>
      </c>
      <c r="D1093" s="196" t="s">
        <v>145</v>
      </c>
      <c r="E1093" s="197" t="s">
        <v>2330</v>
      </c>
      <c r="F1093" s="198" t="s">
        <v>2331</v>
      </c>
      <c r="G1093" s="199" t="s">
        <v>256</v>
      </c>
      <c r="H1093" s="200">
        <v>150</v>
      </c>
      <c r="I1093" s="201">
        <v>319</v>
      </c>
      <c r="J1093" s="201">
        <f>ROUND(I1093*H1093,2)</f>
        <v>47850</v>
      </c>
      <c r="K1093" s="198" t="s">
        <v>149</v>
      </c>
      <c r="L1093" s="38"/>
      <c r="M1093" s="202" t="s">
        <v>18</v>
      </c>
      <c r="N1093" s="203" t="s">
        <v>45</v>
      </c>
      <c r="O1093" s="204">
        <v>0.97299999999999998</v>
      </c>
      <c r="P1093" s="204">
        <f>O1093*H1093</f>
        <v>145.94999999999999</v>
      </c>
      <c r="Q1093" s="204">
        <v>0</v>
      </c>
      <c r="R1093" s="204">
        <f>Q1093*H1093</f>
        <v>0</v>
      </c>
      <c r="S1093" s="204">
        <v>0.064000000000000001</v>
      </c>
      <c r="T1093" s="205">
        <f>S1093*H1093</f>
        <v>9.5999999999999996</v>
      </c>
      <c r="U1093" s="32"/>
      <c r="V1093" s="32"/>
      <c r="W1093" s="32"/>
      <c r="X1093" s="32"/>
      <c r="Y1093" s="32"/>
      <c r="Z1093" s="32"/>
      <c r="AA1093" s="32"/>
      <c r="AB1093" s="32"/>
      <c r="AC1093" s="32"/>
      <c r="AD1093" s="32"/>
      <c r="AE1093" s="32"/>
      <c r="AR1093" s="206" t="s">
        <v>150</v>
      </c>
      <c r="AT1093" s="206" t="s">
        <v>145</v>
      </c>
      <c r="AU1093" s="206" t="s">
        <v>83</v>
      </c>
      <c r="AY1093" s="17" t="s">
        <v>143</v>
      </c>
      <c r="BE1093" s="207">
        <f>IF(N1093="základní",J1093,0)</f>
        <v>47850</v>
      </c>
      <c r="BF1093" s="207">
        <f>IF(N1093="snížená",J1093,0)</f>
        <v>0</v>
      </c>
      <c r="BG1093" s="207">
        <f>IF(N1093="zákl. přenesená",J1093,0)</f>
        <v>0</v>
      </c>
      <c r="BH1093" s="207">
        <f>IF(N1093="sníž. přenesená",J1093,0)</f>
        <v>0</v>
      </c>
      <c r="BI1093" s="207">
        <f>IF(N1093="nulová",J1093,0)</f>
        <v>0</v>
      </c>
      <c r="BJ1093" s="17" t="s">
        <v>20</v>
      </c>
      <c r="BK1093" s="207">
        <f>ROUND(I1093*H1093,2)</f>
        <v>47850</v>
      </c>
      <c r="BL1093" s="17" t="s">
        <v>150</v>
      </c>
      <c r="BM1093" s="206" t="s">
        <v>2332</v>
      </c>
    </row>
    <row r="1094" s="2" customFormat="1">
      <c r="A1094" s="32"/>
      <c r="B1094" s="33"/>
      <c r="C1094" s="34"/>
      <c r="D1094" s="208" t="s">
        <v>179</v>
      </c>
      <c r="E1094" s="34"/>
      <c r="F1094" s="209" t="s">
        <v>2333</v>
      </c>
      <c r="G1094" s="34"/>
      <c r="H1094" s="34"/>
      <c r="I1094" s="34"/>
      <c r="J1094" s="34"/>
      <c r="K1094" s="34"/>
      <c r="L1094" s="38"/>
      <c r="M1094" s="210"/>
      <c r="N1094" s="211"/>
      <c r="O1094" s="77"/>
      <c r="P1094" s="77"/>
      <c r="Q1094" s="77"/>
      <c r="R1094" s="77"/>
      <c r="S1094" s="77"/>
      <c r="T1094" s="78"/>
      <c r="U1094" s="32"/>
      <c r="V1094" s="32"/>
      <c r="W1094" s="32"/>
      <c r="X1094" s="32"/>
      <c r="Y1094" s="32"/>
      <c r="Z1094" s="32"/>
      <c r="AA1094" s="32"/>
      <c r="AB1094" s="32"/>
      <c r="AC1094" s="32"/>
      <c r="AD1094" s="32"/>
      <c r="AE1094" s="32"/>
      <c r="AT1094" s="17" t="s">
        <v>179</v>
      </c>
      <c r="AU1094" s="17" t="s">
        <v>83</v>
      </c>
    </row>
    <row r="1095" s="2" customFormat="1" ht="37.8" customHeight="1">
      <c r="A1095" s="32"/>
      <c r="B1095" s="33"/>
      <c r="C1095" s="196" t="s">
        <v>2334</v>
      </c>
      <c r="D1095" s="196" t="s">
        <v>145</v>
      </c>
      <c r="E1095" s="197" t="s">
        <v>2335</v>
      </c>
      <c r="F1095" s="198" t="s">
        <v>2336</v>
      </c>
      <c r="G1095" s="199" t="s">
        <v>256</v>
      </c>
      <c r="H1095" s="200">
        <v>150</v>
      </c>
      <c r="I1095" s="201">
        <v>437</v>
      </c>
      <c r="J1095" s="201">
        <f>ROUND(I1095*H1095,2)</f>
        <v>65550</v>
      </c>
      <c r="K1095" s="198" t="s">
        <v>149</v>
      </c>
      <c r="L1095" s="38"/>
      <c r="M1095" s="202" t="s">
        <v>18</v>
      </c>
      <c r="N1095" s="203" t="s">
        <v>45</v>
      </c>
      <c r="O1095" s="204">
        <v>1.333</v>
      </c>
      <c r="P1095" s="204">
        <f>O1095*H1095</f>
        <v>199.94999999999999</v>
      </c>
      <c r="Q1095" s="204">
        <v>0</v>
      </c>
      <c r="R1095" s="204">
        <f>Q1095*H1095</f>
        <v>0</v>
      </c>
      <c r="S1095" s="204">
        <v>0.068000000000000005</v>
      </c>
      <c r="T1095" s="205">
        <f>S1095*H1095</f>
        <v>10.200000000000001</v>
      </c>
      <c r="U1095" s="32"/>
      <c r="V1095" s="32"/>
      <c r="W1095" s="32"/>
      <c r="X1095" s="32"/>
      <c r="Y1095" s="32"/>
      <c r="Z1095" s="32"/>
      <c r="AA1095" s="32"/>
      <c r="AB1095" s="32"/>
      <c r="AC1095" s="32"/>
      <c r="AD1095" s="32"/>
      <c r="AE1095" s="32"/>
      <c r="AR1095" s="206" t="s">
        <v>150</v>
      </c>
      <c r="AT1095" s="206" t="s">
        <v>145</v>
      </c>
      <c r="AU1095" s="206" t="s">
        <v>83</v>
      </c>
      <c r="AY1095" s="17" t="s">
        <v>143</v>
      </c>
      <c r="BE1095" s="207">
        <f>IF(N1095="základní",J1095,0)</f>
        <v>65550</v>
      </c>
      <c r="BF1095" s="207">
        <f>IF(N1095="snížená",J1095,0)</f>
        <v>0</v>
      </c>
      <c r="BG1095" s="207">
        <f>IF(N1095="zákl. přenesená",J1095,0)</f>
        <v>0</v>
      </c>
      <c r="BH1095" s="207">
        <f>IF(N1095="sníž. přenesená",J1095,0)</f>
        <v>0</v>
      </c>
      <c r="BI1095" s="207">
        <f>IF(N1095="nulová",J1095,0)</f>
        <v>0</v>
      </c>
      <c r="BJ1095" s="17" t="s">
        <v>20</v>
      </c>
      <c r="BK1095" s="207">
        <f>ROUND(I1095*H1095,2)</f>
        <v>65550</v>
      </c>
      <c r="BL1095" s="17" t="s">
        <v>150</v>
      </c>
      <c r="BM1095" s="206" t="s">
        <v>2337</v>
      </c>
    </row>
    <row r="1096" s="2" customFormat="1">
      <c r="A1096" s="32"/>
      <c r="B1096" s="33"/>
      <c r="C1096" s="34"/>
      <c r="D1096" s="208" t="s">
        <v>179</v>
      </c>
      <c r="E1096" s="34"/>
      <c r="F1096" s="209" t="s">
        <v>2338</v>
      </c>
      <c r="G1096" s="34"/>
      <c r="H1096" s="34"/>
      <c r="I1096" s="34"/>
      <c r="J1096" s="34"/>
      <c r="K1096" s="34"/>
      <c r="L1096" s="38"/>
      <c r="M1096" s="210"/>
      <c r="N1096" s="211"/>
      <c r="O1096" s="77"/>
      <c r="P1096" s="77"/>
      <c r="Q1096" s="77"/>
      <c r="R1096" s="77"/>
      <c r="S1096" s="77"/>
      <c r="T1096" s="78"/>
      <c r="U1096" s="32"/>
      <c r="V1096" s="32"/>
      <c r="W1096" s="32"/>
      <c r="X1096" s="32"/>
      <c r="Y1096" s="32"/>
      <c r="Z1096" s="32"/>
      <c r="AA1096" s="32"/>
      <c r="AB1096" s="32"/>
      <c r="AC1096" s="32"/>
      <c r="AD1096" s="32"/>
      <c r="AE1096" s="32"/>
      <c r="AT1096" s="17" t="s">
        <v>179</v>
      </c>
      <c r="AU1096" s="17" t="s">
        <v>83</v>
      </c>
    </row>
    <row r="1097" s="2" customFormat="1" ht="37.8" customHeight="1">
      <c r="A1097" s="32"/>
      <c r="B1097" s="33"/>
      <c r="C1097" s="196" t="s">
        <v>2339</v>
      </c>
      <c r="D1097" s="196" t="s">
        <v>145</v>
      </c>
      <c r="E1097" s="197" t="s">
        <v>2340</v>
      </c>
      <c r="F1097" s="198" t="s">
        <v>2341</v>
      </c>
      <c r="G1097" s="199" t="s">
        <v>256</v>
      </c>
      <c r="H1097" s="200">
        <v>75</v>
      </c>
      <c r="I1097" s="201">
        <v>245</v>
      </c>
      <c r="J1097" s="201">
        <f>ROUND(I1097*H1097,2)</f>
        <v>18375</v>
      </c>
      <c r="K1097" s="198" t="s">
        <v>149</v>
      </c>
      <c r="L1097" s="38"/>
      <c r="M1097" s="202" t="s">
        <v>18</v>
      </c>
      <c r="N1097" s="203" t="s">
        <v>45</v>
      </c>
      <c r="O1097" s="204">
        <v>0.746</v>
      </c>
      <c r="P1097" s="204">
        <f>O1097*H1097</f>
        <v>55.950000000000003</v>
      </c>
      <c r="Q1097" s="204">
        <v>0</v>
      </c>
      <c r="R1097" s="204">
        <f>Q1097*H1097</f>
        <v>0</v>
      </c>
      <c r="S1097" s="204">
        <v>0.047</v>
      </c>
      <c r="T1097" s="205">
        <f>S1097*H1097</f>
        <v>3.5249999999999999</v>
      </c>
      <c r="U1097" s="32"/>
      <c r="V1097" s="32"/>
      <c r="W1097" s="32"/>
      <c r="X1097" s="32"/>
      <c r="Y1097" s="32"/>
      <c r="Z1097" s="32"/>
      <c r="AA1097" s="32"/>
      <c r="AB1097" s="32"/>
      <c r="AC1097" s="32"/>
      <c r="AD1097" s="32"/>
      <c r="AE1097" s="32"/>
      <c r="AR1097" s="206" t="s">
        <v>150</v>
      </c>
      <c r="AT1097" s="206" t="s">
        <v>145</v>
      </c>
      <c r="AU1097" s="206" t="s">
        <v>83</v>
      </c>
      <c r="AY1097" s="17" t="s">
        <v>143</v>
      </c>
      <c r="BE1097" s="207">
        <f>IF(N1097="základní",J1097,0)</f>
        <v>18375</v>
      </c>
      <c r="BF1097" s="207">
        <f>IF(N1097="snížená",J1097,0)</f>
        <v>0</v>
      </c>
      <c r="BG1097" s="207">
        <f>IF(N1097="zákl. přenesená",J1097,0)</f>
        <v>0</v>
      </c>
      <c r="BH1097" s="207">
        <f>IF(N1097="sníž. přenesená",J1097,0)</f>
        <v>0</v>
      </c>
      <c r="BI1097" s="207">
        <f>IF(N1097="nulová",J1097,0)</f>
        <v>0</v>
      </c>
      <c r="BJ1097" s="17" t="s">
        <v>20</v>
      </c>
      <c r="BK1097" s="207">
        <f>ROUND(I1097*H1097,2)</f>
        <v>18375</v>
      </c>
      <c r="BL1097" s="17" t="s">
        <v>150</v>
      </c>
      <c r="BM1097" s="206" t="s">
        <v>2342</v>
      </c>
    </row>
    <row r="1098" s="2" customFormat="1" ht="37.8" customHeight="1">
      <c r="A1098" s="32"/>
      <c r="B1098" s="33"/>
      <c r="C1098" s="196" t="s">
        <v>2343</v>
      </c>
      <c r="D1098" s="196" t="s">
        <v>145</v>
      </c>
      <c r="E1098" s="197" t="s">
        <v>2344</v>
      </c>
      <c r="F1098" s="198" t="s">
        <v>2345</v>
      </c>
      <c r="G1098" s="199" t="s">
        <v>256</v>
      </c>
      <c r="H1098" s="200">
        <v>7.5</v>
      </c>
      <c r="I1098" s="201">
        <v>1720</v>
      </c>
      <c r="J1098" s="201">
        <f>ROUND(I1098*H1098,2)</f>
        <v>12900</v>
      </c>
      <c r="K1098" s="198" t="s">
        <v>149</v>
      </c>
      <c r="L1098" s="38"/>
      <c r="M1098" s="202" t="s">
        <v>18</v>
      </c>
      <c r="N1098" s="203" t="s">
        <v>45</v>
      </c>
      <c r="O1098" s="204">
        <v>1.8520000000000001</v>
      </c>
      <c r="P1098" s="204">
        <f>O1098*H1098</f>
        <v>13.890000000000001</v>
      </c>
      <c r="Q1098" s="204">
        <v>0.054244399999999998</v>
      </c>
      <c r="R1098" s="204">
        <f>Q1098*H1098</f>
        <v>0.406833</v>
      </c>
      <c r="S1098" s="204">
        <v>0</v>
      </c>
      <c r="T1098" s="205">
        <f>S1098*H1098</f>
        <v>0</v>
      </c>
      <c r="U1098" s="32"/>
      <c r="V1098" s="32"/>
      <c r="W1098" s="32"/>
      <c r="X1098" s="32"/>
      <c r="Y1098" s="32"/>
      <c r="Z1098" s="32"/>
      <c r="AA1098" s="32"/>
      <c r="AB1098" s="32"/>
      <c r="AC1098" s="32"/>
      <c r="AD1098" s="32"/>
      <c r="AE1098" s="32"/>
      <c r="AR1098" s="206" t="s">
        <v>150</v>
      </c>
      <c r="AT1098" s="206" t="s">
        <v>145</v>
      </c>
      <c r="AU1098" s="206" t="s">
        <v>83</v>
      </c>
      <c r="AY1098" s="17" t="s">
        <v>143</v>
      </c>
      <c r="BE1098" s="207">
        <f>IF(N1098="základní",J1098,0)</f>
        <v>12900</v>
      </c>
      <c r="BF1098" s="207">
        <f>IF(N1098="snížená",J1098,0)</f>
        <v>0</v>
      </c>
      <c r="BG1098" s="207">
        <f>IF(N1098="zákl. přenesená",J1098,0)</f>
        <v>0</v>
      </c>
      <c r="BH1098" s="207">
        <f>IF(N1098="sníž. přenesená",J1098,0)</f>
        <v>0</v>
      </c>
      <c r="BI1098" s="207">
        <f>IF(N1098="nulová",J1098,0)</f>
        <v>0</v>
      </c>
      <c r="BJ1098" s="17" t="s">
        <v>20</v>
      </c>
      <c r="BK1098" s="207">
        <f>ROUND(I1098*H1098,2)</f>
        <v>12900</v>
      </c>
      <c r="BL1098" s="17" t="s">
        <v>150</v>
      </c>
      <c r="BM1098" s="206" t="s">
        <v>2346</v>
      </c>
    </row>
    <row r="1099" s="2" customFormat="1">
      <c r="A1099" s="32"/>
      <c r="B1099" s="33"/>
      <c r="C1099" s="34"/>
      <c r="D1099" s="208" t="s">
        <v>152</v>
      </c>
      <c r="E1099" s="34"/>
      <c r="F1099" s="209" t="s">
        <v>2347</v>
      </c>
      <c r="G1099" s="34"/>
      <c r="H1099" s="34"/>
      <c r="I1099" s="34"/>
      <c r="J1099" s="34"/>
      <c r="K1099" s="34"/>
      <c r="L1099" s="38"/>
      <c r="M1099" s="210"/>
      <c r="N1099" s="211"/>
      <c r="O1099" s="77"/>
      <c r="P1099" s="77"/>
      <c r="Q1099" s="77"/>
      <c r="R1099" s="77"/>
      <c r="S1099" s="77"/>
      <c r="T1099" s="78"/>
      <c r="U1099" s="32"/>
      <c r="V1099" s="32"/>
      <c r="W1099" s="32"/>
      <c r="X1099" s="32"/>
      <c r="Y1099" s="32"/>
      <c r="Z1099" s="32"/>
      <c r="AA1099" s="32"/>
      <c r="AB1099" s="32"/>
      <c r="AC1099" s="32"/>
      <c r="AD1099" s="32"/>
      <c r="AE1099" s="32"/>
      <c r="AT1099" s="17" t="s">
        <v>152</v>
      </c>
      <c r="AU1099" s="17" t="s">
        <v>83</v>
      </c>
    </row>
    <row r="1100" s="2" customFormat="1" ht="24.15" customHeight="1">
      <c r="A1100" s="32"/>
      <c r="B1100" s="33"/>
      <c r="C1100" s="212" t="s">
        <v>2348</v>
      </c>
      <c r="D1100" s="212" t="s">
        <v>260</v>
      </c>
      <c r="E1100" s="213" t="s">
        <v>2349</v>
      </c>
      <c r="F1100" s="214" t="s">
        <v>2350</v>
      </c>
      <c r="G1100" s="215" t="s">
        <v>506</v>
      </c>
      <c r="H1100" s="216">
        <v>0.20399999999999999</v>
      </c>
      <c r="I1100" s="217">
        <v>26700</v>
      </c>
      <c r="J1100" s="217">
        <f>ROUND(I1100*H1100,2)</f>
        <v>5446.8000000000002</v>
      </c>
      <c r="K1100" s="214" t="s">
        <v>18</v>
      </c>
      <c r="L1100" s="218"/>
      <c r="M1100" s="219" t="s">
        <v>18</v>
      </c>
      <c r="N1100" s="220" t="s">
        <v>45</v>
      </c>
      <c r="O1100" s="204">
        <v>0</v>
      </c>
      <c r="P1100" s="204">
        <f>O1100*H1100</f>
        <v>0</v>
      </c>
      <c r="Q1100" s="204">
        <v>1</v>
      </c>
      <c r="R1100" s="204">
        <f>Q1100*H1100</f>
        <v>0.20399999999999999</v>
      </c>
      <c r="S1100" s="204">
        <v>0</v>
      </c>
      <c r="T1100" s="205">
        <f>S1100*H1100</f>
        <v>0</v>
      </c>
      <c r="U1100" s="32"/>
      <c r="V1100" s="32"/>
      <c r="W1100" s="32"/>
      <c r="X1100" s="32"/>
      <c r="Y1100" s="32"/>
      <c r="Z1100" s="32"/>
      <c r="AA1100" s="32"/>
      <c r="AB1100" s="32"/>
      <c r="AC1100" s="32"/>
      <c r="AD1100" s="32"/>
      <c r="AE1100" s="32"/>
      <c r="AR1100" s="206" t="s">
        <v>181</v>
      </c>
      <c r="AT1100" s="206" t="s">
        <v>260</v>
      </c>
      <c r="AU1100" s="206" t="s">
        <v>83</v>
      </c>
      <c r="AY1100" s="17" t="s">
        <v>143</v>
      </c>
      <c r="BE1100" s="207">
        <f>IF(N1100="základní",J1100,0)</f>
        <v>5446.8000000000002</v>
      </c>
      <c r="BF1100" s="207">
        <f>IF(N1100="snížená",J1100,0)</f>
        <v>0</v>
      </c>
      <c r="BG1100" s="207">
        <f>IF(N1100="zákl. přenesená",J1100,0)</f>
        <v>0</v>
      </c>
      <c r="BH1100" s="207">
        <f>IF(N1100="sníž. přenesená",J1100,0)</f>
        <v>0</v>
      </c>
      <c r="BI1100" s="207">
        <f>IF(N1100="nulová",J1100,0)</f>
        <v>0</v>
      </c>
      <c r="BJ1100" s="17" t="s">
        <v>20</v>
      </c>
      <c r="BK1100" s="207">
        <f>ROUND(I1100*H1100,2)</f>
        <v>5446.8000000000002</v>
      </c>
      <c r="BL1100" s="17" t="s">
        <v>150</v>
      </c>
      <c r="BM1100" s="206" t="s">
        <v>2351</v>
      </c>
    </row>
    <row r="1101" s="2" customFormat="1">
      <c r="A1101" s="32"/>
      <c r="B1101" s="33"/>
      <c r="C1101" s="34"/>
      <c r="D1101" s="208" t="s">
        <v>179</v>
      </c>
      <c r="E1101" s="34"/>
      <c r="F1101" s="209" t="s">
        <v>2352</v>
      </c>
      <c r="G1101" s="34"/>
      <c r="H1101" s="34"/>
      <c r="I1101" s="34"/>
      <c r="J1101" s="34"/>
      <c r="K1101" s="34"/>
      <c r="L1101" s="38"/>
      <c r="M1101" s="210"/>
      <c r="N1101" s="211"/>
      <c r="O1101" s="77"/>
      <c r="P1101" s="77"/>
      <c r="Q1101" s="77"/>
      <c r="R1101" s="77"/>
      <c r="S1101" s="77"/>
      <c r="T1101" s="78"/>
      <c r="U1101" s="32"/>
      <c r="V1101" s="32"/>
      <c r="W1101" s="32"/>
      <c r="X1101" s="32"/>
      <c r="Y1101" s="32"/>
      <c r="Z1101" s="32"/>
      <c r="AA1101" s="32"/>
      <c r="AB1101" s="32"/>
      <c r="AC1101" s="32"/>
      <c r="AD1101" s="32"/>
      <c r="AE1101" s="32"/>
      <c r="AT1101" s="17" t="s">
        <v>179</v>
      </c>
      <c r="AU1101" s="17" t="s">
        <v>83</v>
      </c>
    </row>
    <row r="1102" s="2" customFormat="1" ht="37.8" customHeight="1">
      <c r="A1102" s="32"/>
      <c r="B1102" s="33"/>
      <c r="C1102" s="196" t="s">
        <v>2353</v>
      </c>
      <c r="D1102" s="196" t="s">
        <v>145</v>
      </c>
      <c r="E1102" s="197" t="s">
        <v>2354</v>
      </c>
      <c r="F1102" s="198" t="s">
        <v>2355</v>
      </c>
      <c r="G1102" s="199" t="s">
        <v>256</v>
      </c>
      <c r="H1102" s="200">
        <v>150</v>
      </c>
      <c r="I1102" s="201">
        <v>460</v>
      </c>
      <c r="J1102" s="201">
        <f>ROUND(I1102*H1102,2)</f>
        <v>69000</v>
      </c>
      <c r="K1102" s="198" t="s">
        <v>149</v>
      </c>
      <c r="L1102" s="38"/>
      <c r="M1102" s="202" t="s">
        <v>18</v>
      </c>
      <c r="N1102" s="203" t="s">
        <v>45</v>
      </c>
      <c r="O1102" s="204">
        <v>0.89900000000000002</v>
      </c>
      <c r="P1102" s="204">
        <f>O1102*H1102</f>
        <v>134.84999999999999</v>
      </c>
      <c r="Q1102" s="204">
        <v>0.0022486699999999999</v>
      </c>
      <c r="R1102" s="204">
        <f>Q1102*H1102</f>
        <v>0.3373005</v>
      </c>
      <c r="S1102" s="204">
        <v>0</v>
      </c>
      <c r="T1102" s="205">
        <f>S1102*H1102</f>
        <v>0</v>
      </c>
      <c r="U1102" s="32"/>
      <c r="V1102" s="32"/>
      <c r="W1102" s="32"/>
      <c r="X1102" s="32"/>
      <c r="Y1102" s="32"/>
      <c r="Z1102" s="32"/>
      <c r="AA1102" s="32"/>
      <c r="AB1102" s="32"/>
      <c r="AC1102" s="32"/>
      <c r="AD1102" s="32"/>
      <c r="AE1102" s="32"/>
      <c r="AR1102" s="206" t="s">
        <v>150</v>
      </c>
      <c r="AT1102" s="206" t="s">
        <v>145</v>
      </c>
      <c r="AU1102" s="206" t="s">
        <v>83</v>
      </c>
      <c r="AY1102" s="17" t="s">
        <v>143</v>
      </c>
      <c r="BE1102" s="207">
        <f>IF(N1102="základní",J1102,0)</f>
        <v>69000</v>
      </c>
      <c r="BF1102" s="207">
        <f>IF(N1102="snížená",J1102,0)</f>
        <v>0</v>
      </c>
      <c r="BG1102" s="207">
        <f>IF(N1102="zákl. přenesená",J1102,0)</f>
        <v>0</v>
      </c>
      <c r="BH1102" s="207">
        <f>IF(N1102="sníž. přenesená",J1102,0)</f>
        <v>0</v>
      </c>
      <c r="BI1102" s="207">
        <f>IF(N1102="nulová",J1102,0)</f>
        <v>0</v>
      </c>
      <c r="BJ1102" s="17" t="s">
        <v>20</v>
      </c>
      <c r="BK1102" s="207">
        <f>ROUND(I1102*H1102,2)</f>
        <v>69000</v>
      </c>
      <c r="BL1102" s="17" t="s">
        <v>150</v>
      </c>
      <c r="BM1102" s="206" t="s">
        <v>2356</v>
      </c>
    </row>
    <row r="1103" s="2" customFormat="1">
      <c r="A1103" s="32"/>
      <c r="B1103" s="33"/>
      <c r="C1103" s="34"/>
      <c r="D1103" s="208" t="s">
        <v>152</v>
      </c>
      <c r="E1103" s="34"/>
      <c r="F1103" s="209" t="s">
        <v>2347</v>
      </c>
      <c r="G1103" s="34"/>
      <c r="H1103" s="34"/>
      <c r="I1103" s="34"/>
      <c r="J1103" s="34"/>
      <c r="K1103" s="34"/>
      <c r="L1103" s="38"/>
      <c r="M1103" s="210"/>
      <c r="N1103" s="211"/>
      <c r="O1103" s="77"/>
      <c r="P1103" s="77"/>
      <c r="Q1103" s="77"/>
      <c r="R1103" s="77"/>
      <c r="S1103" s="77"/>
      <c r="T1103" s="78"/>
      <c r="U1103" s="32"/>
      <c r="V1103" s="32"/>
      <c r="W1103" s="32"/>
      <c r="X1103" s="32"/>
      <c r="Y1103" s="32"/>
      <c r="Z1103" s="32"/>
      <c r="AA1103" s="32"/>
      <c r="AB1103" s="32"/>
      <c r="AC1103" s="32"/>
      <c r="AD1103" s="32"/>
      <c r="AE1103" s="32"/>
      <c r="AT1103" s="17" t="s">
        <v>152</v>
      </c>
      <c r="AU1103" s="17" t="s">
        <v>83</v>
      </c>
    </row>
    <row r="1104" s="2" customFormat="1">
      <c r="A1104" s="32"/>
      <c r="B1104" s="33"/>
      <c r="C1104" s="34"/>
      <c r="D1104" s="208" t="s">
        <v>179</v>
      </c>
      <c r="E1104" s="34"/>
      <c r="F1104" s="209" t="s">
        <v>2357</v>
      </c>
      <c r="G1104" s="34"/>
      <c r="H1104" s="34"/>
      <c r="I1104" s="34"/>
      <c r="J1104" s="34"/>
      <c r="K1104" s="34"/>
      <c r="L1104" s="38"/>
      <c r="M1104" s="210"/>
      <c r="N1104" s="211"/>
      <c r="O1104" s="77"/>
      <c r="P1104" s="77"/>
      <c r="Q1104" s="77"/>
      <c r="R1104" s="77"/>
      <c r="S1104" s="77"/>
      <c r="T1104" s="78"/>
      <c r="U1104" s="32"/>
      <c r="V1104" s="32"/>
      <c r="W1104" s="32"/>
      <c r="X1104" s="32"/>
      <c r="Y1104" s="32"/>
      <c r="Z1104" s="32"/>
      <c r="AA1104" s="32"/>
      <c r="AB1104" s="32"/>
      <c r="AC1104" s="32"/>
      <c r="AD1104" s="32"/>
      <c r="AE1104" s="32"/>
      <c r="AT1104" s="17" t="s">
        <v>179</v>
      </c>
      <c r="AU1104" s="17" t="s">
        <v>83</v>
      </c>
    </row>
    <row r="1105" s="2" customFormat="1" ht="37.8" customHeight="1">
      <c r="A1105" s="32"/>
      <c r="B1105" s="33"/>
      <c r="C1105" s="196" t="s">
        <v>2358</v>
      </c>
      <c r="D1105" s="196" t="s">
        <v>145</v>
      </c>
      <c r="E1105" s="197" t="s">
        <v>2359</v>
      </c>
      <c r="F1105" s="198" t="s">
        <v>2360</v>
      </c>
      <c r="G1105" s="199" t="s">
        <v>256</v>
      </c>
      <c r="H1105" s="200">
        <v>150</v>
      </c>
      <c r="I1105" s="201">
        <v>581</v>
      </c>
      <c r="J1105" s="201">
        <f>ROUND(I1105*H1105,2)</f>
        <v>87150</v>
      </c>
      <c r="K1105" s="198" t="s">
        <v>149</v>
      </c>
      <c r="L1105" s="38"/>
      <c r="M1105" s="202" t="s">
        <v>18</v>
      </c>
      <c r="N1105" s="203" t="s">
        <v>45</v>
      </c>
      <c r="O1105" s="204">
        <v>1.3700000000000001</v>
      </c>
      <c r="P1105" s="204">
        <f>O1105*H1105</f>
        <v>205.50000000000003</v>
      </c>
      <c r="Q1105" s="204">
        <v>0.00182792</v>
      </c>
      <c r="R1105" s="204">
        <f>Q1105*H1105</f>
        <v>0.27418799999999999</v>
      </c>
      <c r="S1105" s="204">
        <v>0</v>
      </c>
      <c r="T1105" s="205">
        <f>S1105*H1105</f>
        <v>0</v>
      </c>
      <c r="U1105" s="32"/>
      <c r="V1105" s="32"/>
      <c r="W1105" s="32"/>
      <c r="X1105" s="32"/>
      <c r="Y1105" s="32"/>
      <c r="Z1105" s="32"/>
      <c r="AA1105" s="32"/>
      <c r="AB1105" s="32"/>
      <c r="AC1105" s="32"/>
      <c r="AD1105" s="32"/>
      <c r="AE1105" s="32"/>
      <c r="AR1105" s="206" t="s">
        <v>150</v>
      </c>
      <c r="AT1105" s="206" t="s">
        <v>145</v>
      </c>
      <c r="AU1105" s="206" t="s">
        <v>83</v>
      </c>
      <c r="AY1105" s="17" t="s">
        <v>143</v>
      </c>
      <c r="BE1105" s="207">
        <f>IF(N1105="základní",J1105,0)</f>
        <v>87150</v>
      </c>
      <c r="BF1105" s="207">
        <f>IF(N1105="snížená",J1105,0)</f>
        <v>0</v>
      </c>
      <c r="BG1105" s="207">
        <f>IF(N1105="zákl. přenesená",J1105,0)</f>
        <v>0</v>
      </c>
      <c r="BH1105" s="207">
        <f>IF(N1105="sníž. přenesená",J1105,0)</f>
        <v>0</v>
      </c>
      <c r="BI1105" s="207">
        <f>IF(N1105="nulová",J1105,0)</f>
        <v>0</v>
      </c>
      <c r="BJ1105" s="17" t="s">
        <v>20</v>
      </c>
      <c r="BK1105" s="207">
        <f>ROUND(I1105*H1105,2)</f>
        <v>87150</v>
      </c>
      <c r="BL1105" s="17" t="s">
        <v>150</v>
      </c>
      <c r="BM1105" s="206" t="s">
        <v>2361</v>
      </c>
    </row>
    <row r="1106" s="2" customFormat="1">
      <c r="A1106" s="32"/>
      <c r="B1106" s="33"/>
      <c r="C1106" s="34"/>
      <c r="D1106" s="208" t="s">
        <v>152</v>
      </c>
      <c r="E1106" s="34"/>
      <c r="F1106" s="209" t="s">
        <v>2347</v>
      </c>
      <c r="G1106" s="34"/>
      <c r="H1106" s="34"/>
      <c r="I1106" s="34"/>
      <c r="J1106" s="34"/>
      <c r="K1106" s="34"/>
      <c r="L1106" s="38"/>
      <c r="M1106" s="210"/>
      <c r="N1106" s="211"/>
      <c r="O1106" s="77"/>
      <c r="P1106" s="77"/>
      <c r="Q1106" s="77"/>
      <c r="R1106" s="77"/>
      <c r="S1106" s="77"/>
      <c r="T1106" s="78"/>
      <c r="U1106" s="32"/>
      <c r="V1106" s="32"/>
      <c r="W1106" s="32"/>
      <c r="X1106" s="32"/>
      <c r="Y1106" s="32"/>
      <c r="Z1106" s="32"/>
      <c r="AA1106" s="32"/>
      <c r="AB1106" s="32"/>
      <c r="AC1106" s="32"/>
      <c r="AD1106" s="32"/>
      <c r="AE1106" s="32"/>
      <c r="AT1106" s="17" t="s">
        <v>152</v>
      </c>
      <c r="AU1106" s="17" t="s">
        <v>83</v>
      </c>
    </row>
    <row r="1107" s="2" customFormat="1" ht="44.25" customHeight="1">
      <c r="A1107" s="32"/>
      <c r="B1107" s="33"/>
      <c r="C1107" s="196" t="s">
        <v>2362</v>
      </c>
      <c r="D1107" s="196" t="s">
        <v>145</v>
      </c>
      <c r="E1107" s="197" t="s">
        <v>2363</v>
      </c>
      <c r="F1107" s="198" t="s">
        <v>2364</v>
      </c>
      <c r="G1107" s="199" t="s">
        <v>256</v>
      </c>
      <c r="H1107" s="200">
        <v>75</v>
      </c>
      <c r="I1107" s="201">
        <v>436</v>
      </c>
      <c r="J1107" s="201">
        <f>ROUND(I1107*H1107,2)</f>
        <v>32700</v>
      </c>
      <c r="K1107" s="198" t="s">
        <v>149</v>
      </c>
      <c r="L1107" s="38"/>
      <c r="M1107" s="202" t="s">
        <v>18</v>
      </c>
      <c r="N1107" s="203" t="s">
        <v>45</v>
      </c>
      <c r="O1107" s="204">
        <v>0.91900000000000004</v>
      </c>
      <c r="P1107" s="204">
        <f>O1107*H1107</f>
        <v>68.924999999999997</v>
      </c>
      <c r="Q1107" s="204">
        <v>0.00182792</v>
      </c>
      <c r="R1107" s="204">
        <f>Q1107*H1107</f>
        <v>0.13709399999999999</v>
      </c>
      <c r="S1107" s="204">
        <v>0</v>
      </c>
      <c r="T1107" s="205">
        <f>S1107*H1107</f>
        <v>0</v>
      </c>
      <c r="U1107" s="32"/>
      <c r="V1107" s="32"/>
      <c r="W1107" s="32"/>
      <c r="X1107" s="32"/>
      <c r="Y1107" s="32"/>
      <c r="Z1107" s="32"/>
      <c r="AA1107" s="32"/>
      <c r="AB1107" s="32"/>
      <c r="AC1107" s="32"/>
      <c r="AD1107" s="32"/>
      <c r="AE1107" s="32"/>
      <c r="AR1107" s="206" t="s">
        <v>150</v>
      </c>
      <c r="AT1107" s="206" t="s">
        <v>145</v>
      </c>
      <c r="AU1107" s="206" t="s">
        <v>83</v>
      </c>
      <c r="AY1107" s="17" t="s">
        <v>143</v>
      </c>
      <c r="BE1107" s="207">
        <f>IF(N1107="základní",J1107,0)</f>
        <v>32700</v>
      </c>
      <c r="BF1107" s="207">
        <f>IF(N1107="snížená",J1107,0)</f>
        <v>0</v>
      </c>
      <c r="BG1107" s="207">
        <f>IF(N1107="zákl. přenesená",J1107,0)</f>
        <v>0</v>
      </c>
      <c r="BH1107" s="207">
        <f>IF(N1107="sníž. přenesená",J1107,0)</f>
        <v>0</v>
      </c>
      <c r="BI1107" s="207">
        <f>IF(N1107="nulová",J1107,0)</f>
        <v>0</v>
      </c>
      <c r="BJ1107" s="17" t="s">
        <v>20</v>
      </c>
      <c r="BK1107" s="207">
        <f>ROUND(I1107*H1107,2)</f>
        <v>32700</v>
      </c>
      <c r="BL1107" s="17" t="s">
        <v>150</v>
      </c>
      <c r="BM1107" s="206" t="s">
        <v>2365</v>
      </c>
    </row>
    <row r="1108" s="2" customFormat="1">
      <c r="A1108" s="32"/>
      <c r="B1108" s="33"/>
      <c r="C1108" s="34"/>
      <c r="D1108" s="208" t="s">
        <v>152</v>
      </c>
      <c r="E1108" s="34"/>
      <c r="F1108" s="209" t="s">
        <v>2347</v>
      </c>
      <c r="G1108" s="34"/>
      <c r="H1108" s="34"/>
      <c r="I1108" s="34"/>
      <c r="J1108" s="34"/>
      <c r="K1108" s="34"/>
      <c r="L1108" s="38"/>
      <c r="M1108" s="210"/>
      <c r="N1108" s="211"/>
      <c r="O1108" s="77"/>
      <c r="P1108" s="77"/>
      <c r="Q1108" s="77"/>
      <c r="R1108" s="77"/>
      <c r="S1108" s="77"/>
      <c r="T1108" s="78"/>
      <c r="U1108" s="32"/>
      <c r="V1108" s="32"/>
      <c r="W1108" s="32"/>
      <c r="X1108" s="32"/>
      <c r="Y1108" s="32"/>
      <c r="Z1108" s="32"/>
      <c r="AA1108" s="32"/>
      <c r="AB1108" s="32"/>
      <c r="AC1108" s="32"/>
      <c r="AD1108" s="32"/>
      <c r="AE1108" s="32"/>
      <c r="AT1108" s="17" t="s">
        <v>152</v>
      </c>
      <c r="AU1108" s="17" t="s">
        <v>83</v>
      </c>
    </row>
    <row r="1109" s="2" customFormat="1" ht="24.15" customHeight="1">
      <c r="A1109" s="32"/>
      <c r="B1109" s="33"/>
      <c r="C1109" s="196" t="s">
        <v>2366</v>
      </c>
      <c r="D1109" s="196" t="s">
        <v>145</v>
      </c>
      <c r="E1109" s="197" t="s">
        <v>2367</v>
      </c>
      <c r="F1109" s="198" t="s">
        <v>2368</v>
      </c>
      <c r="G1109" s="199" t="s">
        <v>195</v>
      </c>
      <c r="H1109" s="200">
        <v>150</v>
      </c>
      <c r="I1109" s="201">
        <v>561</v>
      </c>
      <c r="J1109" s="201">
        <f>ROUND(I1109*H1109,2)</f>
        <v>84150</v>
      </c>
      <c r="K1109" s="198" t="s">
        <v>149</v>
      </c>
      <c r="L1109" s="38"/>
      <c r="M1109" s="202" t="s">
        <v>18</v>
      </c>
      <c r="N1109" s="203" t="s">
        <v>45</v>
      </c>
      <c r="O1109" s="204">
        <v>1.2649999999999999</v>
      </c>
      <c r="P1109" s="204">
        <f>O1109*H1109</f>
        <v>189.74999999999997</v>
      </c>
      <c r="Q1109" s="204">
        <v>0.0064850000000000003</v>
      </c>
      <c r="R1109" s="204">
        <f>Q1109*H1109</f>
        <v>0.97275</v>
      </c>
      <c r="S1109" s="204">
        <v>0</v>
      </c>
      <c r="T1109" s="205">
        <f>S1109*H1109</f>
        <v>0</v>
      </c>
      <c r="U1109" s="32"/>
      <c r="V1109" s="32"/>
      <c r="W1109" s="32"/>
      <c r="X1109" s="32"/>
      <c r="Y1109" s="32"/>
      <c r="Z1109" s="32"/>
      <c r="AA1109" s="32"/>
      <c r="AB1109" s="32"/>
      <c r="AC1109" s="32"/>
      <c r="AD1109" s="32"/>
      <c r="AE1109" s="32"/>
      <c r="AR1109" s="206" t="s">
        <v>150</v>
      </c>
      <c r="AT1109" s="206" t="s">
        <v>145</v>
      </c>
      <c r="AU1109" s="206" t="s">
        <v>83</v>
      </c>
      <c r="AY1109" s="17" t="s">
        <v>143</v>
      </c>
      <c r="BE1109" s="207">
        <f>IF(N1109="základní",J1109,0)</f>
        <v>84150</v>
      </c>
      <c r="BF1109" s="207">
        <f>IF(N1109="snížená",J1109,0)</f>
        <v>0</v>
      </c>
      <c r="BG1109" s="207">
        <f>IF(N1109="zákl. přenesená",J1109,0)</f>
        <v>0</v>
      </c>
      <c r="BH1109" s="207">
        <f>IF(N1109="sníž. přenesená",J1109,0)</f>
        <v>0</v>
      </c>
      <c r="BI1109" s="207">
        <f>IF(N1109="nulová",J1109,0)</f>
        <v>0</v>
      </c>
      <c r="BJ1109" s="17" t="s">
        <v>20</v>
      </c>
      <c r="BK1109" s="207">
        <f>ROUND(I1109*H1109,2)</f>
        <v>84150</v>
      </c>
      <c r="BL1109" s="17" t="s">
        <v>150</v>
      </c>
      <c r="BM1109" s="206" t="s">
        <v>2369</v>
      </c>
    </row>
    <row r="1110" s="2" customFormat="1">
      <c r="A1110" s="32"/>
      <c r="B1110" s="33"/>
      <c r="C1110" s="34"/>
      <c r="D1110" s="208" t="s">
        <v>179</v>
      </c>
      <c r="E1110" s="34"/>
      <c r="F1110" s="209" t="s">
        <v>2370</v>
      </c>
      <c r="G1110" s="34"/>
      <c r="H1110" s="34"/>
      <c r="I1110" s="34"/>
      <c r="J1110" s="34"/>
      <c r="K1110" s="34"/>
      <c r="L1110" s="38"/>
      <c r="M1110" s="210"/>
      <c r="N1110" s="211"/>
      <c r="O1110" s="77"/>
      <c r="P1110" s="77"/>
      <c r="Q1110" s="77"/>
      <c r="R1110" s="77"/>
      <c r="S1110" s="77"/>
      <c r="T1110" s="78"/>
      <c r="U1110" s="32"/>
      <c r="V1110" s="32"/>
      <c r="W1110" s="32"/>
      <c r="X1110" s="32"/>
      <c r="Y1110" s="32"/>
      <c r="Z1110" s="32"/>
      <c r="AA1110" s="32"/>
      <c r="AB1110" s="32"/>
      <c r="AC1110" s="32"/>
      <c r="AD1110" s="32"/>
      <c r="AE1110" s="32"/>
      <c r="AT1110" s="17" t="s">
        <v>179</v>
      </c>
      <c r="AU1110" s="17" t="s">
        <v>83</v>
      </c>
    </row>
    <row r="1111" s="2" customFormat="1" ht="24.15" customHeight="1">
      <c r="A1111" s="32"/>
      <c r="B1111" s="33"/>
      <c r="C1111" s="196" t="s">
        <v>2371</v>
      </c>
      <c r="D1111" s="196" t="s">
        <v>145</v>
      </c>
      <c r="E1111" s="197" t="s">
        <v>2372</v>
      </c>
      <c r="F1111" s="198" t="s">
        <v>2373</v>
      </c>
      <c r="G1111" s="199" t="s">
        <v>195</v>
      </c>
      <c r="H1111" s="200">
        <v>110</v>
      </c>
      <c r="I1111" s="201">
        <v>373</v>
      </c>
      <c r="J1111" s="201">
        <f>ROUND(I1111*H1111,2)</f>
        <v>41030</v>
      </c>
      <c r="K1111" s="198" t="s">
        <v>149</v>
      </c>
      <c r="L1111" s="38"/>
      <c r="M1111" s="202" t="s">
        <v>18</v>
      </c>
      <c r="N1111" s="203" t="s">
        <v>45</v>
      </c>
      <c r="O1111" s="204">
        <v>0.76000000000000001</v>
      </c>
      <c r="P1111" s="204">
        <f>O1111*H1111</f>
        <v>83.599999999999994</v>
      </c>
      <c r="Q1111" s="204">
        <v>0.011738352000000001</v>
      </c>
      <c r="R1111" s="204">
        <f>Q1111*H1111</f>
        <v>1.29121872</v>
      </c>
      <c r="S1111" s="204">
        <v>0</v>
      </c>
      <c r="T1111" s="205">
        <f>S1111*H1111</f>
        <v>0</v>
      </c>
      <c r="U1111" s="32"/>
      <c r="V1111" s="32"/>
      <c r="W1111" s="32"/>
      <c r="X1111" s="32"/>
      <c r="Y1111" s="32"/>
      <c r="Z1111" s="32"/>
      <c r="AA1111" s="32"/>
      <c r="AB1111" s="32"/>
      <c r="AC1111" s="32"/>
      <c r="AD1111" s="32"/>
      <c r="AE1111" s="32"/>
      <c r="AR1111" s="206" t="s">
        <v>150</v>
      </c>
      <c r="AT1111" s="206" t="s">
        <v>145</v>
      </c>
      <c r="AU1111" s="206" t="s">
        <v>83</v>
      </c>
      <c r="AY1111" s="17" t="s">
        <v>143</v>
      </c>
      <c r="BE1111" s="207">
        <f>IF(N1111="základní",J1111,0)</f>
        <v>41030</v>
      </c>
      <c r="BF1111" s="207">
        <f>IF(N1111="snížená",J1111,0)</f>
        <v>0</v>
      </c>
      <c r="BG1111" s="207">
        <f>IF(N1111="zákl. přenesená",J1111,0)</f>
        <v>0</v>
      </c>
      <c r="BH1111" s="207">
        <f>IF(N1111="sníž. přenesená",J1111,0)</f>
        <v>0</v>
      </c>
      <c r="BI1111" s="207">
        <f>IF(N1111="nulová",J1111,0)</f>
        <v>0</v>
      </c>
      <c r="BJ1111" s="17" t="s">
        <v>20</v>
      </c>
      <c r="BK1111" s="207">
        <f>ROUND(I1111*H1111,2)</f>
        <v>41030</v>
      </c>
      <c r="BL1111" s="17" t="s">
        <v>150</v>
      </c>
      <c r="BM1111" s="206" t="s">
        <v>2374</v>
      </c>
    </row>
    <row r="1112" s="2" customFormat="1">
      <c r="A1112" s="32"/>
      <c r="B1112" s="33"/>
      <c r="C1112" s="34"/>
      <c r="D1112" s="208" t="s">
        <v>152</v>
      </c>
      <c r="E1112" s="34"/>
      <c r="F1112" s="209" t="s">
        <v>2375</v>
      </c>
      <c r="G1112" s="34"/>
      <c r="H1112" s="34"/>
      <c r="I1112" s="34"/>
      <c r="J1112" s="34"/>
      <c r="K1112" s="34"/>
      <c r="L1112" s="38"/>
      <c r="M1112" s="210"/>
      <c r="N1112" s="211"/>
      <c r="O1112" s="77"/>
      <c r="P1112" s="77"/>
      <c r="Q1112" s="77"/>
      <c r="R1112" s="77"/>
      <c r="S1112" s="77"/>
      <c r="T1112" s="78"/>
      <c r="U1112" s="32"/>
      <c r="V1112" s="32"/>
      <c r="W1112" s="32"/>
      <c r="X1112" s="32"/>
      <c r="Y1112" s="32"/>
      <c r="Z1112" s="32"/>
      <c r="AA1112" s="32"/>
      <c r="AB1112" s="32"/>
      <c r="AC1112" s="32"/>
      <c r="AD1112" s="32"/>
      <c r="AE1112" s="32"/>
      <c r="AT1112" s="17" t="s">
        <v>152</v>
      </c>
      <c r="AU1112" s="17" t="s">
        <v>83</v>
      </c>
    </row>
    <row r="1113" s="2" customFormat="1">
      <c r="A1113" s="32"/>
      <c r="B1113" s="33"/>
      <c r="C1113" s="34"/>
      <c r="D1113" s="208" t="s">
        <v>179</v>
      </c>
      <c r="E1113" s="34"/>
      <c r="F1113" s="209" t="s">
        <v>2376</v>
      </c>
      <c r="G1113" s="34"/>
      <c r="H1113" s="34"/>
      <c r="I1113" s="34"/>
      <c r="J1113" s="34"/>
      <c r="K1113" s="34"/>
      <c r="L1113" s="38"/>
      <c r="M1113" s="210"/>
      <c r="N1113" s="211"/>
      <c r="O1113" s="77"/>
      <c r="P1113" s="77"/>
      <c r="Q1113" s="77"/>
      <c r="R1113" s="77"/>
      <c r="S1113" s="77"/>
      <c r="T1113" s="78"/>
      <c r="U1113" s="32"/>
      <c r="V1113" s="32"/>
      <c r="W1113" s="32"/>
      <c r="X1113" s="32"/>
      <c r="Y1113" s="32"/>
      <c r="Z1113" s="32"/>
      <c r="AA1113" s="32"/>
      <c r="AB1113" s="32"/>
      <c r="AC1113" s="32"/>
      <c r="AD1113" s="32"/>
      <c r="AE1113" s="32"/>
      <c r="AT1113" s="17" t="s">
        <v>179</v>
      </c>
      <c r="AU1113" s="17" t="s">
        <v>83</v>
      </c>
    </row>
    <row r="1114" s="2" customFormat="1" ht="24.15" customHeight="1">
      <c r="A1114" s="32"/>
      <c r="B1114" s="33"/>
      <c r="C1114" s="196" t="s">
        <v>2377</v>
      </c>
      <c r="D1114" s="196" t="s">
        <v>145</v>
      </c>
      <c r="E1114" s="197" t="s">
        <v>2378</v>
      </c>
      <c r="F1114" s="198" t="s">
        <v>2379</v>
      </c>
      <c r="G1114" s="199" t="s">
        <v>256</v>
      </c>
      <c r="H1114" s="200">
        <v>15</v>
      </c>
      <c r="I1114" s="201">
        <v>4730</v>
      </c>
      <c r="J1114" s="201">
        <f>ROUND(I1114*H1114,2)</f>
        <v>70950</v>
      </c>
      <c r="K1114" s="198" t="s">
        <v>149</v>
      </c>
      <c r="L1114" s="38"/>
      <c r="M1114" s="202" t="s">
        <v>18</v>
      </c>
      <c r="N1114" s="203" t="s">
        <v>45</v>
      </c>
      <c r="O1114" s="204">
        <v>3.1800000000000002</v>
      </c>
      <c r="P1114" s="204">
        <f>O1114*H1114</f>
        <v>47.700000000000003</v>
      </c>
      <c r="Q1114" s="204">
        <v>0.002451834</v>
      </c>
      <c r="R1114" s="204">
        <f>Q1114*H1114</f>
        <v>0.036777509999999999</v>
      </c>
      <c r="S1114" s="204">
        <v>0</v>
      </c>
      <c r="T1114" s="205">
        <f>S1114*H1114</f>
        <v>0</v>
      </c>
      <c r="U1114" s="32"/>
      <c r="V1114" s="32"/>
      <c r="W1114" s="32"/>
      <c r="X1114" s="32"/>
      <c r="Y1114" s="32"/>
      <c r="Z1114" s="32"/>
      <c r="AA1114" s="32"/>
      <c r="AB1114" s="32"/>
      <c r="AC1114" s="32"/>
      <c r="AD1114" s="32"/>
      <c r="AE1114" s="32"/>
      <c r="AR1114" s="206" t="s">
        <v>150</v>
      </c>
      <c r="AT1114" s="206" t="s">
        <v>145</v>
      </c>
      <c r="AU1114" s="206" t="s">
        <v>83</v>
      </c>
      <c r="AY1114" s="17" t="s">
        <v>143</v>
      </c>
      <c r="BE1114" s="207">
        <f>IF(N1114="základní",J1114,0)</f>
        <v>70950</v>
      </c>
      <c r="BF1114" s="207">
        <f>IF(N1114="snížená",J1114,0)</f>
        <v>0</v>
      </c>
      <c r="BG1114" s="207">
        <f>IF(N1114="zákl. přenesená",J1114,0)</f>
        <v>0</v>
      </c>
      <c r="BH1114" s="207">
        <f>IF(N1114="sníž. přenesená",J1114,0)</f>
        <v>0</v>
      </c>
      <c r="BI1114" s="207">
        <f>IF(N1114="nulová",J1114,0)</f>
        <v>0</v>
      </c>
      <c r="BJ1114" s="17" t="s">
        <v>20</v>
      </c>
      <c r="BK1114" s="207">
        <f>ROUND(I1114*H1114,2)</f>
        <v>70950</v>
      </c>
      <c r="BL1114" s="17" t="s">
        <v>150</v>
      </c>
      <c r="BM1114" s="206" t="s">
        <v>2380</v>
      </c>
    </row>
    <row r="1115" s="2" customFormat="1">
      <c r="A1115" s="32"/>
      <c r="B1115" s="33"/>
      <c r="C1115" s="34"/>
      <c r="D1115" s="208" t="s">
        <v>152</v>
      </c>
      <c r="E1115" s="34"/>
      <c r="F1115" s="209" t="s">
        <v>2381</v>
      </c>
      <c r="G1115" s="34"/>
      <c r="H1115" s="34"/>
      <c r="I1115" s="34"/>
      <c r="J1115" s="34"/>
      <c r="K1115" s="34"/>
      <c r="L1115" s="38"/>
      <c r="M1115" s="210"/>
      <c r="N1115" s="211"/>
      <c r="O1115" s="77"/>
      <c r="P1115" s="77"/>
      <c r="Q1115" s="77"/>
      <c r="R1115" s="77"/>
      <c r="S1115" s="77"/>
      <c r="T1115" s="78"/>
      <c r="U1115" s="32"/>
      <c r="V1115" s="32"/>
      <c r="W1115" s="32"/>
      <c r="X1115" s="32"/>
      <c r="Y1115" s="32"/>
      <c r="Z1115" s="32"/>
      <c r="AA1115" s="32"/>
      <c r="AB1115" s="32"/>
      <c r="AC1115" s="32"/>
      <c r="AD1115" s="32"/>
      <c r="AE1115" s="32"/>
      <c r="AT1115" s="17" t="s">
        <v>152</v>
      </c>
      <c r="AU1115" s="17" t="s">
        <v>83</v>
      </c>
    </row>
    <row r="1116" s="2" customFormat="1" ht="24.15" customHeight="1">
      <c r="A1116" s="32"/>
      <c r="B1116" s="33"/>
      <c r="C1116" s="196" t="s">
        <v>2382</v>
      </c>
      <c r="D1116" s="196" t="s">
        <v>145</v>
      </c>
      <c r="E1116" s="197" t="s">
        <v>2383</v>
      </c>
      <c r="F1116" s="198" t="s">
        <v>2384</v>
      </c>
      <c r="G1116" s="199" t="s">
        <v>148</v>
      </c>
      <c r="H1116" s="200">
        <v>450</v>
      </c>
      <c r="I1116" s="201">
        <v>129</v>
      </c>
      <c r="J1116" s="201">
        <f>ROUND(I1116*H1116,2)</f>
        <v>58050</v>
      </c>
      <c r="K1116" s="198" t="s">
        <v>149</v>
      </c>
      <c r="L1116" s="38"/>
      <c r="M1116" s="202" t="s">
        <v>18</v>
      </c>
      <c r="N1116" s="203" t="s">
        <v>45</v>
      </c>
      <c r="O1116" s="204">
        <v>0.44</v>
      </c>
      <c r="P1116" s="204">
        <f>O1116*H1116</f>
        <v>198</v>
      </c>
      <c r="Q1116" s="204">
        <v>0</v>
      </c>
      <c r="R1116" s="204">
        <f>Q1116*H1116</f>
        <v>0</v>
      </c>
      <c r="S1116" s="204">
        <v>0.00029999999999999997</v>
      </c>
      <c r="T1116" s="205">
        <f>S1116*H1116</f>
        <v>0.13499999999999998</v>
      </c>
      <c r="U1116" s="32"/>
      <c r="V1116" s="32"/>
      <c r="W1116" s="32"/>
      <c r="X1116" s="32"/>
      <c r="Y1116" s="32"/>
      <c r="Z1116" s="32"/>
      <c r="AA1116" s="32"/>
      <c r="AB1116" s="32"/>
      <c r="AC1116" s="32"/>
      <c r="AD1116" s="32"/>
      <c r="AE1116" s="32"/>
      <c r="AR1116" s="206" t="s">
        <v>150</v>
      </c>
      <c r="AT1116" s="206" t="s">
        <v>145</v>
      </c>
      <c r="AU1116" s="206" t="s">
        <v>83</v>
      </c>
      <c r="AY1116" s="17" t="s">
        <v>143</v>
      </c>
      <c r="BE1116" s="207">
        <f>IF(N1116="základní",J1116,0)</f>
        <v>58050</v>
      </c>
      <c r="BF1116" s="207">
        <f>IF(N1116="snížená",J1116,0)</f>
        <v>0</v>
      </c>
      <c r="BG1116" s="207">
        <f>IF(N1116="zákl. přenesená",J1116,0)</f>
        <v>0</v>
      </c>
      <c r="BH1116" s="207">
        <f>IF(N1116="sníž. přenesená",J1116,0)</f>
        <v>0</v>
      </c>
      <c r="BI1116" s="207">
        <f>IF(N1116="nulová",J1116,0)</f>
        <v>0</v>
      </c>
      <c r="BJ1116" s="17" t="s">
        <v>20</v>
      </c>
      <c r="BK1116" s="207">
        <f>ROUND(I1116*H1116,2)</f>
        <v>58050</v>
      </c>
      <c r="BL1116" s="17" t="s">
        <v>150</v>
      </c>
      <c r="BM1116" s="206" t="s">
        <v>2385</v>
      </c>
    </row>
    <row r="1117" s="2" customFormat="1">
      <c r="A1117" s="32"/>
      <c r="B1117" s="33"/>
      <c r="C1117" s="34"/>
      <c r="D1117" s="208" t="s">
        <v>152</v>
      </c>
      <c r="E1117" s="34"/>
      <c r="F1117" s="209" t="s">
        <v>2386</v>
      </c>
      <c r="G1117" s="34"/>
      <c r="H1117" s="34"/>
      <c r="I1117" s="34"/>
      <c r="J1117" s="34"/>
      <c r="K1117" s="34"/>
      <c r="L1117" s="38"/>
      <c r="M1117" s="210"/>
      <c r="N1117" s="211"/>
      <c r="O1117" s="77"/>
      <c r="P1117" s="77"/>
      <c r="Q1117" s="77"/>
      <c r="R1117" s="77"/>
      <c r="S1117" s="77"/>
      <c r="T1117" s="78"/>
      <c r="U1117" s="32"/>
      <c r="V1117" s="32"/>
      <c r="W1117" s="32"/>
      <c r="X1117" s="32"/>
      <c r="Y1117" s="32"/>
      <c r="Z1117" s="32"/>
      <c r="AA1117" s="32"/>
      <c r="AB1117" s="32"/>
      <c r="AC1117" s="32"/>
      <c r="AD1117" s="32"/>
      <c r="AE1117" s="32"/>
      <c r="AT1117" s="17" t="s">
        <v>152</v>
      </c>
      <c r="AU1117" s="17" t="s">
        <v>83</v>
      </c>
    </row>
    <row r="1118" s="2" customFormat="1" ht="33" customHeight="1">
      <c r="A1118" s="32"/>
      <c r="B1118" s="33"/>
      <c r="C1118" s="196" t="s">
        <v>2387</v>
      </c>
      <c r="D1118" s="196" t="s">
        <v>145</v>
      </c>
      <c r="E1118" s="197" t="s">
        <v>2388</v>
      </c>
      <c r="F1118" s="198" t="s">
        <v>2389</v>
      </c>
      <c r="G1118" s="199" t="s">
        <v>148</v>
      </c>
      <c r="H1118" s="200">
        <v>900</v>
      </c>
      <c r="I1118" s="201">
        <v>129</v>
      </c>
      <c r="J1118" s="201">
        <f>ROUND(I1118*H1118,2)</f>
        <v>116100</v>
      </c>
      <c r="K1118" s="198" t="s">
        <v>149</v>
      </c>
      <c r="L1118" s="38"/>
      <c r="M1118" s="202" t="s">
        <v>18</v>
      </c>
      <c r="N1118" s="203" t="s">
        <v>45</v>
      </c>
      <c r="O1118" s="204">
        <v>0.41999999999999998</v>
      </c>
      <c r="P1118" s="204">
        <f>O1118*H1118</f>
        <v>378</v>
      </c>
      <c r="Q1118" s="204">
        <v>0</v>
      </c>
      <c r="R1118" s="204">
        <f>Q1118*H1118</f>
        <v>0</v>
      </c>
      <c r="S1118" s="204">
        <v>0.00050000000000000001</v>
      </c>
      <c r="T1118" s="205">
        <f>S1118*H1118</f>
        <v>0.45000000000000001</v>
      </c>
      <c r="U1118" s="32"/>
      <c r="V1118" s="32"/>
      <c r="W1118" s="32"/>
      <c r="X1118" s="32"/>
      <c r="Y1118" s="32"/>
      <c r="Z1118" s="32"/>
      <c r="AA1118" s="32"/>
      <c r="AB1118" s="32"/>
      <c r="AC1118" s="32"/>
      <c r="AD1118" s="32"/>
      <c r="AE1118" s="32"/>
      <c r="AR1118" s="206" t="s">
        <v>150</v>
      </c>
      <c r="AT1118" s="206" t="s">
        <v>145</v>
      </c>
      <c r="AU1118" s="206" t="s">
        <v>83</v>
      </c>
      <c r="AY1118" s="17" t="s">
        <v>143</v>
      </c>
      <c r="BE1118" s="207">
        <f>IF(N1118="základní",J1118,0)</f>
        <v>116100</v>
      </c>
      <c r="BF1118" s="207">
        <f>IF(N1118="snížená",J1118,0)</f>
        <v>0</v>
      </c>
      <c r="BG1118" s="207">
        <f>IF(N1118="zákl. přenesená",J1118,0)</f>
        <v>0</v>
      </c>
      <c r="BH1118" s="207">
        <f>IF(N1118="sníž. přenesená",J1118,0)</f>
        <v>0</v>
      </c>
      <c r="BI1118" s="207">
        <f>IF(N1118="nulová",J1118,0)</f>
        <v>0</v>
      </c>
      <c r="BJ1118" s="17" t="s">
        <v>20</v>
      </c>
      <c r="BK1118" s="207">
        <f>ROUND(I1118*H1118,2)</f>
        <v>116100</v>
      </c>
      <c r="BL1118" s="17" t="s">
        <v>150</v>
      </c>
      <c r="BM1118" s="206" t="s">
        <v>2390</v>
      </c>
    </row>
    <row r="1119" s="2" customFormat="1" ht="24.15" customHeight="1">
      <c r="A1119" s="32"/>
      <c r="B1119" s="33"/>
      <c r="C1119" s="196" t="s">
        <v>2391</v>
      </c>
      <c r="D1119" s="196" t="s">
        <v>145</v>
      </c>
      <c r="E1119" s="197" t="s">
        <v>2392</v>
      </c>
      <c r="F1119" s="198" t="s">
        <v>2393</v>
      </c>
      <c r="G1119" s="199" t="s">
        <v>195</v>
      </c>
      <c r="H1119" s="200">
        <v>30</v>
      </c>
      <c r="I1119" s="201">
        <v>9.3499999999999996</v>
      </c>
      <c r="J1119" s="201">
        <f>ROUND(I1119*H1119,2)</f>
        <v>280.5</v>
      </c>
      <c r="K1119" s="198" t="s">
        <v>149</v>
      </c>
      <c r="L1119" s="38"/>
      <c r="M1119" s="202" t="s">
        <v>18</v>
      </c>
      <c r="N1119" s="203" t="s">
        <v>45</v>
      </c>
      <c r="O1119" s="204">
        <v>0.025999999999999999</v>
      </c>
      <c r="P1119" s="204">
        <f>O1119*H1119</f>
        <v>0.77999999999999992</v>
      </c>
      <c r="Q1119" s="204">
        <v>2.5000000000000002E-06</v>
      </c>
      <c r="R1119" s="204">
        <f>Q1119*H1119</f>
        <v>7.5000000000000007E-05</v>
      </c>
      <c r="S1119" s="204">
        <v>0</v>
      </c>
      <c r="T1119" s="205">
        <f>S1119*H1119</f>
        <v>0</v>
      </c>
      <c r="U1119" s="32"/>
      <c r="V1119" s="32"/>
      <c r="W1119" s="32"/>
      <c r="X1119" s="32"/>
      <c r="Y1119" s="32"/>
      <c r="Z1119" s="32"/>
      <c r="AA1119" s="32"/>
      <c r="AB1119" s="32"/>
      <c r="AC1119" s="32"/>
      <c r="AD1119" s="32"/>
      <c r="AE1119" s="32"/>
      <c r="AR1119" s="206" t="s">
        <v>150</v>
      </c>
      <c r="AT1119" s="206" t="s">
        <v>145</v>
      </c>
      <c r="AU1119" s="206" t="s">
        <v>83</v>
      </c>
      <c r="AY1119" s="17" t="s">
        <v>143</v>
      </c>
      <c r="BE1119" s="207">
        <f>IF(N1119="základní",J1119,0)</f>
        <v>280.5</v>
      </c>
      <c r="BF1119" s="207">
        <f>IF(N1119="snížená",J1119,0)</f>
        <v>0</v>
      </c>
      <c r="BG1119" s="207">
        <f>IF(N1119="zákl. přenesená",J1119,0)</f>
        <v>0</v>
      </c>
      <c r="BH1119" s="207">
        <f>IF(N1119="sníž. přenesená",J1119,0)</f>
        <v>0</v>
      </c>
      <c r="BI1119" s="207">
        <f>IF(N1119="nulová",J1119,0)</f>
        <v>0</v>
      </c>
      <c r="BJ1119" s="17" t="s">
        <v>20</v>
      </c>
      <c r="BK1119" s="207">
        <f>ROUND(I1119*H1119,2)</f>
        <v>280.5</v>
      </c>
      <c r="BL1119" s="17" t="s">
        <v>150</v>
      </c>
      <c r="BM1119" s="206" t="s">
        <v>2394</v>
      </c>
    </row>
    <row r="1120" s="2" customFormat="1" ht="24.15" customHeight="1">
      <c r="A1120" s="32"/>
      <c r="B1120" s="33"/>
      <c r="C1120" s="196" t="s">
        <v>2395</v>
      </c>
      <c r="D1120" s="196" t="s">
        <v>145</v>
      </c>
      <c r="E1120" s="197" t="s">
        <v>2396</v>
      </c>
      <c r="F1120" s="198" t="s">
        <v>2397</v>
      </c>
      <c r="G1120" s="199" t="s">
        <v>195</v>
      </c>
      <c r="H1120" s="200">
        <v>60</v>
      </c>
      <c r="I1120" s="201">
        <v>6.04</v>
      </c>
      <c r="J1120" s="201">
        <f>ROUND(I1120*H1120,2)</f>
        <v>362.39999999999998</v>
      </c>
      <c r="K1120" s="198" t="s">
        <v>149</v>
      </c>
      <c r="L1120" s="38"/>
      <c r="M1120" s="202" t="s">
        <v>18</v>
      </c>
      <c r="N1120" s="203" t="s">
        <v>45</v>
      </c>
      <c r="O1120" s="204">
        <v>0.014999999999999999</v>
      </c>
      <c r="P1120" s="204">
        <f>O1120*H1120</f>
        <v>0.89999999999999991</v>
      </c>
      <c r="Q1120" s="204">
        <v>3.3000000000000002E-06</v>
      </c>
      <c r="R1120" s="204">
        <f>Q1120*H1120</f>
        <v>0.00019800000000000002</v>
      </c>
      <c r="S1120" s="204">
        <v>0</v>
      </c>
      <c r="T1120" s="205">
        <f>S1120*H1120</f>
        <v>0</v>
      </c>
      <c r="U1120" s="32"/>
      <c r="V1120" s="32"/>
      <c r="W1120" s="32"/>
      <c r="X1120" s="32"/>
      <c r="Y1120" s="32"/>
      <c r="Z1120" s="32"/>
      <c r="AA1120" s="32"/>
      <c r="AB1120" s="32"/>
      <c r="AC1120" s="32"/>
      <c r="AD1120" s="32"/>
      <c r="AE1120" s="32"/>
      <c r="AR1120" s="206" t="s">
        <v>150</v>
      </c>
      <c r="AT1120" s="206" t="s">
        <v>145</v>
      </c>
      <c r="AU1120" s="206" t="s">
        <v>83</v>
      </c>
      <c r="AY1120" s="17" t="s">
        <v>143</v>
      </c>
      <c r="BE1120" s="207">
        <f>IF(N1120="základní",J1120,0)</f>
        <v>362.39999999999998</v>
      </c>
      <c r="BF1120" s="207">
        <f>IF(N1120="snížená",J1120,0)</f>
        <v>0</v>
      </c>
      <c r="BG1120" s="207">
        <f>IF(N1120="zákl. přenesená",J1120,0)</f>
        <v>0</v>
      </c>
      <c r="BH1120" s="207">
        <f>IF(N1120="sníž. přenesená",J1120,0)</f>
        <v>0</v>
      </c>
      <c r="BI1120" s="207">
        <f>IF(N1120="nulová",J1120,0)</f>
        <v>0</v>
      </c>
      <c r="BJ1120" s="17" t="s">
        <v>20</v>
      </c>
      <c r="BK1120" s="207">
        <f>ROUND(I1120*H1120,2)</f>
        <v>362.39999999999998</v>
      </c>
      <c r="BL1120" s="17" t="s">
        <v>150</v>
      </c>
      <c r="BM1120" s="206" t="s">
        <v>2398</v>
      </c>
    </row>
    <row r="1121" s="2" customFormat="1" ht="21.75" customHeight="1">
      <c r="A1121" s="32"/>
      <c r="B1121" s="33"/>
      <c r="C1121" s="196" t="s">
        <v>2399</v>
      </c>
      <c r="D1121" s="196" t="s">
        <v>145</v>
      </c>
      <c r="E1121" s="197" t="s">
        <v>2400</v>
      </c>
      <c r="F1121" s="198" t="s">
        <v>2401</v>
      </c>
      <c r="G1121" s="199" t="s">
        <v>148</v>
      </c>
      <c r="H1121" s="200">
        <v>225</v>
      </c>
      <c r="I1121" s="201">
        <v>3.1899999999999999</v>
      </c>
      <c r="J1121" s="201">
        <f>ROUND(I1121*H1121,2)</f>
        <v>717.75</v>
      </c>
      <c r="K1121" s="198" t="s">
        <v>149</v>
      </c>
      <c r="L1121" s="38"/>
      <c r="M1121" s="202" t="s">
        <v>18</v>
      </c>
      <c r="N1121" s="203" t="s">
        <v>45</v>
      </c>
      <c r="O1121" s="204">
        <v>0.0060000000000000001</v>
      </c>
      <c r="P1121" s="204">
        <f>O1121*H1121</f>
        <v>1.3500000000000001</v>
      </c>
      <c r="Q1121" s="204">
        <v>3.9999999999999998E-07</v>
      </c>
      <c r="R1121" s="204">
        <f>Q1121*H1121</f>
        <v>8.9999999999999992E-05</v>
      </c>
      <c r="S1121" s="204">
        <v>0</v>
      </c>
      <c r="T1121" s="205">
        <f>S1121*H1121</f>
        <v>0</v>
      </c>
      <c r="U1121" s="32"/>
      <c r="V1121" s="32"/>
      <c r="W1121" s="32"/>
      <c r="X1121" s="32"/>
      <c r="Y1121" s="32"/>
      <c r="Z1121" s="32"/>
      <c r="AA1121" s="32"/>
      <c r="AB1121" s="32"/>
      <c r="AC1121" s="32"/>
      <c r="AD1121" s="32"/>
      <c r="AE1121" s="32"/>
      <c r="AR1121" s="206" t="s">
        <v>150</v>
      </c>
      <c r="AT1121" s="206" t="s">
        <v>145</v>
      </c>
      <c r="AU1121" s="206" t="s">
        <v>83</v>
      </c>
      <c r="AY1121" s="17" t="s">
        <v>143</v>
      </c>
      <c r="BE1121" s="207">
        <f>IF(N1121="základní",J1121,0)</f>
        <v>717.75</v>
      </c>
      <c r="BF1121" s="207">
        <f>IF(N1121="snížená",J1121,0)</f>
        <v>0</v>
      </c>
      <c r="BG1121" s="207">
        <f>IF(N1121="zákl. přenesená",J1121,0)</f>
        <v>0</v>
      </c>
      <c r="BH1121" s="207">
        <f>IF(N1121="sníž. přenesená",J1121,0)</f>
        <v>0</v>
      </c>
      <c r="BI1121" s="207">
        <f>IF(N1121="nulová",J1121,0)</f>
        <v>0</v>
      </c>
      <c r="BJ1121" s="17" t="s">
        <v>20</v>
      </c>
      <c r="BK1121" s="207">
        <f>ROUND(I1121*H1121,2)</f>
        <v>717.75</v>
      </c>
      <c r="BL1121" s="17" t="s">
        <v>150</v>
      </c>
      <c r="BM1121" s="206" t="s">
        <v>2402</v>
      </c>
    </row>
    <row r="1122" s="2" customFormat="1" ht="24.15" customHeight="1">
      <c r="A1122" s="32"/>
      <c r="B1122" s="33"/>
      <c r="C1122" s="196" t="s">
        <v>2403</v>
      </c>
      <c r="D1122" s="196" t="s">
        <v>145</v>
      </c>
      <c r="E1122" s="197" t="s">
        <v>2404</v>
      </c>
      <c r="F1122" s="198" t="s">
        <v>2405</v>
      </c>
      <c r="G1122" s="199" t="s">
        <v>176</v>
      </c>
      <c r="H1122" s="200">
        <v>690</v>
      </c>
      <c r="I1122" s="201">
        <v>2190</v>
      </c>
      <c r="J1122" s="201">
        <f>ROUND(I1122*H1122,2)</f>
        <v>1511100</v>
      </c>
      <c r="K1122" s="198" t="s">
        <v>149</v>
      </c>
      <c r="L1122" s="38"/>
      <c r="M1122" s="202" t="s">
        <v>18</v>
      </c>
      <c r="N1122" s="203" t="s">
        <v>45</v>
      </c>
      <c r="O1122" s="204">
        <v>7.4500000000000002</v>
      </c>
      <c r="P1122" s="204">
        <f>O1122*H1122</f>
        <v>5140.5</v>
      </c>
      <c r="Q1122" s="204">
        <v>0</v>
      </c>
      <c r="R1122" s="204">
        <f>Q1122*H1122</f>
        <v>0</v>
      </c>
      <c r="S1122" s="204">
        <v>1.8</v>
      </c>
      <c r="T1122" s="205">
        <f>S1122*H1122</f>
        <v>1242</v>
      </c>
      <c r="U1122" s="32"/>
      <c r="V1122" s="32"/>
      <c r="W1122" s="32"/>
      <c r="X1122" s="32"/>
      <c r="Y1122" s="32"/>
      <c r="Z1122" s="32"/>
      <c r="AA1122" s="32"/>
      <c r="AB1122" s="32"/>
      <c r="AC1122" s="32"/>
      <c r="AD1122" s="32"/>
      <c r="AE1122" s="32"/>
      <c r="AR1122" s="206" t="s">
        <v>150</v>
      </c>
      <c r="AT1122" s="206" t="s">
        <v>145</v>
      </c>
      <c r="AU1122" s="206" t="s">
        <v>83</v>
      </c>
      <c r="AY1122" s="17" t="s">
        <v>143</v>
      </c>
      <c r="BE1122" s="207">
        <f>IF(N1122="základní",J1122,0)</f>
        <v>1511100</v>
      </c>
      <c r="BF1122" s="207">
        <f>IF(N1122="snížená",J1122,0)</f>
        <v>0</v>
      </c>
      <c r="BG1122" s="207">
        <f>IF(N1122="zákl. přenesená",J1122,0)</f>
        <v>0</v>
      </c>
      <c r="BH1122" s="207">
        <f>IF(N1122="sníž. přenesená",J1122,0)</f>
        <v>0</v>
      </c>
      <c r="BI1122" s="207">
        <f>IF(N1122="nulová",J1122,0)</f>
        <v>0</v>
      </c>
      <c r="BJ1122" s="17" t="s">
        <v>20</v>
      </c>
      <c r="BK1122" s="207">
        <f>ROUND(I1122*H1122,2)</f>
        <v>1511100</v>
      </c>
      <c r="BL1122" s="17" t="s">
        <v>150</v>
      </c>
      <c r="BM1122" s="206" t="s">
        <v>2406</v>
      </c>
    </row>
    <row r="1123" s="2" customFormat="1" ht="90" customHeight="1">
      <c r="A1123" s="32"/>
      <c r="B1123" s="33"/>
      <c r="C1123" s="196" t="s">
        <v>2407</v>
      </c>
      <c r="D1123" s="196" t="s">
        <v>145</v>
      </c>
      <c r="E1123" s="197" t="s">
        <v>2408</v>
      </c>
      <c r="F1123" s="198" t="s">
        <v>2409</v>
      </c>
      <c r="G1123" s="199" t="s">
        <v>256</v>
      </c>
      <c r="H1123" s="200">
        <v>225</v>
      </c>
      <c r="I1123" s="201">
        <v>86.700000000000003</v>
      </c>
      <c r="J1123" s="201">
        <f>ROUND(I1123*H1123,2)</f>
        <v>19507.5</v>
      </c>
      <c r="K1123" s="198" t="s">
        <v>149</v>
      </c>
      <c r="L1123" s="38"/>
      <c r="M1123" s="202" t="s">
        <v>18</v>
      </c>
      <c r="N1123" s="203" t="s">
        <v>45</v>
      </c>
      <c r="O1123" s="204">
        <v>0.017999999999999999</v>
      </c>
      <c r="P1123" s="204">
        <f>O1123*H1123</f>
        <v>4.0499999999999998</v>
      </c>
      <c r="Q1123" s="204">
        <v>0</v>
      </c>
      <c r="R1123" s="204">
        <f>Q1123*H1123</f>
        <v>0</v>
      </c>
      <c r="S1123" s="204">
        <v>0.32400000000000001</v>
      </c>
      <c r="T1123" s="205">
        <f>S1123*H1123</f>
        <v>72.900000000000006</v>
      </c>
      <c r="U1123" s="32"/>
      <c r="V1123" s="32"/>
      <c r="W1123" s="32"/>
      <c r="X1123" s="32"/>
      <c r="Y1123" s="32"/>
      <c r="Z1123" s="32"/>
      <c r="AA1123" s="32"/>
      <c r="AB1123" s="32"/>
      <c r="AC1123" s="32"/>
      <c r="AD1123" s="32"/>
      <c r="AE1123" s="32"/>
      <c r="AR1123" s="206" t="s">
        <v>150</v>
      </c>
      <c r="AT1123" s="206" t="s">
        <v>145</v>
      </c>
      <c r="AU1123" s="206" t="s">
        <v>83</v>
      </c>
      <c r="AY1123" s="17" t="s">
        <v>143</v>
      </c>
      <c r="BE1123" s="207">
        <f>IF(N1123="základní",J1123,0)</f>
        <v>19507.5</v>
      </c>
      <c r="BF1123" s="207">
        <f>IF(N1123="snížená",J1123,0)</f>
        <v>0</v>
      </c>
      <c r="BG1123" s="207">
        <f>IF(N1123="zákl. přenesená",J1123,0)</f>
        <v>0</v>
      </c>
      <c r="BH1123" s="207">
        <f>IF(N1123="sníž. přenesená",J1123,0)</f>
        <v>0</v>
      </c>
      <c r="BI1123" s="207">
        <f>IF(N1123="nulová",J1123,0)</f>
        <v>0</v>
      </c>
      <c r="BJ1123" s="17" t="s">
        <v>20</v>
      </c>
      <c r="BK1123" s="207">
        <f>ROUND(I1123*H1123,2)</f>
        <v>19507.5</v>
      </c>
      <c r="BL1123" s="17" t="s">
        <v>150</v>
      </c>
      <c r="BM1123" s="206" t="s">
        <v>2410</v>
      </c>
    </row>
    <row r="1124" s="2" customFormat="1">
      <c r="A1124" s="32"/>
      <c r="B1124" s="33"/>
      <c r="C1124" s="34"/>
      <c r="D1124" s="208" t="s">
        <v>152</v>
      </c>
      <c r="E1124" s="34"/>
      <c r="F1124" s="209" t="s">
        <v>2411</v>
      </c>
      <c r="G1124" s="34"/>
      <c r="H1124" s="34"/>
      <c r="I1124" s="34"/>
      <c r="J1124" s="34"/>
      <c r="K1124" s="34"/>
      <c r="L1124" s="38"/>
      <c r="M1124" s="210"/>
      <c r="N1124" s="211"/>
      <c r="O1124" s="77"/>
      <c r="P1124" s="77"/>
      <c r="Q1124" s="77"/>
      <c r="R1124" s="77"/>
      <c r="S1124" s="77"/>
      <c r="T1124" s="78"/>
      <c r="U1124" s="32"/>
      <c r="V1124" s="32"/>
      <c r="W1124" s="32"/>
      <c r="X1124" s="32"/>
      <c r="Y1124" s="32"/>
      <c r="Z1124" s="32"/>
      <c r="AA1124" s="32"/>
      <c r="AB1124" s="32"/>
      <c r="AC1124" s="32"/>
      <c r="AD1124" s="32"/>
      <c r="AE1124" s="32"/>
      <c r="AT1124" s="17" t="s">
        <v>152</v>
      </c>
      <c r="AU1124" s="17" t="s">
        <v>83</v>
      </c>
    </row>
    <row r="1125" s="2" customFormat="1">
      <c r="A1125" s="32"/>
      <c r="B1125" s="33"/>
      <c r="C1125" s="34"/>
      <c r="D1125" s="208" t="s">
        <v>179</v>
      </c>
      <c r="E1125" s="34"/>
      <c r="F1125" s="209" t="s">
        <v>2412</v>
      </c>
      <c r="G1125" s="34"/>
      <c r="H1125" s="34"/>
      <c r="I1125" s="34"/>
      <c r="J1125" s="34"/>
      <c r="K1125" s="34"/>
      <c r="L1125" s="38"/>
      <c r="M1125" s="210"/>
      <c r="N1125" s="211"/>
      <c r="O1125" s="77"/>
      <c r="P1125" s="77"/>
      <c r="Q1125" s="77"/>
      <c r="R1125" s="77"/>
      <c r="S1125" s="77"/>
      <c r="T1125" s="78"/>
      <c r="U1125" s="32"/>
      <c r="V1125" s="32"/>
      <c r="W1125" s="32"/>
      <c r="X1125" s="32"/>
      <c r="Y1125" s="32"/>
      <c r="Z1125" s="32"/>
      <c r="AA1125" s="32"/>
      <c r="AB1125" s="32"/>
      <c r="AC1125" s="32"/>
      <c r="AD1125" s="32"/>
      <c r="AE1125" s="32"/>
      <c r="AT1125" s="17" t="s">
        <v>179</v>
      </c>
      <c r="AU1125" s="17" t="s">
        <v>83</v>
      </c>
    </row>
    <row r="1126" s="2" customFormat="1" ht="66.75" customHeight="1">
      <c r="A1126" s="32"/>
      <c r="B1126" s="33"/>
      <c r="C1126" s="196" t="s">
        <v>2413</v>
      </c>
      <c r="D1126" s="196" t="s">
        <v>145</v>
      </c>
      <c r="E1126" s="197" t="s">
        <v>2414</v>
      </c>
      <c r="F1126" s="198" t="s">
        <v>2415</v>
      </c>
      <c r="G1126" s="199" t="s">
        <v>256</v>
      </c>
      <c r="H1126" s="200">
        <v>120</v>
      </c>
      <c r="I1126" s="201">
        <v>111</v>
      </c>
      <c r="J1126" s="201">
        <f>ROUND(I1126*H1126,2)</f>
        <v>13320</v>
      </c>
      <c r="K1126" s="198" t="s">
        <v>149</v>
      </c>
      <c r="L1126" s="38"/>
      <c r="M1126" s="202" t="s">
        <v>18</v>
      </c>
      <c r="N1126" s="203" t="s">
        <v>45</v>
      </c>
      <c r="O1126" s="204">
        <v>0.377</v>
      </c>
      <c r="P1126" s="204">
        <f>O1126*H1126</f>
        <v>45.240000000000002</v>
      </c>
      <c r="Q1126" s="204">
        <v>0</v>
      </c>
      <c r="R1126" s="204">
        <f>Q1126*H1126</f>
        <v>0</v>
      </c>
      <c r="S1126" s="204">
        <v>0.085999999999999993</v>
      </c>
      <c r="T1126" s="205">
        <f>S1126*H1126</f>
        <v>10.319999999999999</v>
      </c>
      <c r="U1126" s="32"/>
      <c r="V1126" s="32"/>
      <c r="W1126" s="32"/>
      <c r="X1126" s="32"/>
      <c r="Y1126" s="32"/>
      <c r="Z1126" s="32"/>
      <c r="AA1126" s="32"/>
      <c r="AB1126" s="32"/>
      <c r="AC1126" s="32"/>
      <c r="AD1126" s="32"/>
      <c r="AE1126" s="32"/>
      <c r="AR1126" s="206" t="s">
        <v>150</v>
      </c>
      <c r="AT1126" s="206" t="s">
        <v>145</v>
      </c>
      <c r="AU1126" s="206" t="s">
        <v>83</v>
      </c>
      <c r="AY1126" s="17" t="s">
        <v>143</v>
      </c>
      <c r="BE1126" s="207">
        <f>IF(N1126="základní",J1126,0)</f>
        <v>13320</v>
      </c>
      <c r="BF1126" s="207">
        <f>IF(N1126="snížená",J1126,0)</f>
        <v>0</v>
      </c>
      <c r="BG1126" s="207">
        <f>IF(N1126="zákl. přenesená",J1126,0)</f>
        <v>0</v>
      </c>
      <c r="BH1126" s="207">
        <f>IF(N1126="sníž. přenesená",J1126,0)</f>
        <v>0</v>
      </c>
      <c r="BI1126" s="207">
        <f>IF(N1126="nulová",J1126,0)</f>
        <v>0</v>
      </c>
      <c r="BJ1126" s="17" t="s">
        <v>20</v>
      </c>
      <c r="BK1126" s="207">
        <f>ROUND(I1126*H1126,2)</f>
        <v>13320</v>
      </c>
      <c r="BL1126" s="17" t="s">
        <v>150</v>
      </c>
      <c r="BM1126" s="206" t="s">
        <v>2416</v>
      </c>
    </row>
    <row r="1127" s="2" customFormat="1">
      <c r="A1127" s="32"/>
      <c r="B1127" s="33"/>
      <c r="C1127" s="34"/>
      <c r="D1127" s="208" t="s">
        <v>152</v>
      </c>
      <c r="E1127" s="34"/>
      <c r="F1127" s="209" t="s">
        <v>2411</v>
      </c>
      <c r="G1127" s="34"/>
      <c r="H1127" s="34"/>
      <c r="I1127" s="34"/>
      <c r="J1127" s="34"/>
      <c r="K1127" s="34"/>
      <c r="L1127" s="38"/>
      <c r="M1127" s="210"/>
      <c r="N1127" s="211"/>
      <c r="O1127" s="77"/>
      <c r="P1127" s="77"/>
      <c r="Q1127" s="77"/>
      <c r="R1127" s="77"/>
      <c r="S1127" s="77"/>
      <c r="T1127" s="78"/>
      <c r="U1127" s="32"/>
      <c r="V1127" s="32"/>
      <c r="W1127" s="32"/>
      <c r="X1127" s="32"/>
      <c r="Y1127" s="32"/>
      <c r="Z1127" s="32"/>
      <c r="AA1127" s="32"/>
      <c r="AB1127" s="32"/>
      <c r="AC1127" s="32"/>
      <c r="AD1127" s="32"/>
      <c r="AE1127" s="32"/>
      <c r="AT1127" s="17" t="s">
        <v>152</v>
      </c>
      <c r="AU1127" s="17" t="s">
        <v>83</v>
      </c>
    </row>
    <row r="1128" s="2" customFormat="1">
      <c r="A1128" s="32"/>
      <c r="B1128" s="33"/>
      <c r="C1128" s="34"/>
      <c r="D1128" s="208" t="s">
        <v>179</v>
      </c>
      <c r="E1128" s="34"/>
      <c r="F1128" s="209" t="s">
        <v>2412</v>
      </c>
      <c r="G1128" s="34"/>
      <c r="H1128" s="34"/>
      <c r="I1128" s="34"/>
      <c r="J1128" s="34"/>
      <c r="K1128" s="34"/>
      <c r="L1128" s="38"/>
      <c r="M1128" s="210"/>
      <c r="N1128" s="211"/>
      <c r="O1128" s="77"/>
      <c r="P1128" s="77"/>
      <c r="Q1128" s="77"/>
      <c r="R1128" s="77"/>
      <c r="S1128" s="77"/>
      <c r="T1128" s="78"/>
      <c r="U1128" s="32"/>
      <c r="V1128" s="32"/>
      <c r="W1128" s="32"/>
      <c r="X1128" s="32"/>
      <c r="Y1128" s="32"/>
      <c r="Z1128" s="32"/>
      <c r="AA1128" s="32"/>
      <c r="AB1128" s="32"/>
      <c r="AC1128" s="32"/>
      <c r="AD1128" s="32"/>
      <c r="AE1128" s="32"/>
      <c r="AT1128" s="17" t="s">
        <v>179</v>
      </c>
      <c r="AU1128" s="17" t="s">
        <v>83</v>
      </c>
    </row>
    <row r="1129" s="2" customFormat="1" ht="66.75" customHeight="1">
      <c r="A1129" s="32"/>
      <c r="B1129" s="33"/>
      <c r="C1129" s="196" t="s">
        <v>2417</v>
      </c>
      <c r="D1129" s="196" t="s">
        <v>145</v>
      </c>
      <c r="E1129" s="197" t="s">
        <v>2418</v>
      </c>
      <c r="F1129" s="198" t="s">
        <v>2419</v>
      </c>
      <c r="G1129" s="199" t="s">
        <v>256</v>
      </c>
      <c r="H1129" s="200">
        <v>99</v>
      </c>
      <c r="I1129" s="201">
        <v>222</v>
      </c>
      <c r="J1129" s="201">
        <f>ROUND(I1129*H1129,2)</f>
        <v>21978</v>
      </c>
      <c r="K1129" s="198" t="s">
        <v>149</v>
      </c>
      <c r="L1129" s="38"/>
      <c r="M1129" s="202" t="s">
        <v>18</v>
      </c>
      <c r="N1129" s="203" t="s">
        <v>45</v>
      </c>
      <c r="O1129" s="204">
        <v>0.755</v>
      </c>
      <c r="P1129" s="204">
        <f>O1129*H1129</f>
        <v>74.745000000000005</v>
      </c>
      <c r="Q1129" s="204">
        <v>0</v>
      </c>
      <c r="R1129" s="204">
        <f>Q1129*H1129</f>
        <v>0</v>
      </c>
      <c r="S1129" s="204">
        <v>0.17199999999999999</v>
      </c>
      <c r="T1129" s="205">
        <f>S1129*H1129</f>
        <v>17.027999999999999</v>
      </c>
      <c r="U1129" s="32"/>
      <c r="V1129" s="32"/>
      <c r="W1129" s="32"/>
      <c r="X1129" s="32"/>
      <c r="Y1129" s="32"/>
      <c r="Z1129" s="32"/>
      <c r="AA1129" s="32"/>
      <c r="AB1129" s="32"/>
      <c r="AC1129" s="32"/>
      <c r="AD1129" s="32"/>
      <c r="AE1129" s="32"/>
      <c r="AR1129" s="206" t="s">
        <v>150</v>
      </c>
      <c r="AT1129" s="206" t="s">
        <v>145</v>
      </c>
      <c r="AU1129" s="206" t="s">
        <v>83</v>
      </c>
      <c r="AY1129" s="17" t="s">
        <v>143</v>
      </c>
      <c r="BE1129" s="207">
        <f>IF(N1129="základní",J1129,0)</f>
        <v>21978</v>
      </c>
      <c r="BF1129" s="207">
        <f>IF(N1129="snížená",J1129,0)</f>
        <v>0</v>
      </c>
      <c r="BG1129" s="207">
        <f>IF(N1129="zákl. přenesená",J1129,0)</f>
        <v>0</v>
      </c>
      <c r="BH1129" s="207">
        <f>IF(N1129="sníž. přenesená",J1129,0)</f>
        <v>0</v>
      </c>
      <c r="BI1129" s="207">
        <f>IF(N1129="nulová",J1129,0)</f>
        <v>0</v>
      </c>
      <c r="BJ1129" s="17" t="s">
        <v>20</v>
      </c>
      <c r="BK1129" s="207">
        <f>ROUND(I1129*H1129,2)</f>
        <v>21978</v>
      </c>
      <c r="BL1129" s="17" t="s">
        <v>150</v>
      </c>
      <c r="BM1129" s="206" t="s">
        <v>2420</v>
      </c>
    </row>
    <row r="1130" s="2" customFormat="1">
      <c r="A1130" s="32"/>
      <c r="B1130" s="33"/>
      <c r="C1130" s="34"/>
      <c r="D1130" s="208" t="s">
        <v>152</v>
      </c>
      <c r="E1130" s="34"/>
      <c r="F1130" s="209" t="s">
        <v>2411</v>
      </c>
      <c r="G1130" s="34"/>
      <c r="H1130" s="34"/>
      <c r="I1130" s="34"/>
      <c r="J1130" s="34"/>
      <c r="K1130" s="34"/>
      <c r="L1130" s="38"/>
      <c r="M1130" s="210"/>
      <c r="N1130" s="211"/>
      <c r="O1130" s="77"/>
      <c r="P1130" s="77"/>
      <c r="Q1130" s="77"/>
      <c r="R1130" s="77"/>
      <c r="S1130" s="77"/>
      <c r="T1130" s="78"/>
      <c r="U1130" s="32"/>
      <c r="V1130" s="32"/>
      <c r="W1130" s="32"/>
      <c r="X1130" s="32"/>
      <c r="Y1130" s="32"/>
      <c r="Z1130" s="32"/>
      <c r="AA1130" s="32"/>
      <c r="AB1130" s="32"/>
      <c r="AC1130" s="32"/>
      <c r="AD1130" s="32"/>
      <c r="AE1130" s="32"/>
      <c r="AT1130" s="17" t="s">
        <v>152</v>
      </c>
      <c r="AU1130" s="17" t="s">
        <v>83</v>
      </c>
    </row>
    <row r="1131" s="2" customFormat="1">
      <c r="A1131" s="32"/>
      <c r="B1131" s="33"/>
      <c r="C1131" s="34"/>
      <c r="D1131" s="208" t="s">
        <v>179</v>
      </c>
      <c r="E1131" s="34"/>
      <c r="F1131" s="209" t="s">
        <v>2412</v>
      </c>
      <c r="G1131" s="34"/>
      <c r="H1131" s="34"/>
      <c r="I1131" s="34"/>
      <c r="J1131" s="34"/>
      <c r="K1131" s="34"/>
      <c r="L1131" s="38"/>
      <c r="M1131" s="210"/>
      <c r="N1131" s="211"/>
      <c r="O1131" s="77"/>
      <c r="P1131" s="77"/>
      <c r="Q1131" s="77"/>
      <c r="R1131" s="77"/>
      <c r="S1131" s="77"/>
      <c r="T1131" s="78"/>
      <c r="U1131" s="32"/>
      <c r="V1131" s="32"/>
      <c r="W1131" s="32"/>
      <c r="X1131" s="32"/>
      <c r="Y1131" s="32"/>
      <c r="Z1131" s="32"/>
      <c r="AA1131" s="32"/>
      <c r="AB1131" s="32"/>
      <c r="AC1131" s="32"/>
      <c r="AD1131" s="32"/>
      <c r="AE1131" s="32"/>
      <c r="AT1131" s="17" t="s">
        <v>179</v>
      </c>
      <c r="AU1131" s="17" t="s">
        <v>83</v>
      </c>
    </row>
    <row r="1132" s="2" customFormat="1" ht="66.75" customHeight="1">
      <c r="A1132" s="32"/>
      <c r="B1132" s="33"/>
      <c r="C1132" s="196" t="s">
        <v>2421</v>
      </c>
      <c r="D1132" s="196" t="s">
        <v>145</v>
      </c>
      <c r="E1132" s="197" t="s">
        <v>2422</v>
      </c>
      <c r="F1132" s="198" t="s">
        <v>2423</v>
      </c>
      <c r="G1132" s="199" t="s">
        <v>256</v>
      </c>
      <c r="H1132" s="200">
        <v>42</v>
      </c>
      <c r="I1132" s="201">
        <v>370</v>
      </c>
      <c r="J1132" s="201">
        <f>ROUND(I1132*H1132,2)</f>
        <v>15540</v>
      </c>
      <c r="K1132" s="198" t="s">
        <v>149</v>
      </c>
      <c r="L1132" s="38"/>
      <c r="M1132" s="202" t="s">
        <v>18</v>
      </c>
      <c r="N1132" s="203" t="s">
        <v>45</v>
      </c>
      <c r="O1132" s="204">
        <v>1.2589999999999999</v>
      </c>
      <c r="P1132" s="204">
        <f>O1132*H1132</f>
        <v>52.877999999999993</v>
      </c>
      <c r="Q1132" s="204">
        <v>0</v>
      </c>
      <c r="R1132" s="204">
        <f>Q1132*H1132</f>
        <v>0</v>
      </c>
      <c r="S1132" s="204">
        <v>0.252</v>
      </c>
      <c r="T1132" s="205">
        <f>S1132*H1132</f>
        <v>10.584</v>
      </c>
      <c r="U1132" s="32"/>
      <c r="V1132" s="32"/>
      <c r="W1132" s="32"/>
      <c r="X1132" s="32"/>
      <c r="Y1132" s="32"/>
      <c r="Z1132" s="32"/>
      <c r="AA1132" s="32"/>
      <c r="AB1132" s="32"/>
      <c r="AC1132" s="32"/>
      <c r="AD1132" s="32"/>
      <c r="AE1132" s="32"/>
      <c r="AR1132" s="206" t="s">
        <v>150</v>
      </c>
      <c r="AT1132" s="206" t="s">
        <v>145</v>
      </c>
      <c r="AU1132" s="206" t="s">
        <v>83</v>
      </c>
      <c r="AY1132" s="17" t="s">
        <v>143</v>
      </c>
      <c r="BE1132" s="207">
        <f>IF(N1132="základní",J1132,0)</f>
        <v>15540</v>
      </c>
      <c r="BF1132" s="207">
        <f>IF(N1132="snížená",J1132,0)</f>
        <v>0</v>
      </c>
      <c r="BG1132" s="207">
        <f>IF(N1132="zákl. přenesená",J1132,0)</f>
        <v>0</v>
      </c>
      <c r="BH1132" s="207">
        <f>IF(N1132="sníž. přenesená",J1132,0)</f>
        <v>0</v>
      </c>
      <c r="BI1132" s="207">
        <f>IF(N1132="nulová",J1132,0)</f>
        <v>0</v>
      </c>
      <c r="BJ1132" s="17" t="s">
        <v>20</v>
      </c>
      <c r="BK1132" s="207">
        <f>ROUND(I1132*H1132,2)</f>
        <v>15540</v>
      </c>
      <c r="BL1132" s="17" t="s">
        <v>150</v>
      </c>
      <c r="BM1132" s="206" t="s">
        <v>2424</v>
      </c>
    </row>
    <row r="1133" s="2" customFormat="1">
      <c r="A1133" s="32"/>
      <c r="B1133" s="33"/>
      <c r="C1133" s="34"/>
      <c r="D1133" s="208" t="s">
        <v>152</v>
      </c>
      <c r="E1133" s="34"/>
      <c r="F1133" s="209" t="s">
        <v>2411</v>
      </c>
      <c r="G1133" s="34"/>
      <c r="H1133" s="34"/>
      <c r="I1133" s="34"/>
      <c r="J1133" s="34"/>
      <c r="K1133" s="34"/>
      <c r="L1133" s="38"/>
      <c r="M1133" s="210"/>
      <c r="N1133" s="211"/>
      <c r="O1133" s="77"/>
      <c r="P1133" s="77"/>
      <c r="Q1133" s="77"/>
      <c r="R1133" s="77"/>
      <c r="S1133" s="77"/>
      <c r="T1133" s="78"/>
      <c r="U1133" s="32"/>
      <c r="V1133" s="32"/>
      <c r="W1133" s="32"/>
      <c r="X1133" s="32"/>
      <c r="Y1133" s="32"/>
      <c r="Z1133" s="32"/>
      <c r="AA1133" s="32"/>
      <c r="AB1133" s="32"/>
      <c r="AC1133" s="32"/>
      <c r="AD1133" s="32"/>
      <c r="AE1133" s="32"/>
      <c r="AT1133" s="17" t="s">
        <v>152</v>
      </c>
      <c r="AU1133" s="17" t="s">
        <v>83</v>
      </c>
    </row>
    <row r="1134" s="2" customFormat="1">
      <c r="A1134" s="32"/>
      <c r="B1134" s="33"/>
      <c r="C1134" s="34"/>
      <c r="D1134" s="208" t="s">
        <v>179</v>
      </c>
      <c r="E1134" s="34"/>
      <c r="F1134" s="209" t="s">
        <v>2412</v>
      </c>
      <c r="G1134" s="34"/>
      <c r="H1134" s="34"/>
      <c r="I1134" s="34"/>
      <c r="J1134" s="34"/>
      <c r="K1134" s="34"/>
      <c r="L1134" s="38"/>
      <c r="M1134" s="210"/>
      <c r="N1134" s="211"/>
      <c r="O1134" s="77"/>
      <c r="P1134" s="77"/>
      <c r="Q1134" s="77"/>
      <c r="R1134" s="77"/>
      <c r="S1134" s="77"/>
      <c r="T1134" s="78"/>
      <c r="U1134" s="32"/>
      <c r="V1134" s="32"/>
      <c r="W1134" s="32"/>
      <c r="X1134" s="32"/>
      <c r="Y1134" s="32"/>
      <c r="Z1134" s="32"/>
      <c r="AA1134" s="32"/>
      <c r="AB1134" s="32"/>
      <c r="AC1134" s="32"/>
      <c r="AD1134" s="32"/>
      <c r="AE1134" s="32"/>
      <c r="AT1134" s="17" t="s">
        <v>179</v>
      </c>
      <c r="AU1134" s="17" t="s">
        <v>83</v>
      </c>
    </row>
    <row r="1135" s="2" customFormat="1" ht="66.75" customHeight="1">
      <c r="A1135" s="32"/>
      <c r="B1135" s="33"/>
      <c r="C1135" s="196" t="s">
        <v>2425</v>
      </c>
      <c r="D1135" s="196" t="s">
        <v>145</v>
      </c>
      <c r="E1135" s="197" t="s">
        <v>2426</v>
      </c>
      <c r="F1135" s="198" t="s">
        <v>2427</v>
      </c>
      <c r="G1135" s="199" t="s">
        <v>256</v>
      </c>
      <c r="H1135" s="200">
        <v>30</v>
      </c>
      <c r="I1135" s="201">
        <v>131</v>
      </c>
      <c r="J1135" s="201">
        <f>ROUND(I1135*H1135,2)</f>
        <v>3930</v>
      </c>
      <c r="K1135" s="198" t="s">
        <v>149</v>
      </c>
      <c r="L1135" s="38"/>
      <c r="M1135" s="202" t="s">
        <v>18</v>
      </c>
      <c r="N1135" s="203" t="s">
        <v>45</v>
      </c>
      <c r="O1135" s="204">
        <v>0.44600000000000001</v>
      </c>
      <c r="P1135" s="204">
        <f>O1135*H1135</f>
        <v>13.380000000000001</v>
      </c>
      <c r="Q1135" s="204">
        <v>0</v>
      </c>
      <c r="R1135" s="204">
        <f>Q1135*H1135</f>
        <v>0</v>
      </c>
      <c r="S1135" s="204">
        <v>0.097000000000000003</v>
      </c>
      <c r="T1135" s="205">
        <f>S1135*H1135</f>
        <v>2.9100000000000001</v>
      </c>
      <c r="U1135" s="32"/>
      <c r="V1135" s="32"/>
      <c r="W1135" s="32"/>
      <c r="X1135" s="32"/>
      <c r="Y1135" s="32"/>
      <c r="Z1135" s="32"/>
      <c r="AA1135" s="32"/>
      <c r="AB1135" s="32"/>
      <c r="AC1135" s="32"/>
      <c r="AD1135" s="32"/>
      <c r="AE1135" s="32"/>
      <c r="AR1135" s="206" t="s">
        <v>150</v>
      </c>
      <c r="AT1135" s="206" t="s">
        <v>145</v>
      </c>
      <c r="AU1135" s="206" t="s">
        <v>83</v>
      </c>
      <c r="AY1135" s="17" t="s">
        <v>143</v>
      </c>
      <c r="BE1135" s="207">
        <f>IF(N1135="základní",J1135,0)</f>
        <v>3930</v>
      </c>
      <c r="BF1135" s="207">
        <f>IF(N1135="snížená",J1135,0)</f>
        <v>0</v>
      </c>
      <c r="BG1135" s="207">
        <f>IF(N1135="zákl. přenesená",J1135,0)</f>
        <v>0</v>
      </c>
      <c r="BH1135" s="207">
        <f>IF(N1135="sníž. přenesená",J1135,0)</f>
        <v>0</v>
      </c>
      <c r="BI1135" s="207">
        <f>IF(N1135="nulová",J1135,0)</f>
        <v>0</v>
      </c>
      <c r="BJ1135" s="17" t="s">
        <v>20</v>
      </c>
      <c r="BK1135" s="207">
        <f>ROUND(I1135*H1135,2)</f>
        <v>3930</v>
      </c>
      <c r="BL1135" s="17" t="s">
        <v>150</v>
      </c>
      <c r="BM1135" s="206" t="s">
        <v>2428</v>
      </c>
    </row>
    <row r="1136" s="2" customFormat="1">
      <c r="A1136" s="32"/>
      <c r="B1136" s="33"/>
      <c r="C1136" s="34"/>
      <c r="D1136" s="208" t="s">
        <v>152</v>
      </c>
      <c r="E1136" s="34"/>
      <c r="F1136" s="209" t="s">
        <v>2411</v>
      </c>
      <c r="G1136" s="34"/>
      <c r="H1136" s="34"/>
      <c r="I1136" s="34"/>
      <c r="J1136" s="34"/>
      <c r="K1136" s="34"/>
      <c r="L1136" s="38"/>
      <c r="M1136" s="210"/>
      <c r="N1136" s="211"/>
      <c r="O1136" s="77"/>
      <c r="P1136" s="77"/>
      <c r="Q1136" s="77"/>
      <c r="R1136" s="77"/>
      <c r="S1136" s="77"/>
      <c r="T1136" s="78"/>
      <c r="U1136" s="32"/>
      <c r="V1136" s="32"/>
      <c r="W1136" s="32"/>
      <c r="X1136" s="32"/>
      <c r="Y1136" s="32"/>
      <c r="Z1136" s="32"/>
      <c r="AA1136" s="32"/>
      <c r="AB1136" s="32"/>
      <c r="AC1136" s="32"/>
      <c r="AD1136" s="32"/>
      <c r="AE1136" s="32"/>
      <c r="AT1136" s="17" t="s">
        <v>152</v>
      </c>
      <c r="AU1136" s="17" t="s">
        <v>83</v>
      </c>
    </row>
    <row r="1137" s="2" customFormat="1">
      <c r="A1137" s="32"/>
      <c r="B1137" s="33"/>
      <c r="C1137" s="34"/>
      <c r="D1137" s="208" t="s">
        <v>179</v>
      </c>
      <c r="E1137" s="34"/>
      <c r="F1137" s="209" t="s">
        <v>2412</v>
      </c>
      <c r="G1137" s="34"/>
      <c r="H1137" s="34"/>
      <c r="I1137" s="34"/>
      <c r="J1137" s="34"/>
      <c r="K1137" s="34"/>
      <c r="L1137" s="38"/>
      <c r="M1137" s="210"/>
      <c r="N1137" s="211"/>
      <c r="O1137" s="77"/>
      <c r="P1137" s="77"/>
      <c r="Q1137" s="77"/>
      <c r="R1137" s="77"/>
      <c r="S1137" s="77"/>
      <c r="T1137" s="78"/>
      <c r="U1137" s="32"/>
      <c r="V1137" s="32"/>
      <c r="W1137" s="32"/>
      <c r="X1137" s="32"/>
      <c r="Y1137" s="32"/>
      <c r="Z1137" s="32"/>
      <c r="AA1137" s="32"/>
      <c r="AB1137" s="32"/>
      <c r="AC1137" s="32"/>
      <c r="AD1137" s="32"/>
      <c r="AE1137" s="32"/>
      <c r="AT1137" s="17" t="s">
        <v>179</v>
      </c>
      <c r="AU1137" s="17" t="s">
        <v>83</v>
      </c>
    </row>
    <row r="1138" s="2" customFormat="1" ht="66.75" customHeight="1">
      <c r="A1138" s="32"/>
      <c r="B1138" s="33"/>
      <c r="C1138" s="196" t="s">
        <v>2429</v>
      </c>
      <c r="D1138" s="196" t="s">
        <v>145</v>
      </c>
      <c r="E1138" s="197" t="s">
        <v>2430</v>
      </c>
      <c r="F1138" s="198" t="s">
        <v>2431</v>
      </c>
      <c r="G1138" s="199" t="s">
        <v>256</v>
      </c>
      <c r="H1138" s="200">
        <v>180</v>
      </c>
      <c r="I1138" s="201">
        <v>262</v>
      </c>
      <c r="J1138" s="201">
        <f>ROUND(I1138*H1138,2)</f>
        <v>47160</v>
      </c>
      <c r="K1138" s="198" t="s">
        <v>149</v>
      </c>
      <c r="L1138" s="38"/>
      <c r="M1138" s="202" t="s">
        <v>18</v>
      </c>
      <c r="N1138" s="203" t="s">
        <v>45</v>
      </c>
      <c r="O1138" s="204">
        <v>0.89300000000000002</v>
      </c>
      <c r="P1138" s="204">
        <f>O1138*H1138</f>
        <v>160.74000000000001</v>
      </c>
      <c r="Q1138" s="204">
        <v>0</v>
      </c>
      <c r="R1138" s="204">
        <f>Q1138*H1138</f>
        <v>0</v>
      </c>
      <c r="S1138" s="204">
        <v>0.19400000000000001</v>
      </c>
      <c r="T1138" s="205">
        <f>S1138*H1138</f>
        <v>34.920000000000002</v>
      </c>
      <c r="U1138" s="32"/>
      <c r="V1138" s="32"/>
      <c r="W1138" s="32"/>
      <c r="X1138" s="32"/>
      <c r="Y1138" s="32"/>
      <c r="Z1138" s="32"/>
      <c r="AA1138" s="32"/>
      <c r="AB1138" s="32"/>
      <c r="AC1138" s="32"/>
      <c r="AD1138" s="32"/>
      <c r="AE1138" s="32"/>
      <c r="AR1138" s="206" t="s">
        <v>150</v>
      </c>
      <c r="AT1138" s="206" t="s">
        <v>145</v>
      </c>
      <c r="AU1138" s="206" t="s">
        <v>83</v>
      </c>
      <c r="AY1138" s="17" t="s">
        <v>143</v>
      </c>
      <c r="BE1138" s="207">
        <f>IF(N1138="základní",J1138,0)</f>
        <v>47160</v>
      </c>
      <c r="BF1138" s="207">
        <f>IF(N1138="snížená",J1138,0)</f>
        <v>0</v>
      </c>
      <c r="BG1138" s="207">
        <f>IF(N1138="zákl. přenesená",J1138,0)</f>
        <v>0</v>
      </c>
      <c r="BH1138" s="207">
        <f>IF(N1138="sníž. přenesená",J1138,0)</f>
        <v>0</v>
      </c>
      <c r="BI1138" s="207">
        <f>IF(N1138="nulová",J1138,0)</f>
        <v>0</v>
      </c>
      <c r="BJ1138" s="17" t="s">
        <v>20</v>
      </c>
      <c r="BK1138" s="207">
        <f>ROUND(I1138*H1138,2)</f>
        <v>47160</v>
      </c>
      <c r="BL1138" s="17" t="s">
        <v>150</v>
      </c>
      <c r="BM1138" s="206" t="s">
        <v>2432</v>
      </c>
    </row>
    <row r="1139" s="2" customFormat="1">
      <c r="A1139" s="32"/>
      <c r="B1139" s="33"/>
      <c r="C1139" s="34"/>
      <c r="D1139" s="208" t="s">
        <v>152</v>
      </c>
      <c r="E1139" s="34"/>
      <c r="F1139" s="209" t="s">
        <v>2411</v>
      </c>
      <c r="G1139" s="34"/>
      <c r="H1139" s="34"/>
      <c r="I1139" s="34"/>
      <c r="J1139" s="34"/>
      <c r="K1139" s="34"/>
      <c r="L1139" s="38"/>
      <c r="M1139" s="210"/>
      <c r="N1139" s="211"/>
      <c r="O1139" s="77"/>
      <c r="P1139" s="77"/>
      <c r="Q1139" s="77"/>
      <c r="R1139" s="77"/>
      <c r="S1139" s="77"/>
      <c r="T1139" s="78"/>
      <c r="U1139" s="32"/>
      <c r="V1139" s="32"/>
      <c r="W1139" s="32"/>
      <c r="X1139" s="32"/>
      <c r="Y1139" s="32"/>
      <c r="Z1139" s="32"/>
      <c r="AA1139" s="32"/>
      <c r="AB1139" s="32"/>
      <c r="AC1139" s="32"/>
      <c r="AD1139" s="32"/>
      <c r="AE1139" s="32"/>
      <c r="AT1139" s="17" t="s">
        <v>152</v>
      </c>
      <c r="AU1139" s="17" t="s">
        <v>83</v>
      </c>
    </row>
    <row r="1140" s="2" customFormat="1">
      <c r="A1140" s="32"/>
      <c r="B1140" s="33"/>
      <c r="C1140" s="34"/>
      <c r="D1140" s="208" t="s">
        <v>179</v>
      </c>
      <c r="E1140" s="34"/>
      <c r="F1140" s="209" t="s">
        <v>2412</v>
      </c>
      <c r="G1140" s="34"/>
      <c r="H1140" s="34"/>
      <c r="I1140" s="34"/>
      <c r="J1140" s="34"/>
      <c r="K1140" s="34"/>
      <c r="L1140" s="38"/>
      <c r="M1140" s="210"/>
      <c r="N1140" s="211"/>
      <c r="O1140" s="77"/>
      <c r="P1140" s="77"/>
      <c r="Q1140" s="77"/>
      <c r="R1140" s="77"/>
      <c r="S1140" s="77"/>
      <c r="T1140" s="78"/>
      <c r="U1140" s="32"/>
      <c r="V1140" s="32"/>
      <c r="W1140" s="32"/>
      <c r="X1140" s="32"/>
      <c r="Y1140" s="32"/>
      <c r="Z1140" s="32"/>
      <c r="AA1140" s="32"/>
      <c r="AB1140" s="32"/>
      <c r="AC1140" s="32"/>
      <c r="AD1140" s="32"/>
      <c r="AE1140" s="32"/>
      <c r="AT1140" s="17" t="s">
        <v>179</v>
      </c>
      <c r="AU1140" s="17" t="s">
        <v>83</v>
      </c>
    </row>
    <row r="1141" s="2" customFormat="1" ht="66.75" customHeight="1">
      <c r="A1141" s="32"/>
      <c r="B1141" s="33"/>
      <c r="C1141" s="196" t="s">
        <v>2433</v>
      </c>
      <c r="D1141" s="196" t="s">
        <v>145</v>
      </c>
      <c r="E1141" s="197" t="s">
        <v>2434</v>
      </c>
      <c r="F1141" s="198" t="s">
        <v>2435</v>
      </c>
      <c r="G1141" s="199" t="s">
        <v>256</v>
      </c>
      <c r="H1141" s="200">
        <v>30</v>
      </c>
      <c r="I1141" s="201">
        <v>437</v>
      </c>
      <c r="J1141" s="201">
        <f>ROUND(I1141*H1141,2)</f>
        <v>13110</v>
      </c>
      <c r="K1141" s="198" t="s">
        <v>149</v>
      </c>
      <c r="L1141" s="38"/>
      <c r="M1141" s="202" t="s">
        <v>18</v>
      </c>
      <c r="N1141" s="203" t="s">
        <v>45</v>
      </c>
      <c r="O1141" s="204">
        <v>1.4890000000000001</v>
      </c>
      <c r="P1141" s="204">
        <f>O1141*H1141</f>
        <v>44.670000000000002</v>
      </c>
      <c r="Q1141" s="204">
        <v>0</v>
      </c>
      <c r="R1141" s="204">
        <f>Q1141*H1141</f>
        <v>0</v>
      </c>
      <c r="S1141" s="204">
        <v>0.32400000000000001</v>
      </c>
      <c r="T1141" s="205">
        <f>S1141*H1141</f>
        <v>9.7200000000000006</v>
      </c>
      <c r="U1141" s="32"/>
      <c r="V1141" s="32"/>
      <c r="W1141" s="32"/>
      <c r="X1141" s="32"/>
      <c r="Y1141" s="32"/>
      <c r="Z1141" s="32"/>
      <c r="AA1141" s="32"/>
      <c r="AB1141" s="32"/>
      <c r="AC1141" s="32"/>
      <c r="AD1141" s="32"/>
      <c r="AE1141" s="32"/>
      <c r="AR1141" s="206" t="s">
        <v>150</v>
      </c>
      <c r="AT1141" s="206" t="s">
        <v>145</v>
      </c>
      <c r="AU1141" s="206" t="s">
        <v>83</v>
      </c>
      <c r="AY1141" s="17" t="s">
        <v>143</v>
      </c>
      <c r="BE1141" s="207">
        <f>IF(N1141="základní",J1141,0)</f>
        <v>13110</v>
      </c>
      <c r="BF1141" s="207">
        <f>IF(N1141="snížená",J1141,0)</f>
        <v>0</v>
      </c>
      <c r="BG1141" s="207">
        <f>IF(N1141="zákl. přenesená",J1141,0)</f>
        <v>0</v>
      </c>
      <c r="BH1141" s="207">
        <f>IF(N1141="sníž. přenesená",J1141,0)</f>
        <v>0</v>
      </c>
      <c r="BI1141" s="207">
        <f>IF(N1141="nulová",J1141,0)</f>
        <v>0</v>
      </c>
      <c r="BJ1141" s="17" t="s">
        <v>20</v>
      </c>
      <c r="BK1141" s="207">
        <f>ROUND(I1141*H1141,2)</f>
        <v>13110</v>
      </c>
      <c r="BL1141" s="17" t="s">
        <v>150</v>
      </c>
      <c r="BM1141" s="206" t="s">
        <v>2436</v>
      </c>
    </row>
    <row r="1142" s="2" customFormat="1">
      <c r="A1142" s="32"/>
      <c r="B1142" s="33"/>
      <c r="C1142" s="34"/>
      <c r="D1142" s="208" t="s">
        <v>152</v>
      </c>
      <c r="E1142" s="34"/>
      <c r="F1142" s="209" t="s">
        <v>2411</v>
      </c>
      <c r="G1142" s="34"/>
      <c r="H1142" s="34"/>
      <c r="I1142" s="34"/>
      <c r="J1142" s="34"/>
      <c r="K1142" s="34"/>
      <c r="L1142" s="38"/>
      <c r="M1142" s="210"/>
      <c r="N1142" s="211"/>
      <c r="O1142" s="77"/>
      <c r="P1142" s="77"/>
      <c r="Q1142" s="77"/>
      <c r="R1142" s="77"/>
      <c r="S1142" s="77"/>
      <c r="T1142" s="78"/>
      <c r="U1142" s="32"/>
      <c r="V1142" s="32"/>
      <c r="W1142" s="32"/>
      <c r="X1142" s="32"/>
      <c r="Y1142" s="32"/>
      <c r="Z1142" s="32"/>
      <c r="AA1142" s="32"/>
      <c r="AB1142" s="32"/>
      <c r="AC1142" s="32"/>
      <c r="AD1142" s="32"/>
      <c r="AE1142" s="32"/>
      <c r="AT1142" s="17" t="s">
        <v>152</v>
      </c>
      <c r="AU1142" s="17" t="s">
        <v>83</v>
      </c>
    </row>
    <row r="1143" s="2" customFormat="1">
      <c r="A1143" s="32"/>
      <c r="B1143" s="33"/>
      <c r="C1143" s="34"/>
      <c r="D1143" s="208" t="s">
        <v>179</v>
      </c>
      <c r="E1143" s="34"/>
      <c r="F1143" s="209" t="s">
        <v>2412</v>
      </c>
      <c r="G1143" s="34"/>
      <c r="H1143" s="34"/>
      <c r="I1143" s="34"/>
      <c r="J1143" s="34"/>
      <c r="K1143" s="34"/>
      <c r="L1143" s="38"/>
      <c r="M1143" s="210"/>
      <c r="N1143" s="211"/>
      <c r="O1143" s="77"/>
      <c r="P1143" s="77"/>
      <c r="Q1143" s="77"/>
      <c r="R1143" s="77"/>
      <c r="S1143" s="77"/>
      <c r="T1143" s="78"/>
      <c r="U1143" s="32"/>
      <c r="V1143" s="32"/>
      <c r="W1143" s="32"/>
      <c r="X1143" s="32"/>
      <c r="Y1143" s="32"/>
      <c r="Z1143" s="32"/>
      <c r="AA1143" s="32"/>
      <c r="AB1143" s="32"/>
      <c r="AC1143" s="32"/>
      <c r="AD1143" s="32"/>
      <c r="AE1143" s="32"/>
      <c r="AT1143" s="17" t="s">
        <v>179</v>
      </c>
      <c r="AU1143" s="17" t="s">
        <v>83</v>
      </c>
    </row>
    <row r="1144" s="2" customFormat="1" ht="37.8" customHeight="1">
      <c r="A1144" s="32"/>
      <c r="B1144" s="33"/>
      <c r="C1144" s="196" t="s">
        <v>2437</v>
      </c>
      <c r="D1144" s="196" t="s">
        <v>145</v>
      </c>
      <c r="E1144" s="197" t="s">
        <v>2438</v>
      </c>
      <c r="F1144" s="198" t="s">
        <v>2439</v>
      </c>
      <c r="G1144" s="199" t="s">
        <v>2440</v>
      </c>
      <c r="H1144" s="200">
        <v>8</v>
      </c>
      <c r="I1144" s="201">
        <v>2250</v>
      </c>
      <c r="J1144" s="201">
        <f>ROUND(I1144*H1144,2)</f>
        <v>18000</v>
      </c>
      <c r="K1144" s="198" t="s">
        <v>149</v>
      </c>
      <c r="L1144" s="38"/>
      <c r="M1144" s="202" t="s">
        <v>18</v>
      </c>
      <c r="N1144" s="203" t="s">
        <v>45</v>
      </c>
      <c r="O1144" s="204">
        <v>6.1950000000000003</v>
      </c>
      <c r="P1144" s="204">
        <f>O1144*H1144</f>
        <v>49.560000000000002</v>
      </c>
      <c r="Q1144" s="204">
        <v>0.00029500000000000001</v>
      </c>
      <c r="R1144" s="204">
        <f>Q1144*H1144</f>
        <v>0.0023600000000000001</v>
      </c>
      <c r="S1144" s="204">
        <v>0</v>
      </c>
      <c r="T1144" s="205">
        <f>S1144*H1144</f>
        <v>0</v>
      </c>
      <c r="U1144" s="32"/>
      <c r="V1144" s="32"/>
      <c r="W1144" s="32"/>
      <c r="X1144" s="32"/>
      <c r="Y1144" s="32"/>
      <c r="Z1144" s="32"/>
      <c r="AA1144" s="32"/>
      <c r="AB1144" s="32"/>
      <c r="AC1144" s="32"/>
      <c r="AD1144" s="32"/>
      <c r="AE1144" s="32"/>
      <c r="AR1144" s="206" t="s">
        <v>150</v>
      </c>
      <c r="AT1144" s="206" t="s">
        <v>145</v>
      </c>
      <c r="AU1144" s="206" t="s">
        <v>83</v>
      </c>
      <c r="AY1144" s="17" t="s">
        <v>143</v>
      </c>
      <c r="BE1144" s="207">
        <f>IF(N1144="základní",J1144,0)</f>
        <v>18000</v>
      </c>
      <c r="BF1144" s="207">
        <f>IF(N1144="snížená",J1144,0)</f>
        <v>0</v>
      </c>
      <c r="BG1144" s="207">
        <f>IF(N1144="zákl. přenesená",J1144,0)</f>
        <v>0</v>
      </c>
      <c r="BH1144" s="207">
        <f>IF(N1144="sníž. přenesená",J1144,0)</f>
        <v>0</v>
      </c>
      <c r="BI1144" s="207">
        <f>IF(N1144="nulová",J1144,0)</f>
        <v>0</v>
      </c>
      <c r="BJ1144" s="17" t="s">
        <v>20</v>
      </c>
      <c r="BK1144" s="207">
        <f>ROUND(I1144*H1144,2)</f>
        <v>18000</v>
      </c>
      <c r="BL1144" s="17" t="s">
        <v>150</v>
      </c>
      <c r="BM1144" s="206" t="s">
        <v>2441</v>
      </c>
    </row>
    <row r="1145" s="2" customFormat="1">
      <c r="A1145" s="32"/>
      <c r="B1145" s="33"/>
      <c r="C1145" s="34"/>
      <c r="D1145" s="208" t="s">
        <v>152</v>
      </c>
      <c r="E1145" s="34"/>
      <c r="F1145" s="209" t="s">
        <v>2442</v>
      </c>
      <c r="G1145" s="34"/>
      <c r="H1145" s="34"/>
      <c r="I1145" s="34"/>
      <c r="J1145" s="34"/>
      <c r="K1145" s="34"/>
      <c r="L1145" s="38"/>
      <c r="M1145" s="210"/>
      <c r="N1145" s="211"/>
      <c r="O1145" s="77"/>
      <c r="P1145" s="77"/>
      <c r="Q1145" s="77"/>
      <c r="R1145" s="77"/>
      <c r="S1145" s="77"/>
      <c r="T1145" s="78"/>
      <c r="U1145" s="32"/>
      <c r="V1145" s="32"/>
      <c r="W1145" s="32"/>
      <c r="X1145" s="32"/>
      <c r="Y1145" s="32"/>
      <c r="Z1145" s="32"/>
      <c r="AA1145" s="32"/>
      <c r="AB1145" s="32"/>
      <c r="AC1145" s="32"/>
      <c r="AD1145" s="32"/>
      <c r="AE1145" s="32"/>
      <c r="AT1145" s="17" t="s">
        <v>152</v>
      </c>
      <c r="AU1145" s="17" t="s">
        <v>83</v>
      </c>
    </row>
    <row r="1146" s="2" customFormat="1">
      <c r="A1146" s="32"/>
      <c r="B1146" s="33"/>
      <c r="C1146" s="34"/>
      <c r="D1146" s="208" t="s">
        <v>179</v>
      </c>
      <c r="E1146" s="34"/>
      <c r="F1146" s="209" t="s">
        <v>2443</v>
      </c>
      <c r="G1146" s="34"/>
      <c r="H1146" s="34"/>
      <c r="I1146" s="34"/>
      <c r="J1146" s="34"/>
      <c r="K1146" s="34"/>
      <c r="L1146" s="38"/>
      <c r="M1146" s="210"/>
      <c r="N1146" s="211"/>
      <c r="O1146" s="77"/>
      <c r="P1146" s="77"/>
      <c r="Q1146" s="77"/>
      <c r="R1146" s="77"/>
      <c r="S1146" s="77"/>
      <c r="T1146" s="78"/>
      <c r="U1146" s="32"/>
      <c r="V1146" s="32"/>
      <c r="W1146" s="32"/>
      <c r="X1146" s="32"/>
      <c r="Y1146" s="32"/>
      <c r="Z1146" s="32"/>
      <c r="AA1146" s="32"/>
      <c r="AB1146" s="32"/>
      <c r="AC1146" s="32"/>
      <c r="AD1146" s="32"/>
      <c r="AE1146" s="32"/>
      <c r="AT1146" s="17" t="s">
        <v>179</v>
      </c>
      <c r="AU1146" s="17" t="s">
        <v>83</v>
      </c>
    </row>
    <row r="1147" s="2" customFormat="1" ht="24.15" customHeight="1">
      <c r="A1147" s="32"/>
      <c r="B1147" s="33"/>
      <c r="C1147" s="196" t="s">
        <v>2444</v>
      </c>
      <c r="D1147" s="196" t="s">
        <v>145</v>
      </c>
      <c r="E1147" s="197" t="s">
        <v>2445</v>
      </c>
      <c r="F1147" s="198" t="s">
        <v>2446</v>
      </c>
      <c r="G1147" s="199" t="s">
        <v>195</v>
      </c>
      <c r="H1147" s="200">
        <v>72</v>
      </c>
      <c r="I1147" s="201">
        <v>1680</v>
      </c>
      <c r="J1147" s="201">
        <f>ROUND(I1147*H1147,2)</f>
        <v>120960</v>
      </c>
      <c r="K1147" s="198" t="s">
        <v>149</v>
      </c>
      <c r="L1147" s="38"/>
      <c r="M1147" s="202" t="s">
        <v>18</v>
      </c>
      <c r="N1147" s="203" t="s">
        <v>45</v>
      </c>
      <c r="O1147" s="204">
        <v>5.1399999999999997</v>
      </c>
      <c r="P1147" s="204">
        <f>O1147*H1147</f>
        <v>370.07999999999998</v>
      </c>
      <c r="Q1147" s="204">
        <v>6.0000000000000002E-05</v>
      </c>
      <c r="R1147" s="204">
        <f>Q1147*H1147</f>
        <v>0.0043200000000000001</v>
      </c>
      <c r="S1147" s="204">
        <v>0</v>
      </c>
      <c r="T1147" s="205">
        <f>S1147*H1147</f>
        <v>0</v>
      </c>
      <c r="U1147" s="32"/>
      <c r="V1147" s="32"/>
      <c r="W1147" s="32"/>
      <c r="X1147" s="32"/>
      <c r="Y1147" s="32"/>
      <c r="Z1147" s="32"/>
      <c r="AA1147" s="32"/>
      <c r="AB1147" s="32"/>
      <c r="AC1147" s="32"/>
      <c r="AD1147" s="32"/>
      <c r="AE1147" s="32"/>
      <c r="AR1147" s="206" t="s">
        <v>150</v>
      </c>
      <c r="AT1147" s="206" t="s">
        <v>145</v>
      </c>
      <c r="AU1147" s="206" t="s">
        <v>83</v>
      </c>
      <c r="AY1147" s="17" t="s">
        <v>143</v>
      </c>
      <c r="BE1147" s="207">
        <f>IF(N1147="základní",J1147,0)</f>
        <v>120960</v>
      </c>
      <c r="BF1147" s="207">
        <f>IF(N1147="snížená",J1147,0)</f>
        <v>0</v>
      </c>
      <c r="BG1147" s="207">
        <f>IF(N1147="zákl. přenesená",J1147,0)</f>
        <v>0</v>
      </c>
      <c r="BH1147" s="207">
        <f>IF(N1147="sníž. přenesená",J1147,0)</f>
        <v>0</v>
      </c>
      <c r="BI1147" s="207">
        <f>IF(N1147="nulová",J1147,0)</f>
        <v>0</v>
      </c>
      <c r="BJ1147" s="17" t="s">
        <v>20</v>
      </c>
      <c r="BK1147" s="207">
        <f>ROUND(I1147*H1147,2)</f>
        <v>120960</v>
      </c>
      <c r="BL1147" s="17" t="s">
        <v>150</v>
      </c>
      <c r="BM1147" s="206" t="s">
        <v>2447</v>
      </c>
    </row>
    <row r="1148" s="2" customFormat="1">
      <c r="A1148" s="32"/>
      <c r="B1148" s="33"/>
      <c r="C1148" s="34"/>
      <c r="D1148" s="208" t="s">
        <v>152</v>
      </c>
      <c r="E1148" s="34"/>
      <c r="F1148" s="209" t="s">
        <v>2442</v>
      </c>
      <c r="G1148" s="34"/>
      <c r="H1148" s="34"/>
      <c r="I1148" s="34"/>
      <c r="J1148" s="34"/>
      <c r="K1148" s="34"/>
      <c r="L1148" s="38"/>
      <c r="M1148" s="210"/>
      <c r="N1148" s="211"/>
      <c r="O1148" s="77"/>
      <c r="P1148" s="77"/>
      <c r="Q1148" s="77"/>
      <c r="R1148" s="77"/>
      <c r="S1148" s="77"/>
      <c r="T1148" s="78"/>
      <c r="U1148" s="32"/>
      <c r="V1148" s="32"/>
      <c r="W1148" s="32"/>
      <c r="X1148" s="32"/>
      <c r="Y1148" s="32"/>
      <c r="Z1148" s="32"/>
      <c r="AA1148" s="32"/>
      <c r="AB1148" s="32"/>
      <c r="AC1148" s="32"/>
      <c r="AD1148" s="32"/>
      <c r="AE1148" s="32"/>
      <c r="AT1148" s="17" t="s">
        <v>152</v>
      </c>
      <c r="AU1148" s="17" t="s">
        <v>83</v>
      </c>
    </row>
    <row r="1149" s="2" customFormat="1">
      <c r="A1149" s="32"/>
      <c r="B1149" s="33"/>
      <c r="C1149" s="34"/>
      <c r="D1149" s="208" t="s">
        <v>179</v>
      </c>
      <c r="E1149" s="34"/>
      <c r="F1149" s="209" t="s">
        <v>2448</v>
      </c>
      <c r="G1149" s="34"/>
      <c r="H1149" s="34"/>
      <c r="I1149" s="34"/>
      <c r="J1149" s="34"/>
      <c r="K1149" s="34"/>
      <c r="L1149" s="38"/>
      <c r="M1149" s="210"/>
      <c r="N1149" s="211"/>
      <c r="O1149" s="77"/>
      <c r="P1149" s="77"/>
      <c r="Q1149" s="77"/>
      <c r="R1149" s="77"/>
      <c r="S1149" s="77"/>
      <c r="T1149" s="78"/>
      <c r="U1149" s="32"/>
      <c r="V1149" s="32"/>
      <c r="W1149" s="32"/>
      <c r="X1149" s="32"/>
      <c r="Y1149" s="32"/>
      <c r="Z1149" s="32"/>
      <c r="AA1149" s="32"/>
      <c r="AB1149" s="32"/>
      <c r="AC1149" s="32"/>
      <c r="AD1149" s="32"/>
      <c r="AE1149" s="32"/>
      <c r="AT1149" s="17" t="s">
        <v>179</v>
      </c>
      <c r="AU1149" s="17" t="s">
        <v>83</v>
      </c>
    </row>
    <row r="1150" s="2" customFormat="1" ht="24.15" customHeight="1">
      <c r="A1150" s="32"/>
      <c r="B1150" s="33"/>
      <c r="C1150" s="196" t="s">
        <v>2449</v>
      </c>
      <c r="D1150" s="196" t="s">
        <v>145</v>
      </c>
      <c r="E1150" s="197" t="s">
        <v>2450</v>
      </c>
      <c r="F1150" s="198" t="s">
        <v>2451</v>
      </c>
      <c r="G1150" s="199" t="s">
        <v>195</v>
      </c>
      <c r="H1150" s="200">
        <v>72</v>
      </c>
      <c r="I1150" s="201">
        <v>3910</v>
      </c>
      <c r="J1150" s="201">
        <f>ROUND(I1150*H1150,2)</f>
        <v>281520</v>
      </c>
      <c r="K1150" s="198" t="s">
        <v>149</v>
      </c>
      <c r="L1150" s="38"/>
      <c r="M1150" s="202" t="s">
        <v>18</v>
      </c>
      <c r="N1150" s="203" t="s">
        <v>45</v>
      </c>
      <c r="O1150" s="204">
        <v>4.9279999999999999</v>
      </c>
      <c r="P1150" s="204">
        <f>O1150*H1150</f>
        <v>354.81599999999997</v>
      </c>
      <c r="Q1150" s="204">
        <v>0.36965999999999999</v>
      </c>
      <c r="R1150" s="204">
        <f>Q1150*H1150</f>
        <v>26.61552</v>
      </c>
      <c r="S1150" s="204">
        <v>0</v>
      </c>
      <c r="T1150" s="205">
        <f>S1150*H1150</f>
        <v>0</v>
      </c>
      <c r="U1150" s="32"/>
      <c r="V1150" s="32"/>
      <c r="W1150" s="32"/>
      <c r="X1150" s="32"/>
      <c r="Y1150" s="32"/>
      <c r="Z1150" s="32"/>
      <c r="AA1150" s="32"/>
      <c r="AB1150" s="32"/>
      <c r="AC1150" s="32"/>
      <c r="AD1150" s="32"/>
      <c r="AE1150" s="32"/>
      <c r="AR1150" s="206" t="s">
        <v>150</v>
      </c>
      <c r="AT1150" s="206" t="s">
        <v>145</v>
      </c>
      <c r="AU1150" s="206" t="s">
        <v>83</v>
      </c>
      <c r="AY1150" s="17" t="s">
        <v>143</v>
      </c>
      <c r="BE1150" s="207">
        <f>IF(N1150="základní",J1150,0)</f>
        <v>281520</v>
      </c>
      <c r="BF1150" s="207">
        <f>IF(N1150="snížená",J1150,0)</f>
        <v>0</v>
      </c>
      <c r="BG1150" s="207">
        <f>IF(N1150="zákl. přenesená",J1150,0)</f>
        <v>0</v>
      </c>
      <c r="BH1150" s="207">
        <f>IF(N1150="sníž. přenesená",J1150,0)</f>
        <v>0</v>
      </c>
      <c r="BI1150" s="207">
        <f>IF(N1150="nulová",J1150,0)</f>
        <v>0</v>
      </c>
      <c r="BJ1150" s="17" t="s">
        <v>20</v>
      </c>
      <c r="BK1150" s="207">
        <f>ROUND(I1150*H1150,2)</f>
        <v>281520</v>
      </c>
      <c r="BL1150" s="17" t="s">
        <v>150</v>
      </c>
      <c r="BM1150" s="206" t="s">
        <v>2452</v>
      </c>
    </row>
    <row r="1151" s="2" customFormat="1">
      <c r="A1151" s="32"/>
      <c r="B1151" s="33"/>
      <c r="C1151" s="34"/>
      <c r="D1151" s="208" t="s">
        <v>152</v>
      </c>
      <c r="E1151" s="34"/>
      <c r="F1151" s="209" t="s">
        <v>2442</v>
      </c>
      <c r="G1151" s="34"/>
      <c r="H1151" s="34"/>
      <c r="I1151" s="34"/>
      <c r="J1151" s="34"/>
      <c r="K1151" s="34"/>
      <c r="L1151" s="38"/>
      <c r="M1151" s="210"/>
      <c r="N1151" s="211"/>
      <c r="O1151" s="77"/>
      <c r="P1151" s="77"/>
      <c r="Q1151" s="77"/>
      <c r="R1151" s="77"/>
      <c r="S1151" s="77"/>
      <c r="T1151" s="78"/>
      <c r="U1151" s="32"/>
      <c r="V1151" s="32"/>
      <c r="W1151" s="32"/>
      <c r="X1151" s="32"/>
      <c r="Y1151" s="32"/>
      <c r="Z1151" s="32"/>
      <c r="AA1151" s="32"/>
      <c r="AB1151" s="32"/>
      <c r="AC1151" s="32"/>
      <c r="AD1151" s="32"/>
      <c r="AE1151" s="32"/>
      <c r="AT1151" s="17" t="s">
        <v>152</v>
      </c>
      <c r="AU1151" s="17" t="s">
        <v>83</v>
      </c>
    </row>
    <row r="1152" s="2" customFormat="1">
      <c r="A1152" s="32"/>
      <c r="B1152" s="33"/>
      <c r="C1152" s="34"/>
      <c r="D1152" s="208" t="s">
        <v>179</v>
      </c>
      <c r="E1152" s="34"/>
      <c r="F1152" s="209" t="s">
        <v>2453</v>
      </c>
      <c r="G1152" s="34"/>
      <c r="H1152" s="34"/>
      <c r="I1152" s="34"/>
      <c r="J1152" s="34"/>
      <c r="K1152" s="34"/>
      <c r="L1152" s="38"/>
      <c r="M1152" s="210"/>
      <c r="N1152" s="211"/>
      <c r="O1152" s="77"/>
      <c r="P1152" s="77"/>
      <c r="Q1152" s="77"/>
      <c r="R1152" s="77"/>
      <c r="S1152" s="77"/>
      <c r="T1152" s="78"/>
      <c r="U1152" s="32"/>
      <c r="V1152" s="32"/>
      <c r="W1152" s="32"/>
      <c r="X1152" s="32"/>
      <c r="Y1152" s="32"/>
      <c r="Z1152" s="32"/>
      <c r="AA1152" s="32"/>
      <c r="AB1152" s="32"/>
      <c r="AC1152" s="32"/>
      <c r="AD1152" s="32"/>
      <c r="AE1152" s="32"/>
      <c r="AT1152" s="17" t="s">
        <v>179</v>
      </c>
      <c r="AU1152" s="17" t="s">
        <v>83</v>
      </c>
    </row>
    <row r="1153" s="2" customFormat="1" ht="21.75" customHeight="1">
      <c r="A1153" s="32"/>
      <c r="B1153" s="33"/>
      <c r="C1153" s="196" t="s">
        <v>2454</v>
      </c>
      <c r="D1153" s="196" t="s">
        <v>145</v>
      </c>
      <c r="E1153" s="197" t="s">
        <v>2455</v>
      </c>
      <c r="F1153" s="198" t="s">
        <v>2456</v>
      </c>
      <c r="G1153" s="199" t="s">
        <v>195</v>
      </c>
      <c r="H1153" s="200">
        <v>30</v>
      </c>
      <c r="I1153" s="201">
        <v>160</v>
      </c>
      <c r="J1153" s="201">
        <f>ROUND(I1153*H1153,2)</f>
        <v>4800</v>
      </c>
      <c r="K1153" s="198" t="s">
        <v>18</v>
      </c>
      <c r="L1153" s="38"/>
      <c r="M1153" s="202" t="s">
        <v>18</v>
      </c>
      <c r="N1153" s="203" t="s">
        <v>45</v>
      </c>
      <c r="O1153" s="204">
        <v>0.59999999999999998</v>
      </c>
      <c r="P1153" s="204">
        <f>O1153*H1153</f>
        <v>18</v>
      </c>
      <c r="Q1153" s="204">
        <v>0.00055000000000000003</v>
      </c>
      <c r="R1153" s="204">
        <f>Q1153*H1153</f>
        <v>0.016500000000000001</v>
      </c>
      <c r="S1153" s="204">
        <v>0</v>
      </c>
      <c r="T1153" s="205">
        <f>S1153*H1153</f>
        <v>0</v>
      </c>
      <c r="U1153" s="32"/>
      <c r="V1153" s="32"/>
      <c r="W1153" s="32"/>
      <c r="X1153" s="32"/>
      <c r="Y1153" s="32"/>
      <c r="Z1153" s="32"/>
      <c r="AA1153" s="32"/>
      <c r="AB1153" s="32"/>
      <c r="AC1153" s="32"/>
      <c r="AD1153" s="32"/>
      <c r="AE1153" s="32"/>
      <c r="AR1153" s="206" t="s">
        <v>150</v>
      </c>
      <c r="AT1153" s="206" t="s">
        <v>145</v>
      </c>
      <c r="AU1153" s="206" t="s">
        <v>83</v>
      </c>
      <c r="AY1153" s="17" t="s">
        <v>143</v>
      </c>
      <c r="BE1153" s="207">
        <f>IF(N1153="základní",J1153,0)</f>
        <v>4800</v>
      </c>
      <c r="BF1153" s="207">
        <f>IF(N1153="snížená",J1153,0)</f>
        <v>0</v>
      </c>
      <c r="BG1153" s="207">
        <f>IF(N1153="zákl. přenesená",J1153,0)</f>
        <v>0</v>
      </c>
      <c r="BH1153" s="207">
        <f>IF(N1153="sníž. přenesená",J1153,0)</f>
        <v>0</v>
      </c>
      <c r="BI1153" s="207">
        <f>IF(N1153="nulová",J1153,0)</f>
        <v>0</v>
      </c>
      <c r="BJ1153" s="17" t="s">
        <v>20</v>
      </c>
      <c r="BK1153" s="207">
        <f>ROUND(I1153*H1153,2)</f>
        <v>4800</v>
      </c>
      <c r="BL1153" s="17" t="s">
        <v>150</v>
      </c>
      <c r="BM1153" s="206" t="s">
        <v>2457</v>
      </c>
    </row>
    <row r="1154" s="2" customFormat="1">
      <c r="A1154" s="32"/>
      <c r="B1154" s="33"/>
      <c r="C1154" s="34"/>
      <c r="D1154" s="208" t="s">
        <v>179</v>
      </c>
      <c r="E1154" s="34"/>
      <c r="F1154" s="209" t="s">
        <v>2458</v>
      </c>
      <c r="G1154" s="34"/>
      <c r="H1154" s="34"/>
      <c r="I1154" s="34"/>
      <c r="J1154" s="34"/>
      <c r="K1154" s="34"/>
      <c r="L1154" s="38"/>
      <c r="M1154" s="210"/>
      <c r="N1154" s="211"/>
      <c r="O1154" s="77"/>
      <c r="P1154" s="77"/>
      <c r="Q1154" s="77"/>
      <c r="R1154" s="77"/>
      <c r="S1154" s="77"/>
      <c r="T1154" s="78"/>
      <c r="U1154" s="32"/>
      <c r="V1154" s="32"/>
      <c r="W1154" s="32"/>
      <c r="X1154" s="32"/>
      <c r="Y1154" s="32"/>
      <c r="Z1154" s="32"/>
      <c r="AA1154" s="32"/>
      <c r="AB1154" s="32"/>
      <c r="AC1154" s="32"/>
      <c r="AD1154" s="32"/>
      <c r="AE1154" s="32"/>
      <c r="AT1154" s="17" t="s">
        <v>179</v>
      </c>
      <c r="AU1154" s="17" t="s">
        <v>83</v>
      </c>
    </row>
    <row r="1155" s="2" customFormat="1" ht="37.8" customHeight="1">
      <c r="A1155" s="32"/>
      <c r="B1155" s="33"/>
      <c r="C1155" s="196" t="s">
        <v>2459</v>
      </c>
      <c r="D1155" s="196" t="s">
        <v>145</v>
      </c>
      <c r="E1155" s="197" t="s">
        <v>2460</v>
      </c>
      <c r="F1155" s="198" t="s">
        <v>2461</v>
      </c>
      <c r="G1155" s="199" t="s">
        <v>256</v>
      </c>
      <c r="H1155" s="200">
        <v>90</v>
      </c>
      <c r="I1155" s="201">
        <v>205</v>
      </c>
      <c r="J1155" s="201">
        <f>ROUND(I1155*H1155,2)</f>
        <v>18450</v>
      </c>
      <c r="K1155" s="198" t="s">
        <v>149</v>
      </c>
      <c r="L1155" s="38"/>
      <c r="M1155" s="202" t="s">
        <v>18</v>
      </c>
      <c r="N1155" s="203" t="s">
        <v>45</v>
      </c>
      <c r="O1155" s="204">
        <v>0.44</v>
      </c>
      <c r="P1155" s="204">
        <f>O1155*H1155</f>
        <v>39.600000000000001</v>
      </c>
      <c r="Q1155" s="204">
        <v>0</v>
      </c>
      <c r="R1155" s="204">
        <f>Q1155*H1155</f>
        <v>0</v>
      </c>
      <c r="S1155" s="204">
        <v>0</v>
      </c>
      <c r="T1155" s="205">
        <f>S1155*H1155</f>
        <v>0</v>
      </c>
      <c r="U1155" s="32"/>
      <c r="V1155" s="32"/>
      <c r="W1155" s="32"/>
      <c r="X1155" s="32"/>
      <c r="Y1155" s="32"/>
      <c r="Z1155" s="32"/>
      <c r="AA1155" s="32"/>
      <c r="AB1155" s="32"/>
      <c r="AC1155" s="32"/>
      <c r="AD1155" s="32"/>
      <c r="AE1155" s="32"/>
      <c r="AR1155" s="206" t="s">
        <v>150</v>
      </c>
      <c r="AT1155" s="206" t="s">
        <v>145</v>
      </c>
      <c r="AU1155" s="206" t="s">
        <v>83</v>
      </c>
      <c r="AY1155" s="17" t="s">
        <v>143</v>
      </c>
      <c r="BE1155" s="207">
        <f>IF(N1155="základní",J1155,0)</f>
        <v>18450</v>
      </c>
      <c r="BF1155" s="207">
        <f>IF(N1155="snížená",J1155,0)</f>
        <v>0</v>
      </c>
      <c r="BG1155" s="207">
        <f>IF(N1155="zákl. přenesená",J1155,0)</f>
        <v>0</v>
      </c>
      <c r="BH1155" s="207">
        <f>IF(N1155="sníž. přenesená",J1155,0)</f>
        <v>0</v>
      </c>
      <c r="BI1155" s="207">
        <f>IF(N1155="nulová",J1155,0)</f>
        <v>0</v>
      </c>
      <c r="BJ1155" s="17" t="s">
        <v>20</v>
      </c>
      <c r="BK1155" s="207">
        <f>ROUND(I1155*H1155,2)</f>
        <v>18450</v>
      </c>
      <c r="BL1155" s="17" t="s">
        <v>150</v>
      </c>
      <c r="BM1155" s="206" t="s">
        <v>2462</v>
      </c>
    </row>
    <row r="1156" s="2" customFormat="1">
      <c r="A1156" s="32"/>
      <c r="B1156" s="33"/>
      <c r="C1156" s="34"/>
      <c r="D1156" s="208" t="s">
        <v>152</v>
      </c>
      <c r="E1156" s="34"/>
      <c r="F1156" s="209" t="s">
        <v>2463</v>
      </c>
      <c r="G1156" s="34"/>
      <c r="H1156" s="34"/>
      <c r="I1156" s="34"/>
      <c r="J1156" s="34"/>
      <c r="K1156" s="34"/>
      <c r="L1156" s="38"/>
      <c r="M1156" s="210"/>
      <c r="N1156" s="211"/>
      <c r="O1156" s="77"/>
      <c r="P1156" s="77"/>
      <c r="Q1156" s="77"/>
      <c r="R1156" s="77"/>
      <c r="S1156" s="77"/>
      <c r="T1156" s="78"/>
      <c r="U1156" s="32"/>
      <c r="V1156" s="32"/>
      <c r="W1156" s="32"/>
      <c r="X1156" s="32"/>
      <c r="Y1156" s="32"/>
      <c r="Z1156" s="32"/>
      <c r="AA1156" s="32"/>
      <c r="AB1156" s="32"/>
      <c r="AC1156" s="32"/>
      <c r="AD1156" s="32"/>
      <c r="AE1156" s="32"/>
      <c r="AT1156" s="17" t="s">
        <v>152</v>
      </c>
      <c r="AU1156" s="17" t="s">
        <v>83</v>
      </c>
    </row>
    <row r="1157" s="2" customFormat="1" ht="24.15" customHeight="1">
      <c r="A1157" s="32"/>
      <c r="B1157" s="33"/>
      <c r="C1157" s="196" t="s">
        <v>2464</v>
      </c>
      <c r="D1157" s="196" t="s">
        <v>145</v>
      </c>
      <c r="E1157" s="197" t="s">
        <v>2465</v>
      </c>
      <c r="F1157" s="198" t="s">
        <v>2466</v>
      </c>
      <c r="G1157" s="199" t="s">
        <v>256</v>
      </c>
      <c r="H1157" s="200">
        <v>75</v>
      </c>
      <c r="I1157" s="201">
        <v>28</v>
      </c>
      <c r="J1157" s="201">
        <f>ROUND(I1157*H1157,2)</f>
        <v>2100</v>
      </c>
      <c r="K1157" s="198" t="s">
        <v>18</v>
      </c>
      <c r="L1157" s="38"/>
      <c r="M1157" s="202" t="s">
        <v>18</v>
      </c>
      <c r="N1157" s="203" t="s">
        <v>45</v>
      </c>
      <c r="O1157" s="204">
        <v>0</v>
      </c>
      <c r="P1157" s="204">
        <f>O1157*H1157</f>
        <v>0</v>
      </c>
      <c r="Q1157" s="204">
        <v>0</v>
      </c>
      <c r="R1157" s="204">
        <f>Q1157*H1157</f>
        <v>0</v>
      </c>
      <c r="S1157" s="204">
        <v>0</v>
      </c>
      <c r="T1157" s="205">
        <f>S1157*H1157</f>
        <v>0</v>
      </c>
      <c r="U1157" s="32"/>
      <c r="V1157" s="32"/>
      <c r="W1157" s="32"/>
      <c r="X1157" s="32"/>
      <c r="Y1157" s="32"/>
      <c r="Z1157" s="32"/>
      <c r="AA1157" s="32"/>
      <c r="AB1157" s="32"/>
      <c r="AC1157" s="32"/>
      <c r="AD1157" s="32"/>
      <c r="AE1157" s="32"/>
      <c r="AR1157" s="206" t="s">
        <v>150</v>
      </c>
      <c r="AT1157" s="206" t="s">
        <v>145</v>
      </c>
      <c r="AU1157" s="206" t="s">
        <v>83</v>
      </c>
      <c r="AY1157" s="17" t="s">
        <v>143</v>
      </c>
      <c r="BE1157" s="207">
        <f>IF(N1157="základní",J1157,0)</f>
        <v>2100</v>
      </c>
      <c r="BF1157" s="207">
        <f>IF(N1157="snížená",J1157,0)</f>
        <v>0</v>
      </c>
      <c r="BG1157" s="207">
        <f>IF(N1157="zákl. přenesená",J1157,0)</f>
        <v>0</v>
      </c>
      <c r="BH1157" s="207">
        <f>IF(N1157="sníž. přenesená",J1157,0)</f>
        <v>0</v>
      </c>
      <c r="BI1157" s="207">
        <f>IF(N1157="nulová",J1157,0)</f>
        <v>0</v>
      </c>
      <c r="BJ1157" s="17" t="s">
        <v>20</v>
      </c>
      <c r="BK1157" s="207">
        <f>ROUND(I1157*H1157,2)</f>
        <v>2100</v>
      </c>
      <c r="BL1157" s="17" t="s">
        <v>150</v>
      </c>
      <c r="BM1157" s="206" t="s">
        <v>2467</v>
      </c>
    </row>
    <row r="1158" s="2" customFormat="1">
      <c r="A1158" s="32"/>
      <c r="B1158" s="33"/>
      <c r="C1158" s="34"/>
      <c r="D1158" s="208" t="s">
        <v>179</v>
      </c>
      <c r="E1158" s="34"/>
      <c r="F1158" s="209" t="s">
        <v>2468</v>
      </c>
      <c r="G1158" s="34"/>
      <c r="H1158" s="34"/>
      <c r="I1158" s="34"/>
      <c r="J1158" s="34"/>
      <c r="K1158" s="34"/>
      <c r="L1158" s="38"/>
      <c r="M1158" s="210"/>
      <c r="N1158" s="211"/>
      <c r="O1158" s="77"/>
      <c r="P1158" s="77"/>
      <c r="Q1158" s="77"/>
      <c r="R1158" s="77"/>
      <c r="S1158" s="77"/>
      <c r="T1158" s="78"/>
      <c r="U1158" s="32"/>
      <c r="V1158" s="32"/>
      <c r="W1158" s="32"/>
      <c r="X1158" s="32"/>
      <c r="Y1158" s="32"/>
      <c r="Z1158" s="32"/>
      <c r="AA1158" s="32"/>
      <c r="AB1158" s="32"/>
      <c r="AC1158" s="32"/>
      <c r="AD1158" s="32"/>
      <c r="AE1158" s="32"/>
      <c r="AT1158" s="17" t="s">
        <v>179</v>
      </c>
      <c r="AU1158" s="17" t="s">
        <v>83</v>
      </c>
    </row>
    <row r="1159" s="2" customFormat="1" ht="24.15" customHeight="1">
      <c r="A1159" s="32"/>
      <c r="B1159" s="33"/>
      <c r="C1159" s="196" t="s">
        <v>2469</v>
      </c>
      <c r="D1159" s="196" t="s">
        <v>145</v>
      </c>
      <c r="E1159" s="197" t="s">
        <v>2470</v>
      </c>
      <c r="F1159" s="198" t="s">
        <v>2471</v>
      </c>
      <c r="G1159" s="199" t="s">
        <v>256</v>
      </c>
      <c r="H1159" s="200">
        <v>150</v>
      </c>
      <c r="I1159" s="201">
        <v>48</v>
      </c>
      <c r="J1159" s="201">
        <f>ROUND(I1159*H1159,2)</f>
        <v>7200</v>
      </c>
      <c r="K1159" s="198" t="s">
        <v>18</v>
      </c>
      <c r="L1159" s="38"/>
      <c r="M1159" s="202" t="s">
        <v>18</v>
      </c>
      <c r="N1159" s="203" t="s">
        <v>45</v>
      </c>
      <c r="O1159" s="204">
        <v>0</v>
      </c>
      <c r="P1159" s="204">
        <f>O1159*H1159</f>
        <v>0</v>
      </c>
      <c r="Q1159" s="204">
        <v>0</v>
      </c>
      <c r="R1159" s="204">
        <f>Q1159*H1159</f>
        <v>0</v>
      </c>
      <c r="S1159" s="204">
        <v>0</v>
      </c>
      <c r="T1159" s="205">
        <f>S1159*H1159</f>
        <v>0</v>
      </c>
      <c r="U1159" s="32"/>
      <c r="V1159" s="32"/>
      <c r="W1159" s="32"/>
      <c r="X1159" s="32"/>
      <c r="Y1159" s="32"/>
      <c r="Z1159" s="32"/>
      <c r="AA1159" s="32"/>
      <c r="AB1159" s="32"/>
      <c r="AC1159" s="32"/>
      <c r="AD1159" s="32"/>
      <c r="AE1159" s="32"/>
      <c r="AR1159" s="206" t="s">
        <v>150</v>
      </c>
      <c r="AT1159" s="206" t="s">
        <v>145</v>
      </c>
      <c r="AU1159" s="206" t="s">
        <v>83</v>
      </c>
      <c r="AY1159" s="17" t="s">
        <v>143</v>
      </c>
      <c r="BE1159" s="207">
        <f>IF(N1159="základní",J1159,0)</f>
        <v>7200</v>
      </c>
      <c r="BF1159" s="207">
        <f>IF(N1159="snížená",J1159,0)</f>
        <v>0</v>
      </c>
      <c r="BG1159" s="207">
        <f>IF(N1159="zákl. přenesená",J1159,0)</f>
        <v>0</v>
      </c>
      <c r="BH1159" s="207">
        <f>IF(N1159="sníž. přenesená",J1159,0)</f>
        <v>0</v>
      </c>
      <c r="BI1159" s="207">
        <f>IF(N1159="nulová",J1159,0)</f>
        <v>0</v>
      </c>
      <c r="BJ1159" s="17" t="s">
        <v>20</v>
      </c>
      <c r="BK1159" s="207">
        <f>ROUND(I1159*H1159,2)</f>
        <v>7200</v>
      </c>
      <c r="BL1159" s="17" t="s">
        <v>150</v>
      </c>
      <c r="BM1159" s="206" t="s">
        <v>2472</v>
      </c>
    </row>
    <row r="1160" s="2" customFormat="1">
      <c r="A1160" s="32"/>
      <c r="B1160" s="33"/>
      <c r="C1160" s="34"/>
      <c r="D1160" s="208" t="s">
        <v>179</v>
      </c>
      <c r="E1160" s="34"/>
      <c r="F1160" s="209" t="s">
        <v>2468</v>
      </c>
      <c r="G1160" s="34"/>
      <c r="H1160" s="34"/>
      <c r="I1160" s="34"/>
      <c r="J1160" s="34"/>
      <c r="K1160" s="34"/>
      <c r="L1160" s="38"/>
      <c r="M1160" s="210"/>
      <c r="N1160" s="211"/>
      <c r="O1160" s="77"/>
      <c r="P1160" s="77"/>
      <c r="Q1160" s="77"/>
      <c r="R1160" s="77"/>
      <c r="S1160" s="77"/>
      <c r="T1160" s="78"/>
      <c r="U1160" s="32"/>
      <c r="V1160" s="32"/>
      <c r="W1160" s="32"/>
      <c r="X1160" s="32"/>
      <c r="Y1160" s="32"/>
      <c r="Z1160" s="32"/>
      <c r="AA1160" s="32"/>
      <c r="AB1160" s="32"/>
      <c r="AC1160" s="32"/>
      <c r="AD1160" s="32"/>
      <c r="AE1160" s="32"/>
      <c r="AT1160" s="17" t="s">
        <v>179</v>
      </c>
      <c r="AU1160" s="17" t="s">
        <v>83</v>
      </c>
    </row>
    <row r="1161" s="2" customFormat="1" ht="49.05" customHeight="1">
      <c r="A1161" s="32"/>
      <c r="B1161" s="33"/>
      <c r="C1161" s="196" t="s">
        <v>2473</v>
      </c>
      <c r="D1161" s="196" t="s">
        <v>145</v>
      </c>
      <c r="E1161" s="197" t="s">
        <v>2474</v>
      </c>
      <c r="F1161" s="198" t="s">
        <v>2475</v>
      </c>
      <c r="G1161" s="199" t="s">
        <v>148</v>
      </c>
      <c r="H1161" s="200">
        <v>3750</v>
      </c>
      <c r="I1161" s="201">
        <v>63.299999999999997</v>
      </c>
      <c r="J1161" s="201">
        <f>ROUND(I1161*H1161,2)</f>
        <v>237375</v>
      </c>
      <c r="K1161" s="198" t="s">
        <v>149</v>
      </c>
      <c r="L1161" s="38"/>
      <c r="M1161" s="202" t="s">
        <v>18</v>
      </c>
      <c r="N1161" s="203" t="s">
        <v>45</v>
      </c>
      <c r="O1161" s="204">
        <v>0.154</v>
      </c>
      <c r="P1161" s="204">
        <f>O1161*H1161</f>
        <v>577.5</v>
      </c>
      <c r="Q1161" s="204">
        <v>0</v>
      </c>
      <c r="R1161" s="204">
        <f>Q1161*H1161</f>
        <v>0</v>
      </c>
      <c r="S1161" s="204">
        <v>0</v>
      </c>
      <c r="T1161" s="205">
        <f>S1161*H1161</f>
        <v>0</v>
      </c>
      <c r="U1161" s="32"/>
      <c r="V1161" s="32"/>
      <c r="W1161" s="32"/>
      <c r="X1161" s="32"/>
      <c r="Y1161" s="32"/>
      <c r="Z1161" s="32"/>
      <c r="AA1161" s="32"/>
      <c r="AB1161" s="32"/>
      <c r="AC1161" s="32"/>
      <c r="AD1161" s="32"/>
      <c r="AE1161" s="32"/>
      <c r="AR1161" s="206" t="s">
        <v>150</v>
      </c>
      <c r="AT1161" s="206" t="s">
        <v>145</v>
      </c>
      <c r="AU1161" s="206" t="s">
        <v>83</v>
      </c>
      <c r="AY1161" s="17" t="s">
        <v>143</v>
      </c>
      <c r="BE1161" s="207">
        <f>IF(N1161="základní",J1161,0)</f>
        <v>237375</v>
      </c>
      <c r="BF1161" s="207">
        <f>IF(N1161="snížená",J1161,0)</f>
        <v>0</v>
      </c>
      <c r="BG1161" s="207">
        <f>IF(N1161="zákl. přenesená",J1161,0)</f>
        <v>0</v>
      </c>
      <c r="BH1161" s="207">
        <f>IF(N1161="sníž. přenesená",J1161,0)</f>
        <v>0</v>
      </c>
      <c r="BI1161" s="207">
        <f>IF(N1161="nulová",J1161,0)</f>
        <v>0</v>
      </c>
      <c r="BJ1161" s="17" t="s">
        <v>20</v>
      </c>
      <c r="BK1161" s="207">
        <f>ROUND(I1161*H1161,2)</f>
        <v>237375</v>
      </c>
      <c r="BL1161" s="17" t="s">
        <v>150</v>
      </c>
      <c r="BM1161" s="206" t="s">
        <v>2476</v>
      </c>
    </row>
    <row r="1162" s="2" customFormat="1">
      <c r="A1162" s="32"/>
      <c r="B1162" s="33"/>
      <c r="C1162" s="34"/>
      <c r="D1162" s="208" t="s">
        <v>152</v>
      </c>
      <c r="E1162" s="34"/>
      <c r="F1162" s="209" t="s">
        <v>2477</v>
      </c>
      <c r="G1162" s="34"/>
      <c r="H1162" s="34"/>
      <c r="I1162" s="34"/>
      <c r="J1162" s="34"/>
      <c r="K1162" s="34"/>
      <c r="L1162" s="38"/>
      <c r="M1162" s="210"/>
      <c r="N1162" s="211"/>
      <c r="O1162" s="77"/>
      <c r="P1162" s="77"/>
      <c r="Q1162" s="77"/>
      <c r="R1162" s="77"/>
      <c r="S1162" s="77"/>
      <c r="T1162" s="78"/>
      <c r="U1162" s="32"/>
      <c r="V1162" s="32"/>
      <c r="W1162" s="32"/>
      <c r="X1162" s="32"/>
      <c r="Y1162" s="32"/>
      <c r="Z1162" s="32"/>
      <c r="AA1162" s="32"/>
      <c r="AB1162" s="32"/>
      <c r="AC1162" s="32"/>
      <c r="AD1162" s="32"/>
      <c r="AE1162" s="32"/>
      <c r="AT1162" s="17" t="s">
        <v>152</v>
      </c>
      <c r="AU1162" s="17" t="s">
        <v>83</v>
      </c>
    </row>
    <row r="1163" s="2" customFormat="1" ht="49.05" customHeight="1">
      <c r="A1163" s="32"/>
      <c r="B1163" s="33"/>
      <c r="C1163" s="196" t="s">
        <v>2478</v>
      </c>
      <c r="D1163" s="196" t="s">
        <v>145</v>
      </c>
      <c r="E1163" s="197" t="s">
        <v>2479</v>
      </c>
      <c r="F1163" s="198" t="s">
        <v>2480</v>
      </c>
      <c r="G1163" s="199" t="s">
        <v>148</v>
      </c>
      <c r="H1163" s="200">
        <v>45000</v>
      </c>
      <c r="I1163" s="201">
        <v>1.03</v>
      </c>
      <c r="J1163" s="201">
        <f>ROUND(I1163*H1163,2)</f>
        <v>46350</v>
      </c>
      <c r="K1163" s="198" t="s">
        <v>149</v>
      </c>
      <c r="L1163" s="38"/>
      <c r="M1163" s="202" t="s">
        <v>18</v>
      </c>
      <c r="N1163" s="203" t="s">
        <v>45</v>
      </c>
      <c r="O1163" s="204">
        <v>0</v>
      </c>
      <c r="P1163" s="204">
        <f>O1163*H1163</f>
        <v>0</v>
      </c>
      <c r="Q1163" s="204">
        <v>0</v>
      </c>
      <c r="R1163" s="204">
        <f>Q1163*H1163</f>
        <v>0</v>
      </c>
      <c r="S1163" s="204">
        <v>0</v>
      </c>
      <c r="T1163" s="205">
        <f>S1163*H1163</f>
        <v>0</v>
      </c>
      <c r="U1163" s="32"/>
      <c r="V1163" s="32"/>
      <c r="W1163" s="32"/>
      <c r="X1163" s="32"/>
      <c r="Y1163" s="32"/>
      <c r="Z1163" s="32"/>
      <c r="AA1163" s="32"/>
      <c r="AB1163" s="32"/>
      <c r="AC1163" s="32"/>
      <c r="AD1163" s="32"/>
      <c r="AE1163" s="32"/>
      <c r="AR1163" s="206" t="s">
        <v>150</v>
      </c>
      <c r="AT1163" s="206" t="s">
        <v>145</v>
      </c>
      <c r="AU1163" s="206" t="s">
        <v>83</v>
      </c>
      <c r="AY1163" s="17" t="s">
        <v>143</v>
      </c>
      <c r="BE1163" s="207">
        <f>IF(N1163="základní",J1163,0)</f>
        <v>46350</v>
      </c>
      <c r="BF1163" s="207">
        <f>IF(N1163="snížená",J1163,0)</f>
        <v>0</v>
      </c>
      <c r="BG1163" s="207">
        <f>IF(N1163="zákl. přenesená",J1163,0)</f>
        <v>0</v>
      </c>
      <c r="BH1163" s="207">
        <f>IF(N1163="sníž. přenesená",J1163,0)</f>
        <v>0</v>
      </c>
      <c r="BI1163" s="207">
        <f>IF(N1163="nulová",J1163,0)</f>
        <v>0</v>
      </c>
      <c r="BJ1163" s="17" t="s">
        <v>20</v>
      </c>
      <c r="BK1163" s="207">
        <f>ROUND(I1163*H1163,2)</f>
        <v>46350</v>
      </c>
      <c r="BL1163" s="17" t="s">
        <v>150</v>
      </c>
      <c r="BM1163" s="206" t="s">
        <v>2481</v>
      </c>
    </row>
    <row r="1164" s="2" customFormat="1">
      <c r="A1164" s="32"/>
      <c r="B1164" s="33"/>
      <c r="C1164" s="34"/>
      <c r="D1164" s="208" t="s">
        <v>152</v>
      </c>
      <c r="E1164" s="34"/>
      <c r="F1164" s="209" t="s">
        <v>2477</v>
      </c>
      <c r="G1164" s="34"/>
      <c r="H1164" s="34"/>
      <c r="I1164" s="34"/>
      <c r="J1164" s="34"/>
      <c r="K1164" s="34"/>
      <c r="L1164" s="38"/>
      <c r="M1164" s="210"/>
      <c r="N1164" s="211"/>
      <c r="O1164" s="77"/>
      <c r="P1164" s="77"/>
      <c r="Q1164" s="77"/>
      <c r="R1164" s="77"/>
      <c r="S1164" s="77"/>
      <c r="T1164" s="78"/>
      <c r="U1164" s="32"/>
      <c r="V1164" s="32"/>
      <c r="W1164" s="32"/>
      <c r="X1164" s="32"/>
      <c r="Y1164" s="32"/>
      <c r="Z1164" s="32"/>
      <c r="AA1164" s="32"/>
      <c r="AB1164" s="32"/>
      <c r="AC1164" s="32"/>
      <c r="AD1164" s="32"/>
      <c r="AE1164" s="32"/>
      <c r="AT1164" s="17" t="s">
        <v>152</v>
      </c>
      <c r="AU1164" s="17" t="s">
        <v>83</v>
      </c>
    </row>
    <row r="1165" s="2" customFormat="1" ht="49.05" customHeight="1">
      <c r="A1165" s="32"/>
      <c r="B1165" s="33"/>
      <c r="C1165" s="196" t="s">
        <v>2482</v>
      </c>
      <c r="D1165" s="196" t="s">
        <v>145</v>
      </c>
      <c r="E1165" s="197" t="s">
        <v>2483</v>
      </c>
      <c r="F1165" s="198" t="s">
        <v>2484</v>
      </c>
      <c r="G1165" s="199" t="s">
        <v>148</v>
      </c>
      <c r="H1165" s="200">
        <v>3750</v>
      </c>
      <c r="I1165" s="201">
        <v>38.5</v>
      </c>
      <c r="J1165" s="201">
        <f>ROUND(I1165*H1165,2)</f>
        <v>144375</v>
      </c>
      <c r="K1165" s="198" t="s">
        <v>149</v>
      </c>
      <c r="L1165" s="38"/>
      <c r="M1165" s="202" t="s">
        <v>18</v>
      </c>
      <c r="N1165" s="203" t="s">
        <v>45</v>
      </c>
      <c r="O1165" s="204">
        <v>0.097000000000000003</v>
      </c>
      <c r="P1165" s="204">
        <f>O1165*H1165</f>
        <v>363.75</v>
      </c>
      <c r="Q1165" s="204">
        <v>0</v>
      </c>
      <c r="R1165" s="204">
        <f>Q1165*H1165</f>
        <v>0</v>
      </c>
      <c r="S1165" s="204">
        <v>0</v>
      </c>
      <c r="T1165" s="205">
        <f>S1165*H1165</f>
        <v>0</v>
      </c>
      <c r="U1165" s="32"/>
      <c r="V1165" s="32"/>
      <c r="W1165" s="32"/>
      <c r="X1165" s="32"/>
      <c r="Y1165" s="32"/>
      <c r="Z1165" s="32"/>
      <c r="AA1165" s="32"/>
      <c r="AB1165" s="32"/>
      <c r="AC1165" s="32"/>
      <c r="AD1165" s="32"/>
      <c r="AE1165" s="32"/>
      <c r="AR1165" s="206" t="s">
        <v>150</v>
      </c>
      <c r="AT1165" s="206" t="s">
        <v>145</v>
      </c>
      <c r="AU1165" s="206" t="s">
        <v>83</v>
      </c>
      <c r="AY1165" s="17" t="s">
        <v>143</v>
      </c>
      <c r="BE1165" s="207">
        <f>IF(N1165="základní",J1165,0)</f>
        <v>144375</v>
      </c>
      <c r="BF1165" s="207">
        <f>IF(N1165="snížená",J1165,0)</f>
        <v>0</v>
      </c>
      <c r="BG1165" s="207">
        <f>IF(N1165="zákl. přenesená",J1165,0)</f>
        <v>0</v>
      </c>
      <c r="BH1165" s="207">
        <f>IF(N1165="sníž. přenesená",J1165,0)</f>
        <v>0</v>
      </c>
      <c r="BI1165" s="207">
        <f>IF(N1165="nulová",J1165,0)</f>
        <v>0</v>
      </c>
      <c r="BJ1165" s="17" t="s">
        <v>20</v>
      </c>
      <c r="BK1165" s="207">
        <f>ROUND(I1165*H1165,2)</f>
        <v>144375</v>
      </c>
      <c r="BL1165" s="17" t="s">
        <v>150</v>
      </c>
      <c r="BM1165" s="206" t="s">
        <v>2485</v>
      </c>
    </row>
    <row r="1166" s="2" customFormat="1">
      <c r="A1166" s="32"/>
      <c r="B1166" s="33"/>
      <c r="C1166" s="34"/>
      <c r="D1166" s="208" t="s">
        <v>152</v>
      </c>
      <c r="E1166" s="34"/>
      <c r="F1166" s="209" t="s">
        <v>2486</v>
      </c>
      <c r="G1166" s="34"/>
      <c r="H1166" s="34"/>
      <c r="I1166" s="34"/>
      <c r="J1166" s="34"/>
      <c r="K1166" s="34"/>
      <c r="L1166" s="38"/>
      <c r="M1166" s="210"/>
      <c r="N1166" s="211"/>
      <c r="O1166" s="77"/>
      <c r="P1166" s="77"/>
      <c r="Q1166" s="77"/>
      <c r="R1166" s="77"/>
      <c r="S1166" s="77"/>
      <c r="T1166" s="78"/>
      <c r="U1166" s="32"/>
      <c r="V1166" s="32"/>
      <c r="W1166" s="32"/>
      <c r="X1166" s="32"/>
      <c r="Y1166" s="32"/>
      <c r="Z1166" s="32"/>
      <c r="AA1166" s="32"/>
      <c r="AB1166" s="32"/>
      <c r="AC1166" s="32"/>
      <c r="AD1166" s="32"/>
      <c r="AE1166" s="32"/>
      <c r="AT1166" s="17" t="s">
        <v>152</v>
      </c>
      <c r="AU1166" s="17" t="s">
        <v>83</v>
      </c>
    </row>
    <row r="1167" s="2" customFormat="1" ht="37.8" customHeight="1">
      <c r="A1167" s="32"/>
      <c r="B1167" s="33"/>
      <c r="C1167" s="196" t="s">
        <v>2487</v>
      </c>
      <c r="D1167" s="196" t="s">
        <v>145</v>
      </c>
      <c r="E1167" s="197" t="s">
        <v>2488</v>
      </c>
      <c r="F1167" s="198" t="s">
        <v>2489</v>
      </c>
      <c r="G1167" s="199" t="s">
        <v>176</v>
      </c>
      <c r="H1167" s="200">
        <v>2400</v>
      </c>
      <c r="I1167" s="201">
        <v>34.899999999999999</v>
      </c>
      <c r="J1167" s="201">
        <f>ROUND(I1167*H1167,2)</f>
        <v>83760</v>
      </c>
      <c r="K1167" s="198" t="s">
        <v>149</v>
      </c>
      <c r="L1167" s="38"/>
      <c r="M1167" s="202" t="s">
        <v>18</v>
      </c>
      <c r="N1167" s="203" t="s">
        <v>45</v>
      </c>
      <c r="O1167" s="204">
        <v>0.095000000000000001</v>
      </c>
      <c r="P1167" s="204">
        <f>O1167*H1167</f>
        <v>228</v>
      </c>
      <c r="Q1167" s="204">
        <v>0</v>
      </c>
      <c r="R1167" s="204">
        <f>Q1167*H1167</f>
        <v>0</v>
      </c>
      <c r="S1167" s="204">
        <v>0</v>
      </c>
      <c r="T1167" s="205">
        <f>S1167*H1167</f>
        <v>0</v>
      </c>
      <c r="U1167" s="32"/>
      <c r="V1167" s="32"/>
      <c r="W1167" s="32"/>
      <c r="X1167" s="32"/>
      <c r="Y1167" s="32"/>
      <c r="Z1167" s="32"/>
      <c r="AA1167" s="32"/>
      <c r="AB1167" s="32"/>
      <c r="AC1167" s="32"/>
      <c r="AD1167" s="32"/>
      <c r="AE1167" s="32"/>
      <c r="AR1167" s="206" t="s">
        <v>150</v>
      </c>
      <c r="AT1167" s="206" t="s">
        <v>145</v>
      </c>
      <c r="AU1167" s="206" t="s">
        <v>83</v>
      </c>
      <c r="AY1167" s="17" t="s">
        <v>143</v>
      </c>
      <c r="BE1167" s="207">
        <f>IF(N1167="základní",J1167,0)</f>
        <v>83760</v>
      </c>
      <c r="BF1167" s="207">
        <f>IF(N1167="snížená",J1167,0)</f>
        <v>0</v>
      </c>
      <c r="BG1167" s="207">
        <f>IF(N1167="zákl. přenesená",J1167,0)</f>
        <v>0</v>
      </c>
      <c r="BH1167" s="207">
        <f>IF(N1167="sníž. přenesená",J1167,0)</f>
        <v>0</v>
      </c>
      <c r="BI1167" s="207">
        <f>IF(N1167="nulová",J1167,0)</f>
        <v>0</v>
      </c>
      <c r="BJ1167" s="17" t="s">
        <v>20</v>
      </c>
      <c r="BK1167" s="207">
        <f>ROUND(I1167*H1167,2)</f>
        <v>83760</v>
      </c>
      <c r="BL1167" s="17" t="s">
        <v>150</v>
      </c>
      <c r="BM1167" s="206" t="s">
        <v>2490</v>
      </c>
    </row>
    <row r="1168" s="2" customFormat="1">
      <c r="A1168" s="32"/>
      <c r="B1168" s="33"/>
      <c r="C1168" s="34"/>
      <c r="D1168" s="208" t="s">
        <v>152</v>
      </c>
      <c r="E1168" s="34"/>
      <c r="F1168" s="209" t="s">
        <v>2491</v>
      </c>
      <c r="G1168" s="34"/>
      <c r="H1168" s="34"/>
      <c r="I1168" s="34"/>
      <c r="J1168" s="34"/>
      <c r="K1168" s="34"/>
      <c r="L1168" s="38"/>
      <c r="M1168" s="210"/>
      <c r="N1168" s="211"/>
      <c r="O1168" s="77"/>
      <c r="P1168" s="77"/>
      <c r="Q1168" s="77"/>
      <c r="R1168" s="77"/>
      <c r="S1168" s="77"/>
      <c r="T1168" s="78"/>
      <c r="U1168" s="32"/>
      <c r="V1168" s="32"/>
      <c r="W1168" s="32"/>
      <c r="X1168" s="32"/>
      <c r="Y1168" s="32"/>
      <c r="Z1168" s="32"/>
      <c r="AA1168" s="32"/>
      <c r="AB1168" s="32"/>
      <c r="AC1168" s="32"/>
      <c r="AD1168" s="32"/>
      <c r="AE1168" s="32"/>
      <c r="AT1168" s="17" t="s">
        <v>152</v>
      </c>
      <c r="AU1168" s="17" t="s">
        <v>83</v>
      </c>
    </row>
    <row r="1169" s="2" customFormat="1" ht="37.8" customHeight="1">
      <c r="A1169" s="32"/>
      <c r="B1169" s="33"/>
      <c r="C1169" s="196" t="s">
        <v>2492</v>
      </c>
      <c r="D1169" s="196" t="s">
        <v>145</v>
      </c>
      <c r="E1169" s="197" t="s">
        <v>2493</v>
      </c>
      <c r="F1169" s="198" t="s">
        <v>2494</v>
      </c>
      <c r="G1169" s="199" t="s">
        <v>176</v>
      </c>
      <c r="H1169" s="200">
        <v>28500</v>
      </c>
      <c r="I1169" s="201">
        <v>1.55</v>
      </c>
      <c r="J1169" s="201">
        <f>ROUND(I1169*H1169,2)</f>
        <v>44175</v>
      </c>
      <c r="K1169" s="198" t="s">
        <v>149</v>
      </c>
      <c r="L1169" s="38"/>
      <c r="M1169" s="202" t="s">
        <v>18</v>
      </c>
      <c r="N1169" s="203" t="s">
        <v>45</v>
      </c>
      <c r="O1169" s="204">
        <v>0</v>
      </c>
      <c r="P1169" s="204">
        <f>O1169*H1169</f>
        <v>0</v>
      </c>
      <c r="Q1169" s="204">
        <v>0</v>
      </c>
      <c r="R1169" s="204">
        <f>Q1169*H1169</f>
        <v>0</v>
      </c>
      <c r="S1169" s="204">
        <v>0</v>
      </c>
      <c r="T1169" s="205">
        <f>S1169*H1169</f>
        <v>0</v>
      </c>
      <c r="U1169" s="32"/>
      <c r="V1169" s="32"/>
      <c r="W1169" s="32"/>
      <c r="X1169" s="32"/>
      <c r="Y1169" s="32"/>
      <c r="Z1169" s="32"/>
      <c r="AA1169" s="32"/>
      <c r="AB1169" s="32"/>
      <c r="AC1169" s="32"/>
      <c r="AD1169" s="32"/>
      <c r="AE1169" s="32"/>
      <c r="AR1169" s="206" t="s">
        <v>150</v>
      </c>
      <c r="AT1169" s="206" t="s">
        <v>145</v>
      </c>
      <c r="AU1169" s="206" t="s">
        <v>83</v>
      </c>
      <c r="AY1169" s="17" t="s">
        <v>143</v>
      </c>
      <c r="BE1169" s="207">
        <f>IF(N1169="základní",J1169,0)</f>
        <v>44175</v>
      </c>
      <c r="BF1169" s="207">
        <f>IF(N1169="snížená",J1169,0)</f>
        <v>0</v>
      </c>
      <c r="BG1169" s="207">
        <f>IF(N1169="zákl. přenesená",J1169,0)</f>
        <v>0</v>
      </c>
      <c r="BH1169" s="207">
        <f>IF(N1169="sníž. přenesená",J1169,0)</f>
        <v>0</v>
      </c>
      <c r="BI1169" s="207">
        <f>IF(N1169="nulová",J1169,0)</f>
        <v>0</v>
      </c>
      <c r="BJ1169" s="17" t="s">
        <v>20</v>
      </c>
      <c r="BK1169" s="207">
        <f>ROUND(I1169*H1169,2)</f>
        <v>44175</v>
      </c>
      <c r="BL1169" s="17" t="s">
        <v>150</v>
      </c>
      <c r="BM1169" s="206" t="s">
        <v>2495</v>
      </c>
    </row>
    <row r="1170" s="2" customFormat="1">
      <c r="A1170" s="32"/>
      <c r="B1170" s="33"/>
      <c r="C1170" s="34"/>
      <c r="D1170" s="208" t="s">
        <v>152</v>
      </c>
      <c r="E1170" s="34"/>
      <c r="F1170" s="209" t="s">
        <v>2491</v>
      </c>
      <c r="G1170" s="34"/>
      <c r="H1170" s="34"/>
      <c r="I1170" s="34"/>
      <c r="J1170" s="34"/>
      <c r="K1170" s="34"/>
      <c r="L1170" s="38"/>
      <c r="M1170" s="210"/>
      <c r="N1170" s="211"/>
      <c r="O1170" s="77"/>
      <c r="P1170" s="77"/>
      <c r="Q1170" s="77"/>
      <c r="R1170" s="77"/>
      <c r="S1170" s="77"/>
      <c r="T1170" s="78"/>
      <c r="U1170" s="32"/>
      <c r="V1170" s="32"/>
      <c r="W1170" s="32"/>
      <c r="X1170" s="32"/>
      <c r="Y1170" s="32"/>
      <c r="Z1170" s="32"/>
      <c r="AA1170" s="32"/>
      <c r="AB1170" s="32"/>
      <c r="AC1170" s="32"/>
      <c r="AD1170" s="32"/>
      <c r="AE1170" s="32"/>
      <c r="AT1170" s="17" t="s">
        <v>152</v>
      </c>
      <c r="AU1170" s="17" t="s">
        <v>83</v>
      </c>
    </row>
    <row r="1171" s="2" customFormat="1" ht="37.8" customHeight="1">
      <c r="A1171" s="32"/>
      <c r="B1171" s="33"/>
      <c r="C1171" s="196" t="s">
        <v>2496</v>
      </c>
      <c r="D1171" s="196" t="s">
        <v>145</v>
      </c>
      <c r="E1171" s="197" t="s">
        <v>2497</v>
      </c>
      <c r="F1171" s="198" t="s">
        <v>2498</v>
      </c>
      <c r="G1171" s="199" t="s">
        <v>176</v>
      </c>
      <c r="H1171" s="200">
        <v>2400</v>
      </c>
      <c r="I1171" s="201">
        <v>27.800000000000001</v>
      </c>
      <c r="J1171" s="201">
        <f>ROUND(I1171*H1171,2)</f>
        <v>66720</v>
      </c>
      <c r="K1171" s="198" t="s">
        <v>149</v>
      </c>
      <c r="L1171" s="38"/>
      <c r="M1171" s="202" t="s">
        <v>18</v>
      </c>
      <c r="N1171" s="203" t="s">
        <v>45</v>
      </c>
      <c r="O1171" s="204">
        <v>0.076999999999999999</v>
      </c>
      <c r="P1171" s="204">
        <f>O1171*H1171</f>
        <v>184.80000000000001</v>
      </c>
      <c r="Q1171" s="204">
        <v>0</v>
      </c>
      <c r="R1171" s="204">
        <f>Q1171*H1171</f>
        <v>0</v>
      </c>
      <c r="S1171" s="204">
        <v>0</v>
      </c>
      <c r="T1171" s="205">
        <f>S1171*H1171</f>
        <v>0</v>
      </c>
      <c r="U1171" s="32"/>
      <c r="V1171" s="32"/>
      <c r="W1171" s="32"/>
      <c r="X1171" s="32"/>
      <c r="Y1171" s="32"/>
      <c r="Z1171" s="32"/>
      <c r="AA1171" s="32"/>
      <c r="AB1171" s="32"/>
      <c r="AC1171" s="32"/>
      <c r="AD1171" s="32"/>
      <c r="AE1171" s="32"/>
      <c r="AR1171" s="206" t="s">
        <v>150</v>
      </c>
      <c r="AT1171" s="206" t="s">
        <v>145</v>
      </c>
      <c r="AU1171" s="206" t="s">
        <v>83</v>
      </c>
      <c r="AY1171" s="17" t="s">
        <v>143</v>
      </c>
      <c r="BE1171" s="207">
        <f>IF(N1171="základní",J1171,0)</f>
        <v>66720</v>
      </c>
      <c r="BF1171" s="207">
        <f>IF(N1171="snížená",J1171,0)</f>
        <v>0</v>
      </c>
      <c r="BG1171" s="207">
        <f>IF(N1171="zákl. přenesená",J1171,0)</f>
        <v>0</v>
      </c>
      <c r="BH1171" s="207">
        <f>IF(N1171="sníž. přenesená",J1171,0)</f>
        <v>0</v>
      </c>
      <c r="BI1171" s="207">
        <f>IF(N1171="nulová",J1171,0)</f>
        <v>0</v>
      </c>
      <c r="BJ1171" s="17" t="s">
        <v>20</v>
      </c>
      <c r="BK1171" s="207">
        <f>ROUND(I1171*H1171,2)</f>
        <v>66720</v>
      </c>
      <c r="BL1171" s="17" t="s">
        <v>150</v>
      </c>
      <c r="BM1171" s="206" t="s">
        <v>2499</v>
      </c>
    </row>
    <row r="1172" s="2" customFormat="1">
      <c r="A1172" s="32"/>
      <c r="B1172" s="33"/>
      <c r="C1172" s="34"/>
      <c r="D1172" s="208" t="s">
        <v>152</v>
      </c>
      <c r="E1172" s="34"/>
      <c r="F1172" s="209" t="s">
        <v>2500</v>
      </c>
      <c r="G1172" s="34"/>
      <c r="H1172" s="34"/>
      <c r="I1172" s="34"/>
      <c r="J1172" s="34"/>
      <c r="K1172" s="34"/>
      <c r="L1172" s="38"/>
      <c r="M1172" s="210"/>
      <c r="N1172" s="211"/>
      <c r="O1172" s="77"/>
      <c r="P1172" s="77"/>
      <c r="Q1172" s="77"/>
      <c r="R1172" s="77"/>
      <c r="S1172" s="77"/>
      <c r="T1172" s="78"/>
      <c r="U1172" s="32"/>
      <c r="V1172" s="32"/>
      <c r="W1172" s="32"/>
      <c r="X1172" s="32"/>
      <c r="Y1172" s="32"/>
      <c r="Z1172" s="32"/>
      <c r="AA1172" s="32"/>
      <c r="AB1172" s="32"/>
      <c r="AC1172" s="32"/>
      <c r="AD1172" s="32"/>
      <c r="AE1172" s="32"/>
      <c r="AT1172" s="17" t="s">
        <v>152</v>
      </c>
      <c r="AU1172" s="17" t="s">
        <v>83</v>
      </c>
    </row>
    <row r="1173" s="2" customFormat="1" ht="24.15" customHeight="1">
      <c r="A1173" s="32"/>
      <c r="B1173" s="33"/>
      <c r="C1173" s="196" t="s">
        <v>2501</v>
      </c>
      <c r="D1173" s="196" t="s">
        <v>145</v>
      </c>
      <c r="E1173" s="197" t="s">
        <v>2502</v>
      </c>
      <c r="F1173" s="198" t="s">
        <v>2503</v>
      </c>
      <c r="G1173" s="199" t="s">
        <v>148</v>
      </c>
      <c r="H1173" s="200">
        <v>300</v>
      </c>
      <c r="I1173" s="201">
        <v>21.199999999999999</v>
      </c>
      <c r="J1173" s="201">
        <f>ROUND(I1173*H1173,2)</f>
        <v>6360</v>
      </c>
      <c r="K1173" s="198" t="s">
        <v>149</v>
      </c>
      <c r="L1173" s="38"/>
      <c r="M1173" s="202" t="s">
        <v>18</v>
      </c>
      <c r="N1173" s="203" t="s">
        <v>45</v>
      </c>
      <c r="O1173" s="204">
        <v>0.060999999999999999</v>
      </c>
      <c r="P1173" s="204">
        <f>O1173*H1173</f>
        <v>18.300000000000001</v>
      </c>
      <c r="Q1173" s="204">
        <v>0</v>
      </c>
      <c r="R1173" s="204">
        <f>Q1173*H1173</f>
        <v>0</v>
      </c>
      <c r="S1173" s="204">
        <v>0</v>
      </c>
      <c r="T1173" s="205">
        <f>S1173*H1173</f>
        <v>0</v>
      </c>
      <c r="U1173" s="32"/>
      <c r="V1173" s="32"/>
      <c r="W1173" s="32"/>
      <c r="X1173" s="32"/>
      <c r="Y1173" s="32"/>
      <c r="Z1173" s="32"/>
      <c r="AA1173" s="32"/>
      <c r="AB1173" s="32"/>
      <c r="AC1173" s="32"/>
      <c r="AD1173" s="32"/>
      <c r="AE1173" s="32"/>
      <c r="AR1173" s="206" t="s">
        <v>150</v>
      </c>
      <c r="AT1173" s="206" t="s">
        <v>145</v>
      </c>
      <c r="AU1173" s="206" t="s">
        <v>83</v>
      </c>
      <c r="AY1173" s="17" t="s">
        <v>143</v>
      </c>
      <c r="BE1173" s="207">
        <f>IF(N1173="základní",J1173,0)</f>
        <v>6360</v>
      </c>
      <c r="BF1173" s="207">
        <f>IF(N1173="snížená",J1173,0)</f>
        <v>0</v>
      </c>
      <c r="BG1173" s="207">
        <f>IF(N1173="zákl. přenesená",J1173,0)</f>
        <v>0</v>
      </c>
      <c r="BH1173" s="207">
        <f>IF(N1173="sníž. přenesená",J1173,0)</f>
        <v>0</v>
      </c>
      <c r="BI1173" s="207">
        <f>IF(N1173="nulová",J1173,0)</f>
        <v>0</v>
      </c>
      <c r="BJ1173" s="17" t="s">
        <v>20</v>
      </c>
      <c r="BK1173" s="207">
        <f>ROUND(I1173*H1173,2)</f>
        <v>6360</v>
      </c>
      <c r="BL1173" s="17" t="s">
        <v>150</v>
      </c>
      <c r="BM1173" s="206" t="s">
        <v>2504</v>
      </c>
    </row>
    <row r="1174" s="2" customFormat="1">
      <c r="A1174" s="32"/>
      <c r="B1174" s="33"/>
      <c r="C1174" s="34"/>
      <c r="D1174" s="208" t="s">
        <v>152</v>
      </c>
      <c r="E1174" s="34"/>
      <c r="F1174" s="209" t="s">
        <v>2505</v>
      </c>
      <c r="G1174" s="34"/>
      <c r="H1174" s="34"/>
      <c r="I1174" s="34"/>
      <c r="J1174" s="34"/>
      <c r="K1174" s="34"/>
      <c r="L1174" s="38"/>
      <c r="M1174" s="210"/>
      <c r="N1174" s="211"/>
      <c r="O1174" s="77"/>
      <c r="P1174" s="77"/>
      <c r="Q1174" s="77"/>
      <c r="R1174" s="77"/>
      <c r="S1174" s="77"/>
      <c r="T1174" s="78"/>
      <c r="U1174" s="32"/>
      <c r="V1174" s="32"/>
      <c r="W1174" s="32"/>
      <c r="X1174" s="32"/>
      <c r="Y1174" s="32"/>
      <c r="Z1174" s="32"/>
      <c r="AA1174" s="32"/>
      <c r="AB1174" s="32"/>
      <c r="AC1174" s="32"/>
      <c r="AD1174" s="32"/>
      <c r="AE1174" s="32"/>
      <c r="AT1174" s="17" t="s">
        <v>152</v>
      </c>
      <c r="AU1174" s="17" t="s">
        <v>83</v>
      </c>
    </row>
    <row r="1175" s="2" customFormat="1">
      <c r="A1175" s="32"/>
      <c r="B1175" s="33"/>
      <c r="C1175" s="34"/>
      <c r="D1175" s="208" t="s">
        <v>179</v>
      </c>
      <c r="E1175" s="34"/>
      <c r="F1175" s="209" t="s">
        <v>2506</v>
      </c>
      <c r="G1175" s="34"/>
      <c r="H1175" s="34"/>
      <c r="I1175" s="34"/>
      <c r="J1175" s="34"/>
      <c r="K1175" s="34"/>
      <c r="L1175" s="38"/>
      <c r="M1175" s="210"/>
      <c r="N1175" s="211"/>
      <c r="O1175" s="77"/>
      <c r="P1175" s="77"/>
      <c r="Q1175" s="77"/>
      <c r="R1175" s="77"/>
      <c r="S1175" s="77"/>
      <c r="T1175" s="78"/>
      <c r="U1175" s="32"/>
      <c r="V1175" s="32"/>
      <c r="W1175" s="32"/>
      <c r="X1175" s="32"/>
      <c r="Y1175" s="32"/>
      <c r="Z1175" s="32"/>
      <c r="AA1175" s="32"/>
      <c r="AB1175" s="32"/>
      <c r="AC1175" s="32"/>
      <c r="AD1175" s="32"/>
      <c r="AE1175" s="32"/>
      <c r="AT1175" s="17" t="s">
        <v>179</v>
      </c>
      <c r="AU1175" s="17" t="s">
        <v>83</v>
      </c>
    </row>
    <row r="1176" s="2" customFormat="1" ht="24.15" customHeight="1">
      <c r="A1176" s="32"/>
      <c r="B1176" s="33"/>
      <c r="C1176" s="196" t="s">
        <v>2507</v>
      </c>
      <c r="D1176" s="196" t="s">
        <v>145</v>
      </c>
      <c r="E1176" s="197" t="s">
        <v>2508</v>
      </c>
      <c r="F1176" s="198" t="s">
        <v>2509</v>
      </c>
      <c r="G1176" s="199" t="s">
        <v>148</v>
      </c>
      <c r="H1176" s="200">
        <v>3000</v>
      </c>
      <c r="I1176" s="201">
        <v>1.03</v>
      </c>
      <c r="J1176" s="201">
        <f>ROUND(I1176*H1176,2)</f>
        <v>3090</v>
      </c>
      <c r="K1176" s="198" t="s">
        <v>149</v>
      </c>
      <c r="L1176" s="38"/>
      <c r="M1176" s="202" t="s">
        <v>18</v>
      </c>
      <c r="N1176" s="203" t="s">
        <v>45</v>
      </c>
      <c r="O1176" s="204">
        <v>0</v>
      </c>
      <c r="P1176" s="204">
        <f>O1176*H1176</f>
        <v>0</v>
      </c>
      <c r="Q1176" s="204">
        <v>0</v>
      </c>
      <c r="R1176" s="204">
        <f>Q1176*H1176</f>
        <v>0</v>
      </c>
      <c r="S1176" s="204">
        <v>0</v>
      </c>
      <c r="T1176" s="205">
        <f>S1176*H1176</f>
        <v>0</v>
      </c>
      <c r="U1176" s="32"/>
      <c r="V1176" s="32"/>
      <c r="W1176" s="32"/>
      <c r="X1176" s="32"/>
      <c r="Y1176" s="32"/>
      <c r="Z1176" s="32"/>
      <c r="AA1176" s="32"/>
      <c r="AB1176" s="32"/>
      <c r="AC1176" s="32"/>
      <c r="AD1176" s="32"/>
      <c r="AE1176" s="32"/>
      <c r="AR1176" s="206" t="s">
        <v>150</v>
      </c>
      <c r="AT1176" s="206" t="s">
        <v>145</v>
      </c>
      <c r="AU1176" s="206" t="s">
        <v>83</v>
      </c>
      <c r="AY1176" s="17" t="s">
        <v>143</v>
      </c>
      <c r="BE1176" s="207">
        <f>IF(N1176="základní",J1176,0)</f>
        <v>3090</v>
      </c>
      <c r="BF1176" s="207">
        <f>IF(N1176="snížená",J1176,0)</f>
        <v>0</v>
      </c>
      <c r="BG1176" s="207">
        <f>IF(N1176="zákl. přenesená",J1176,0)</f>
        <v>0</v>
      </c>
      <c r="BH1176" s="207">
        <f>IF(N1176="sníž. přenesená",J1176,0)</f>
        <v>0</v>
      </c>
      <c r="BI1176" s="207">
        <f>IF(N1176="nulová",J1176,0)</f>
        <v>0</v>
      </c>
      <c r="BJ1176" s="17" t="s">
        <v>20</v>
      </c>
      <c r="BK1176" s="207">
        <f>ROUND(I1176*H1176,2)</f>
        <v>3090</v>
      </c>
      <c r="BL1176" s="17" t="s">
        <v>150</v>
      </c>
      <c r="BM1176" s="206" t="s">
        <v>2510</v>
      </c>
    </row>
    <row r="1177" s="2" customFormat="1">
      <c r="A1177" s="32"/>
      <c r="B1177" s="33"/>
      <c r="C1177" s="34"/>
      <c r="D1177" s="208" t="s">
        <v>152</v>
      </c>
      <c r="E1177" s="34"/>
      <c r="F1177" s="209" t="s">
        <v>2505</v>
      </c>
      <c r="G1177" s="34"/>
      <c r="H1177" s="34"/>
      <c r="I1177" s="34"/>
      <c r="J1177" s="34"/>
      <c r="K1177" s="34"/>
      <c r="L1177" s="38"/>
      <c r="M1177" s="210"/>
      <c r="N1177" s="211"/>
      <c r="O1177" s="77"/>
      <c r="P1177" s="77"/>
      <c r="Q1177" s="77"/>
      <c r="R1177" s="77"/>
      <c r="S1177" s="77"/>
      <c r="T1177" s="78"/>
      <c r="U1177" s="32"/>
      <c r="V1177" s="32"/>
      <c r="W1177" s="32"/>
      <c r="X1177" s="32"/>
      <c r="Y1177" s="32"/>
      <c r="Z1177" s="32"/>
      <c r="AA1177" s="32"/>
      <c r="AB1177" s="32"/>
      <c r="AC1177" s="32"/>
      <c r="AD1177" s="32"/>
      <c r="AE1177" s="32"/>
      <c r="AT1177" s="17" t="s">
        <v>152</v>
      </c>
      <c r="AU1177" s="17" t="s">
        <v>83</v>
      </c>
    </row>
    <row r="1178" s="2" customFormat="1">
      <c r="A1178" s="32"/>
      <c r="B1178" s="33"/>
      <c r="C1178" s="34"/>
      <c r="D1178" s="208" t="s">
        <v>179</v>
      </c>
      <c r="E1178" s="34"/>
      <c r="F1178" s="209" t="s">
        <v>2511</v>
      </c>
      <c r="G1178" s="34"/>
      <c r="H1178" s="34"/>
      <c r="I1178" s="34"/>
      <c r="J1178" s="34"/>
      <c r="K1178" s="34"/>
      <c r="L1178" s="38"/>
      <c r="M1178" s="210"/>
      <c r="N1178" s="211"/>
      <c r="O1178" s="77"/>
      <c r="P1178" s="77"/>
      <c r="Q1178" s="77"/>
      <c r="R1178" s="77"/>
      <c r="S1178" s="77"/>
      <c r="T1178" s="78"/>
      <c r="U1178" s="32"/>
      <c r="V1178" s="32"/>
      <c r="W1178" s="32"/>
      <c r="X1178" s="32"/>
      <c r="Y1178" s="32"/>
      <c r="Z1178" s="32"/>
      <c r="AA1178" s="32"/>
      <c r="AB1178" s="32"/>
      <c r="AC1178" s="32"/>
      <c r="AD1178" s="32"/>
      <c r="AE1178" s="32"/>
      <c r="AT1178" s="17" t="s">
        <v>179</v>
      </c>
      <c r="AU1178" s="17" t="s">
        <v>83</v>
      </c>
    </row>
    <row r="1179" s="2" customFormat="1" ht="24.15" customHeight="1">
      <c r="A1179" s="32"/>
      <c r="B1179" s="33"/>
      <c r="C1179" s="196" t="s">
        <v>2512</v>
      </c>
      <c r="D1179" s="196" t="s">
        <v>145</v>
      </c>
      <c r="E1179" s="197" t="s">
        <v>2513</v>
      </c>
      <c r="F1179" s="198" t="s">
        <v>2514</v>
      </c>
      <c r="G1179" s="199" t="s">
        <v>148</v>
      </c>
      <c r="H1179" s="200">
        <v>300</v>
      </c>
      <c r="I1179" s="201">
        <v>14.300000000000001</v>
      </c>
      <c r="J1179" s="201">
        <f>ROUND(I1179*H1179,2)</f>
        <v>4290</v>
      </c>
      <c r="K1179" s="198" t="s">
        <v>149</v>
      </c>
      <c r="L1179" s="38"/>
      <c r="M1179" s="202" t="s">
        <v>18</v>
      </c>
      <c r="N1179" s="203" t="s">
        <v>45</v>
      </c>
      <c r="O1179" s="204">
        <v>0.041000000000000002</v>
      </c>
      <c r="P1179" s="204">
        <f>O1179*H1179</f>
        <v>12.300000000000001</v>
      </c>
      <c r="Q1179" s="204">
        <v>0</v>
      </c>
      <c r="R1179" s="204">
        <f>Q1179*H1179</f>
        <v>0</v>
      </c>
      <c r="S1179" s="204">
        <v>0</v>
      </c>
      <c r="T1179" s="205">
        <f>S1179*H1179</f>
        <v>0</v>
      </c>
      <c r="U1179" s="32"/>
      <c r="V1179" s="32"/>
      <c r="W1179" s="32"/>
      <c r="X1179" s="32"/>
      <c r="Y1179" s="32"/>
      <c r="Z1179" s="32"/>
      <c r="AA1179" s="32"/>
      <c r="AB1179" s="32"/>
      <c r="AC1179" s="32"/>
      <c r="AD1179" s="32"/>
      <c r="AE1179" s="32"/>
      <c r="AR1179" s="206" t="s">
        <v>150</v>
      </c>
      <c r="AT1179" s="206" t="s">
        <v>145</v>
      </c>
      <c r="AU1179" s="206" t="s">
        <v>83</v>
      </c>
      <c r="AY1179" s="17" t="s">
        <v>143</v>
      </c>
      <c r="BE1179" s="207">
        <f>IF(N1179="základní",J1179,0)</f>
        <v>4290</v>
      </c>
      <c r="BF1179" s="207">
        <f>IF(N1179="snížená",J1179,0)</f>
        <v>0</v>
      </c>
      <c r="BG1179" s="207">
        <f>IF(N1179="zákl. přenesená",J1179,0)</f>
        <v>0</v>
      </c>
      <c r="BH1179" s="207">
        <f>IF(N1179="sníž. přenesená",J1179,0)</f>
        <v>0</v>
      </c>
      <c r="BI1179" s="207">
        <f>IF(N1179="nulová",J1179,0)</f>
        <v>0</v>
      </c>
      <c r="BJ1179" s="17" t="s">
        <v>20</v>
      </c>
      <c r="BK1179" s="207">
        <f>ROUND(I1179*H1179,2)</f>
        <v>4290</v>
      </c>
      <c r="BL1179" s="17" t="s">
        <v>150</v>
      </c>
      <c r="BM1179" s="206" t="s">
        <v>2515</v>
      </c>
    </row>
    <row r="1180" s="2" customFormat="1" ht="33" customHeight="1">
      <c r="A1180" s="32"/>
      <c r="B1180" s="33"/>
      <c r="C1180" s="196" t="s">
        <v>2516</v>
      </c>
      <c r="D1180" s="196" t="s">
        <v>145</v>
      </c>
      <c r="E1180" s="197" t="s">
        <v>2517</v>
      </c>
      <c r="F1180" s="198" t="s">
        <v>2518</v>
      </c>
      <c r="G1180" s="199" t="s">
        <v>276</v>
      </c>
      <c r="H1180" s="200">
        <v>120</v>
      </c>
      <c r="I1180" s="201">
        <v>1480</v>
      </c>
      <c r="J1180" s="201">
        <f>ROUND(I1180*H1180,2)</f>
        <v>177600</v>
      </c>
      <c r="K1180" s="198" t="s">
        <v>149</v>
      </c>
      <c r="L1180" s="38"/>
      <c r="M1180" s="202" t="s">
        <v>18</v>
      </c>
      <c r="N1180" s="203" t="s">
        <v>45</v>
      </c>
      <c r="O1180" s="204">
        <v>2</v>
      </c>
      <c r="P1180" s="204">
        <f>O1180*H1180</f>
        <v>240</v>
      </c>
      <c r="Q1180" s="204">
        <v>0</v>
      </c>
      <c r="R1180" s="204">
        <f>Q1180*H1180</f>
        <v>0</v>
      </c>
      <c r="S1180" s="204">
        <v>0</v>
      </c>
      <c r="T1180" s="205">
        <f>S1180*H1180</f>
        <v>0</v>
      </c>
      <c r="U1180" s="32"/>
      <c r="V1180" s="32"/>
      <c r="W1180" s="32"/>
      <c r="X1180" s="32"/>
      <c r="Y1180" s="32"/>
      <c r="Z1180" s="32"/>
      <c r="AA1180" s="32"/>
      <c r="AB1180" s="32"/>
      <c r="AC1180" s="32"/>
      <c r="AD1180" s="32"/>
      <c r="AE1180" s="32"/>
      <c r="AR1180" s="206" t="s">
        <v>150</v>
      </c>
      <c r="AT1180" s="206" t="s">
        <v>145</v>
      </c>
      <c r="AU1180" s="206" t="s">
        <v>83</v>
      </c>
      <c r="AY1180" s="17" t="s">
        <v>143</v>
      </c>
      <c r="BE1180" s="207">
        <f>IF(N1180="základní",J1180,0)</f>
        <v>177600</v>
      </c>
      <c r="BF1180" s="207">
        <f>IF(N1180="snížená",J1180,0)</f>
        <v>0</v>
      </c>
      <c r="BG1180" s="207">
        <f>IF(N1180="zákl. přenesená",J1180,0)</f>
        <v>0</v>
      </c>
      <c r="BH1180" s="207">
        <f>IF(N1180="sníž. přenesená",J1180,0)</f>
        <v>0</v>
      </c>
      <c r="BI1180" s="207">
        <f>IF(N1180="nulová",J1180,0)</f>
        <v>0</v>
      </c>
      <c r="BJ1180" s="17" t="s">
        <v>20</v>
      </c>
      <c r="BK1180" s="207">
        <f>ROUND(I1180*H1180,2)</f>
        <v>177600</v>
      </c>
      <c r="BL1180" s="17" t="s">
        <v>150</v>
      </c>
      <c r="BM1180" s="206" t="s">
        <v>2519</v>
      </c>
    </row>
    <row r="1181" s="2" customFormat="1">
      <c r="A1181" s="32"/>
      <c r="B1181" s="33"/>
      <c r="C1181" s="34"/>
      <c r="D1181" s="208" t="s">
        <v>152</v>
      </c>
      <c r="E1181" s="34"/>
      <c r="F1181" s="209" t="s">
        <v>2520</v>
      </c>
      <c r="G1181" s="34"/>
      <c r="H1181" s="34"/>
      <c r="I1181" s="34"/>
      <c r="J1181" s="34"/>
      <c r="K1181" s="34"/>
      <c r="L1181" s="38"/>
      <c r="M1181" s="210"/>
      <c r="N1181" s="211"/>
      <c r="O1181" s="77"/>
      <c r="P1181" s="77"/>
      <c r="Q1181" s="77"/>
      <c r="R1181" s="77"/>
      <c r="S1181" s="77"/>
      <c r="T1181" s="78"/>
      <c r="U1181" s="32"/>
      <c r="V1181" s="32"/>
      <c r="W1181" s="32"/>
      <c r="X1181" s="32"/>
      <c r="Y1181" s="32"/>
      <c r="Z1181" s="32"/>
      <c r="AA1181" s="32"/>
      <c r="AB1181" s="32"/>
      <c r="AC1181" s="32"/>
      <c r="AD1181" s="32"/>
      <c r="AE1181" s="32"/>
      <c r="AT1181" s="17" t="s">
        <v>152</v>
      </c>
      <c r="AU1181" s="17" t="s">
        <v>83</v>
      </c>
    </row>
    <row r="1182" s="2" customFormat="1">
      <c r="A1182" s="32"/>
      <c r="B1182" s="33"/>
      <c r="C1182" s="34"/>
      <c r="D1182" s="208" t="s">
        <v>179</v>
      </c>
      <c r="E1182" s="34"/>
      <c r="F1182" s="209" t="s">
        <v>2521</v>
      </c>
      <c r="G1182" s="34"/>
      <c r="H1182" s="34"/>
      <c r="I1182" s="34"/>
      <c r="J1182" s="34"/>
      <c r="K1182" s="34"/>
      <c r="L1182" s="38"/>
      <c r="M1182" s="210"/>
      <c r="N1182" s="211"/>
      <c r="O1182" s="77"/>
      <c r="P1182" s="77"/>
      <c r="Q1182" s="77"/>
      <c r="R1182" s="77"/>
      <c r="S1182" s="77"/>
      <c r="T1182" s="78"/>
      <c r="U1182" s="32"/>
      <c r="V1182" s="32"/>
      <c r="W1182" s="32"/>
      <c r="X1182" s="32"/>
      <c r="Y1182" s="32"/>
      <c r="Z1182" s="32"/>
      <c r="AA1182" s="32"/>
      <c r="AB1182" s="32"/>
      <c r="AC1182" s="32"/>
      <c r="AD1182" s="32"/>
      <c r="AE1182" s="32"/>
      <c r="AT1182" s="17" t="s">
        <v>179</v>
      </c>
      <c r="AU1182" s="17" t="s">
        <v>83</v>
      </c>
    </row>
    <row r="1183" s="2" customFormat="1" ht="44.25" customHeight="1">
      <c r="A1183" s="32"/>
      <c r="B1183" s="33"/>
      <c r="C1183" s="196" t="s">
        <v>2522</v>
      </c>
      <c r="D1183" s="196" t="s">
        <v>145</v>
      </c>
      <c r="E1183" s="197" t="s">
        <v>2523</v>
      </c>
      <c r="F1183" s="198" t="s">
        <v>2524</v>
      </c>
      <c r="G1183" s="199" t="s">
        <v>195</v>
      </c>
      <c r="H1183" s="200">
        <v>15</v>
      </c>
      <c r="I1183" s="201">
        <v>1770</v>
      </c>
      <c r="J1183" s="201">
        <f>ROUND(I1183*H1183,2)</f>
        <v>26550</v>
      </c>
      <c r="K1183" s="198" t="s">
        <v>149</v>
      </c>
      <c r="L1183" s="38"/>
      <c r="M1183" s="202" t="s">
        <v>18</v>
      </c>
      <c r="N1183" s="203" t="s">
        <v>45</v>
      </c>
      <c r="O1183" s="204">
        <v>5.0490000000000004</v>
      </c>
      <c r="P1183" s="204">
        <f>O1183*H1183</f>
        <v>75.734999999999999</v>
      </c>
      <c r="Q1183" s="204">
        <v>0</v>
      </c>
      <c r="R1183" s="204">
        <f>Q1183*H1183</f>
        <v>0</v>
      </c>
      <c r="S1183" s="204">
        <v>0</v>
      </c>
      <c r="T1183" s="205">
        <f>S1183*H1183</f>
        <v>0</v>
      </c>
      <c r="U1183" s="32"/>
      <c r="V1183" s="32"/>
      <c r="W1183" s="32"/>
      <c r="X1183" s="32"/>
      <c r="Y1183" s="32"/>
      <c r="Z1183" s="32"/>
      <c r="AA1183" s="32"/>
      <c r="AB1183" s="32"/>
      <c r="AC1183" s="32"/>
      <c r="AD1183" s="32"/>
      <c r="AE1183" s="32"/>
      <c r="AR1183" s="206" t="s">
        <v>150</v>
      </c>
      <c r="AT1183" s="206" t="s">
        <v>145</v>
      </c>
      <c r="AU1183" s="206" t="s">
        <v>83</v>
      </c>
      <c r="AY1183" s="17" t="s">
        <v>143</v>
      </c>
      <c r="BE1183" s="207">
        <f>IF(N1183="základní",J1183,0)</f>
        <v>26550</v>
      </c>
      <c r="BF1183" s="207">
        <f>IF(N1183="snížená",J1183,0)</f>
        <v>0</v>
      </c>
      <c r="BG1183" s="207">
        <f>IF(N1183="zákl. přenesená",J1183,0)</f>
        <v>0</v>
      </c>
      <c r="BH1183" s="207">
        <f>IF(N1183="sníž. přenesená",J1183,0)</f>
        <v>0</v>
      </c>
      <c r="BI1183" s="207">
        <f>IF(N1183="nulová",J1183,0)</f>
        <v>0</v>
      </c>
      <c r="BJ1183" s="17" t="s">
        <v>20</v>
      </c>
      <c r="BK1183" s="207">
        <f>ROUND(I1183*H1183,2)</f>
        <v>26550</v>
      </c>
      <c r="BL1183" s="17" t="s">
        <v>150</v>
      </c>
      <c r="BM1183" s="206" t="s">
        <v>2525</v>
      </c>
    </row>
    <row r="1184" s="2" customFormat="1">
      <c r="A1184" s="32"/>
      <c r="B1184" s="33"/>
      <c r="C1184" s="34"/>
      <c r="D1184" s="208" t="s">
        <v>152</v>
      </c>
      <c r="E1184" s="34"/>
      <c r="F1184" s="209" t="s">
        <v>2526</v>
      </c>
      <c r="G1184" s="34"/>
      <c r="H1184" s="34"/>
      <c r="I1184" s="34"/>
      <c r="J1184" s="34"/>
      <c r="K1184" s="34"/>
      <c r="L1184" s="38"/>
      <c r="M1184" s="210"/>
      <c r="N1184" s="211"/>
      <c r="O1184" s="77"/>
      <c r="P1184" s="77"/>
      <c r="Q1184" s="77"/>
      <c r="R1184" s="77"/>
      <c r="S1184" s="77"/>
      <c r="T1184" s="78"/>
      <c r="U1184" s="32"/>
      <c r="V1184" s="32"/>
      <c r="W1184" s="32"/>
      <c r="X1184" s="32"/>
      <c r="Y1184" s="32"/>
      <c r="Z1184" s="32"/>
      <c r="AA1184" s="32"/>
      <c r="AB1184" s="32"/>
      <c r="AC1184" s="32"/>
      <c r="AD1184" s="32"/>
      <c r="AE1184" s="32"/>
      <c r="AT1184" s="17" t="s">
        <v>152</v>
      </c>
      <c r="AU1184" s="17" t="s">
        <v>83</v>
      </c>
    </row>
    <row r="1185" s="2" customFormat="1" ht="44.25" customHeight="1">
      <c r="A1185" s="32"/>
      <c r="B1185" s="33"/>
      <c r="C1185" s="196" t="s">
        <v>2527</v>
      </c>
      <c r="D1185" s="196" t="s">
        <v>145</v>
      </c>
      <c r="E1185" s="197" t="s">
        <v>2528</v>
      </c>
      <c r="F1185" s="198" t="s">
        <v>2529</v>
      </c>
      <c r="G1185" s="199" t="s">
        <v>195</v>
      </c>
      <c r="H1185" s="200">
        <v>15</v>
      </c>
      <c r="I1185" s="201">
        <v>1980</v>
      </c>
      <c r="J1185" s="201">
        <f>ROUND(I1185*H1185,2)</f>
        <v>29700</v>
      </c>
      <c r="K1185" s="198" t="s">
        <v>149</v>
      </c>
      <c r="L1185" s="38"/>
      <c r="M1185" s="202" t="s">
        <v>18</v>
      </c>
      <c r="N1185" s="203" t="s">
        <v>45</v>
      </c>
      <c r="O1185" s="204">
        <v>5.6440000000000001</v>
      </c>
      <c r="P1185" s="204">
        <f>O1185*H1185</f>
        <v>84.659999999999997</v>
      </c>
      <c r="Q1185" s="204">
        <v>0</v>
      </c>
      <c r="R1185" s="204">
        <f>Q1185*H1185</f>
        <v>0</v>
      </c>
      <c r="S1185" s="204">
        <v>0</v>
      </c>
      <c r="T1185" s="205">
        <f>S1185*H1185</f>
        <v>0</v>
      </c>
      <c r="U1185" s="32"/>
      <c r="V1185" s="32"/>
      <c r="W1185" s="32"/>
      <c r="X1185" s="32"/>
      <c r="Y1185" s="32"/>
      <c r="Z1185" s="32"/>
      <c r="AA1185" s="32"/>
      <c r="AB1185" s="32"/>
      <c r="AC1185" s="32"/>
      <c r="AD1185" s="32"/>
      <c r="AE1185" s="32"/>
      <c r="AR1185" s="206" t="s">
        <v>150</v>
      </c>
      <c r="AT1185" s="206" t="s">
        <v>145</v>
      </c>
      <c r="AU1185" s="206" t="s">
        <v>83</v>
      </c>
      <c r="AY1185" s="17" t="s">
        <v>143</v>
      </c>
      <c r="BE1185" s="207">
        <f>IF(N1185="základní",J1185,0)</f>
        <v>29700</v>
      </c>
      <c r="BF1185" s="207">
        <f>IF(N1185="snížená",J1185,0)</f>
        <v>0</v>
      </c>
      <c r="BG1185" s="207">
        <f>IF(N1185="zákl. přenesená",J1185,0)</f>
        <v>0</v>
      </c>
      <c r="BH1185" s="207">
        <f>IF(N1185="sníž. přenesená",J1185,0)</f>
        <v>0</v>
      </c>
      <c r="BI1185" s="207">
        <f>IF(N1185="nulová",J1185,0)</f>
        <v>0</v>
      </c>
      <c r="BJ1185" s="17" t="s">
        <v>20</v>
      </c>
      <c r="BK1185" s="207">
        <f>ROUND(I1185*H1185,2)</f>
        <v>29700</v>
      </c>
      <c r="BL1185" s="17" t="s">
        <v>150</v>
      </c>
      <c r="BM1185" s="206" t="s">
        <v>2530</v>
      </c>
    </row>
    <row r="1186" s="2" customFormat="1">
      <c r="A1186" s="32"/>
      <c r="B1186" s="33"/>
      <c r="C1186" s="34"/>
      <c r="D1186" s="208" t="s">
        <v>152</v>
      </c>
      <c r="E1186" s="34"/>
      <c r="F1186" s="209" t="s">
        <v>2526</v>
      </c>
      <c r="G1186" s="34"/>
      <c r="H1186" s="34"/>
      <c r="I1186" s="34"/>
      <c r="J1186" s="34"/>
      <c r="K1186" s="34"/>
      <c r="L1186" s="38"/>
      <c r="M1186" s="210"/>
      <c r="N1186" s="211"/>
      <c r="O1186" s="77"/>
      <c r="P1186" s="77"/>
      <c r="Q1186" s="77"/>
      <c r="R1186" s="77"/>
      <c r="S1186" s="77"/>
      <c r="T1186" s="78"/>
      <c r="U1186" s="32"/>
      <c r="V1186" s="32"/>
      <c r="W1186" s="32"/>
      <c r="X1186" s="32"/>
      <c r="Y1186" s="32"/>
      <c r="Z1186" s="32"/>
      <c r="AA1186" s="32"/>
      <c r="AB1186" s="32"/>
      <c r="AC1186" s="32"/>
      <c r="AD1186" s="32"/>
      <c r="AE1186" s="32"/>
      <c r="AT1186" s="17" t="s">
        <v>152</v>
      </c>
      <c r="AU1186" s="17" t="s">
        <v>83</v>
      </c>
    </row>
    <row r="1187" s="2" customFormat="1" ht="49.05" customHeight="1">
      <c r="A1187" s="32"/>
      <c r="B1187" s="33"/>
      <c r="C1187" s="196" t="s">
        <v>2531</v>
      </c>
      <c r="D1187" s="196" t="s">
        <v>145</v>
      </c>
      <c r="E1187" s="197" t="s">
        <v>2532</v>
      </c>
      <c r="F1187" s="198" t="s">
        <v>2533</v>
      </c>
      <c r="G1187" s="199" t="s">
        <v>195</v>
      </c>
      <c r="H1187" s="200">
        <v>75</v>
      </c>
      <c r="I1187" s="201">
        <v>289</v>
      </c>
      <c r="J1187" s="201">
        <f>ROUND(I1187*H1187,2)</f>
        <v>21675</v>
      </c>
      <c r="K1187" s="198" t="s">
        <v>149</v>
      </c>
      <c r="L1187" s="38"/>
      <c r="M1187" s="202" t="s">
        <v>18</v>
      </c>
      <c r="N1187" s="203" t="s">
        <v>45</v>
      </c>
      <c r="O1187" s="204">
        <v>0</v>
      </c>
      <c r="P1187" s="204">
        <f>O1187*H1187</f>
        <v>0</v>
      </c>
      <c r="Q1187" s="204">
        <v>0</v>
      </c>
      <c r="R1187" s="204">
        <f>Q1187*H1187</f>
        <v>0</v>
      </c>
      <c r="S1187" s="204">
        <v>0</v>
      </c>
      <c r="T1187" s="205">
        <f>S1187*H1187</f>
        <v>0</v>
      </c>
      <c r="U1187" s="32"/>
      <c r="V1187" s="32"/>
      <c r="W1187" s="32"/>
      <c r="X1187" s="32"/>
      <c r="Y1187" s="32"/>
      <c r="Z1187" s="32"/>
      <c r="AA1187" s="32"/>
      <c r="AB1187" s="32"/>
      <c r="AC1187" s="32"/>
      <c r="AD1187" s="32"/>
      <c r="AE1187" s="32"/>
      <c r="AR1187" s="206" t="s">
        <v>150</v>
      </c>
      <c r="AT1187" s="206" t="s">
        <v>145</v>
      </c>
      <c r="AU1187" s="206" t="s">
        <v>83</v>
      </c>
      <c r="AY1187" s="17" t="s">
        <v>143</v>
      </c>
      <c r="BE1187" s="207">
        <f>IF(N1187="základní",J1187,0)</f>
        <v>21675</v>
      </c>
      <c r="BF1187" s="207">
        <f>IF(N1187="snížená",J1187,0)</f>
        <v>0</v>
      </c>
      <c r="BG1187" s="207">
        <f>IF(N1187="zákl. přenesená",J1187,0)</f>
        <v>0</v>
      </c>
      <c r="BH1187" s="207">
        <f>IF(N1187="sníž. přenesená",J1187,0)</f>
        <v>0</v>
      </c>
      <c r="BI1187" s="207">
        <f>IF(N1187="nulová",J1187,0)</f>
        <v>0</v>
      </c>
      <c r="BJ1187" s="17" t="s">
        <v>20</v>
      </c>
      <c r="BK1187" s="207">
        <f>ROUND(I1187*H1187,2)</f>
        <v>21675</v>
      </c>
      <c r="BL1187" s="17" t="s">
        <v>150</v>
      </c>
      <c r="BM1187" s="206" t="s">
        <v>2534</v>
      </c>
    </row>
    <row r="1188" s="2" customFormat="1">
      <c r="A1188" s="32"/>
      <c r="B1188" s="33"/>
      <c r="C1188" s="34"/>
      <c r="D1188" s="208" t="s">
        <v>152</v>
      </c>
      <c r="E1188" s="34"/>
      <c r="F1188" s="209" t="s">
        <v>2526</v>
      </c>
      <c r="G1188" s="34"/>
      <c r="H1188" s="34"/>
      <c r="I1188" s="34"/>
      <c r="J1188" s="34"/>
      <c r="K1188" s="34"/>
      <c r="L1188" s="38"/>
      <c r="M1188" s="210"/>
      <c r="N1188" s="211"/>
      <c r="O1188" s="77"/>
      <c r="P1188" s="77"/>
      <c r="Q1188" s="77"/>
      <c r="R1188" s="77"/>
      <c r="S1188" s="77"/>
      <c r="T1188" s="78"/>
      <c r="U1188" s="32"/>
      <c r="V1188" s="32"/>
      <c r="W1188" s="32"/>
      <c r="X1188" s="32"/>
      <c r="Y1188" s="32"/>
      <c r="Z1188" s="32"/>
      <c r="AA1188" s="32"/>
      <c r="AB1188" s="32"/>
      <c r="AC1188" s="32"/>
      <c r="AD1188" s="32"/>
      <c r="AE1188" s="32"/>
      <c r="AT1188" s="17" t="s">
        <v>152</v>
      </c>
      <c r="AU1188" s="17" t="s">
        <v>83</v>
      </c>
    </row>
    <row r="1189" s="2" customFormat="1">
      <c r="A1189" s="32"/>
      <c r="B1189" s="33"/>
      <c r="C1189" s="34"/>
      <c r="D1189" s="208" t="s">
        <v>179</v>
      </c>
      <c r="E1189" s="34"/>
      <c r="F1189" s="209" t="s">
        <v>2535</v>
      </c>
      <c r="G1189" s="34"/>
      <c r="H1189" s="34"/>
      <c r="I1189" s="34"/>
      <c r="J1189" s="34"/>
      <c r="K1189" s="34"/>
      <c r="L1189" s="38"/>
      <c r="M1189" s="210"/>
      <c r="N1189" s="211"/>
      <c r="O1189" s="77"/>
      <c r="P1189" s="77"/>
      <c r="Q1189" s="77"/>
      <c r="R1189" s="77"/>
      <c r="S1189" s="77"/>
      <c r="T1189" s="78"/>
      <c r="U1189" s="32"/>
      <c r="V1189" s="32"/>
      <c r="W1189" s="32"/>
      <c r="X1189" s="32"/>
      <c r="Y1189" s="32"/>
      <c r="Z1189" s="32"/>
      <c r="AA1189" s="32"/>
      <c r="AB1189" s="32"/>
      <c r="AC1189" s="32"/>
      <c r="AD1189" s="32"/>
      <c r="AE1189" s="32"/>
      <c r="AT1189" s="17" t="s">
        <v>179</v>
      </c>
      <c r="AU1189" s="17" t="s">
        <v>83</v>
      </c>
    </row>
    <row r="1190" s="2" customFormat="1" ht="49.05" customHeight="1">
      <c r="A1190" s="32"/>
      <c r="B1190" s="33"/>
      <c r="C1190" s="196" t="s">
        <v>2536</v>
      </c>
      <c r="D1190" s="196" t="s">
        <v>145</v>
      </c>
      <c r="E1190" s="197" t="s">
        <v>2537</v>
      </c>
      <c r="F1190" s="198" t="s">
        <v>2538</v>
      </c>
      <c r="G1190" s="199" t="s">
        <v>195</v>
      </c>
      <c r="H1190" s="200">
        <v>75</v>
      </c>
      <c r="I1190" s="201">
        <v>341</v>
      </c>
      <c r="J1190" s="201">
        <f>ROUND(I1190*H1190,2)</f>
        <v>25575</v>
      </c>
      <c r="K1190" s="198" t="s">
        <v>149</v>
      </c>
      <c r="L1190" s="38"/>
      <c r="M1190" s="202" t="s">
        <v>18</v>
      </c>
      <c r="N1190" s="203" t="s">
        <v>45</v>
      </c>
      <c r="O1190" s="204">
        <v>0</v>
      </c>
      <c r="P1190" s="204">
        <f>O1190*H1190</f>
        <v>0</v>
      </c>
      <c r="Q1190" s="204">
        <v>0</v>
      </c>
      <c r="R1190" s="204">
        <f>Q1190*H1190</f>
        <v>0</v>
      </c>
      <c r="S1190" s="204">
        <v>0</v>
      </c>
      <c r="T1190" s="205">
        <f>S1190*H1190</f>
        <v>0</v>
      </c>
      <c r="U1190" s="32"/>
      <c r="V1190" s="32"/>
      <c r="W1190" s="32"/>
      <c r="X1190" s="32"/>
      <c r="Y1190" s="32"/>
      <c r="Z1190" s="32"/>
      <c r="AA1190" s="32"/>
      <c r="AB1190" s="32"/>
      <c r="AC1190" s="32"/>
      <c r="AD1190" s="32"/>
      <c r="AE1190" s="32"/>
      <c r="AR1190" s="206" t="s">
        <v>150</v>
      </c>
      <c r="AT1190" s="206" t="s">
        <v>145</v>
      </c>
      <c r="AU1190" s="206" t="s">
        <v>83</v>
      </c>
      <c r="AY1190" s="17" t="s">
        <v>143</v>
      </c>
      <c r="BE1190" s="207">
        <f>IF(N1190="základní",J1190,0)</f>
        <v>25575</v>
      </c>
      <c r="BF1190" s="207">
        <f>IF(N1190="snížená",J1190,0)</f>
        <v>0</v>
      </c>
      <c r="BG1190" s="207">
        <f>IF(N1190="zákl. přenesená",J1190,0)</f>
        <v>0</v>
      </c>
      <c r="BH1190" s="207">
        <f>IF(N1190="sníž. přenesená",J1190,0)</f>
        <v>0</v>
      </c>
      <c r="BI1190" s="207">
        <f>IF(N1190="nulová",J1190,0)</f>
        <v>0</v>
      </c>
      <c r="BJ1190" s="17" t="s">
        <v>20</v>
      </c>
      <c r="BK1190" s="207">
        <f>ROUND(I1190*H1190,2)</f>
        <v>25575</v>
      </c>
      <c r="BL1190" s="17" t="s">
        <v>150</v>
      </c>
      <c r="BM1190" s="206" t="s">
        <v>2539</v>
      </c>
    </row>
    <row r="1191" s="2" customFormat="1">
      <c r="A1191" s="32"/>
      <c r="B1191" s="33"/>
      <c r="C1191" s="34"/>
      <c r="D1191" s="208" t="s">
        <v>152</v>
      </c>
      <c r="E1191" s="34"/>
      <c r="F1191" s="209" t="s">
        <v>2526</v>
      </c>
      <c r="G1191" s="34"/>
      <c r="H1191" s="34"/>
      <c r="I1191" s="34"/>
      <c r="J1191" s="34"/>
      <c r="K1191" s="34"/>
      <c r="L1191" s="38"/>
      <c r="M1191" s="210"/>
      <c r="N1191" s="211"/>
      <c r="O1191" s="77"/>
      <c r="P1191" s="77"/>
      <c r="Q1191" s="77"/>
      <c r="R1191" s="77"/>
      <c r="S1191" s="77"/>
      <c r="T1191" s="78"/>
      <c r="U1191" s="32"/>
      <c r="V1191" s="32"/>
      <c r="W1191" s="32"/>
      <c r="X1191" s="32"/>
      <c r="Y1191" s="32"/>
      <c r="Z1191" s="32"/>
      <c r="AA1191" s="32"/>
      <c r="AB1191" s="32"/>
      <c r="AC1191" s="32"/>
      <c r="AD1191" s="32"/>
      <c r="AE1191" s="32"/>
      <c r="AT1191" s="17" t="s">
        <v>152</v>
      </c>
      <c r="AU1191" s="17" t="s">
        <v>83</v>
      </c>
    </row>
    <row r="1192" s="2" customFormat="1">
      <c r="A1192" s="32"/>
      <c r="B1192" s="33"/>
      <c r="C1192" s="34"/>
      <c r="D1192" s="208" t="s">
        <v>179</v>
      </c>
      <c r="E1192" s="34"/>
      <c r="F1192" s="209" t="s">
        <v>2540</v>
      </c>
      <c r="G1192" s="34"/>
      <c r="H1192" s="34"/>
      <c r="I1192" s="34"/>
      <c r="J1192" s="34"/>
      <c r="K1192" s="34"/>
      <c r="L1192" s="38"/>
      <c r="M1192" s="210"/>
      <c r="N1192" s="211"/>
      <c r="O1192" s="77"/>
      <c r="P1192" s="77"/>
      <c r="Q1192" s="77"/>
      <c r="R1192" s="77"/>
      <c r="S1192" s="77"/>
      <c r="T1192" s="78"/>
      <c r="U1192" s="32"/>
      <c r="V1192" s="32"/>
      <c r="W1192" s="32"/>
      <c r="X1192" s="32"/>
      <c r="Y1192" s="32"/>
      <c r="Z1192" s="32"/>
      <c r="AA1192" s="32"/>
      <c r="AB1192" s="32"/>
      <c r="AC1192" s="32"/>
      <c r="AD1192" s="32"/>
      <c r="AE1192" s="32"/>
      <c r="AT1192" s="17" t="s">
        <v>179</v>
      </c>
      <c r="AU1192" s="17" t="s">
        <v>83</v>
      </c>
    </row>
    <row r="1193" s="2" customFormat="1" ht="49.05" customHeight="1">
      <c r="A1193" s="32"/>
      <c r="B1193" s="33"/>
      <c r="C1193" s="196" t="s">
        <v>2541</v>
      </c>
      <c r="D1193" s="196" t="s">
        <v>145</v>
      </c>
      <c r="E1193" s="197" t="s">
        <v>2542</v>
      </c>
      <c r="F1193" s="198" t="s">
        <v>2543</v>
      </c>
      <c r="G1193" s="199" t="s">
        <v>195</v>
      </c>
      <c r="H1193" s="200">
        <v>1</v>
      </c>
      <c r="I1193" s="201">
        <v>2470</v>
      </c>
      <c r="J1193" s="201">
        <f>ROUND(I1193*H1193,2)</f>
        <v>2470</v>
      </c>
      <c r="K1193" s="198" t="s">
        <v>149</v>
      </c>
      <c r="L1193" s="38"/>
      <c r="M1193" s="202" t="s">
        <v>18</v>
      </c>
      <c r="N1193" s="203" t="s">
        <v>45</v>
      </c>
      <c r="O1193" s="204">
        <v>7.0149999999999997</v>
      </c>
      <c r="P1193" s="204">
        <f>O1193*H1193</f>
        <v>7.0149999999999997</v>
      </c>
      <c r="Q1193" s="204">
        <v>0</v>
      </c>
      <c r="R1193" s="204">
        <f>Q1193*H1193</f>
        <v>0</v>
      </c>
      <c r="S1193" s="204">
        <v>0</v>
      </c>
      <c r="T1193" s="205">
        <f>S1193*H1193</f>
        <v>0</v>
      </c>
      <c r="U1193" s="32"/>
      <c r="V1193" s="32"/>
      <c r="W1193" s="32"/>
      <c r="X1193" s="32"/>
      <c r="Y1193" s="32"/>
      <c r="Z1193" s="32"/>
      <c r="AA1193" s="32"/>
      <c r="AB1193" s="32"/>
      <c r="AC1193" s="32"/>
      <c r="AD1193" s="32"/>
      <c r="AE1193" s="32"/>
      <c r="AR1193" s="206" t="s">
        <v>150</v>
      </c>
      <c r="AT1193" s="206" t="s">
        <v>145</v>
      </c>
      <c r="AU1193" s="206" t="s">
        <v>83</v>
      </c>
      <c r="AY1193" s="17" t="s">
        <v>143</v>
      </c>
      <c r="BE1193" s="207">
        <f>IF(N1193="základní",J1193,0)</f>
        <v>2470</v>
      </c>
      <c r="BF1193" s="207">
        <f>IF(N1193="snížená",J1193,0)</f>
        <v>0</v>
      </c>
      <c r="BG1193" s="207">
        <f>IF(N1193="zákl. přenesená",J1193,0)</f>
        <v>0</v>
      </c>
      <c r="BH1193" s="207">
        <f>IF(N1193="sníž. přenesená",J1193,0)</f>
        <v>0</v>
      </c>
      <c r="BI1193" s="207">
        <f>IF(N1193="nulová",J1193,0)</f>
        <v>0</v>
      </c>
      <c r="BJ1193" s="17" t="s">
        <v>20</v>
      </c>
      <c r="BK1193" s="207">
        <f>ROUND(I1193*H1193,2)</f>
        <v>2470</v>
      </c>
      <c r="BL1193" s="17" t="s">
        <v>150</v>
      </c>
      <c r="BM1193" s="206" t="s">
        <v>2544</v>
      </c>
    </row>
    <row r="1194" s="2" customFormat="1">
      <c r="A1194" s="32"/>
      <c r="B1194" s="33"/>
      <c r="C1194" s="34"/>
      <c r="D1194" s="208" t="s">
        <v>152</v>
      </c>
      <c r="E1194" s="34"/>
      <c r="F1194" s="209" t="s">
        <v>2526</v>
      </c>
      <c r="G1194" s="34"/>
      <c r="H1194" s="34"/>
      <c r="I1194" s="34"/>
      <c r="J1194" s="34"/>
      <c r="K1194" s="34"/>
      <c r="L1194" s="38"/>
      <c r="M1194" s="210"/>
      <c r="N1194" s="211"/>
      <c r="O1194" s="77"/>
      <c r="P1194" s="77"/>
      <c r="Q1194" s="77"/>
      <c r="R1194" s="77"/>
      <c r="S1194" s="77"/>
      <c r="T1194" s="78"/>
      <c r="U1194" s="32"/>
      <c r="V1194" s="32"/>
      <c r="W1194" s="32"/>
      <c r="X1194" s="32"/>
      <c r="Y1194" s="32"/>
      <c r="Z1194" s="32"/>
      <c r="AA1194" s="32"/>
      <c r="AB1194" s="32"/>
      <c r="AC1194" s="32"/>
      <c r="AD1194" s="32"/>
      <c r="AE1194" s="32"/>
      <c r="AT1194" s="17" t="s">
        <v>152</v>
      </c>
      <c r="AU1194" s="17" t="s">
        <v>83</v>
      </c>
    </row>
    <row r="1195" s="2" customFormat="1" ht="49.05" customHeight="1">
      <c r="A1195" s="32"/>
      <c r="B1195" s="33"/>
      <c r="C1195" s="196" t="s">
        <v>2545</v>
      </c>
      <c r="D1195" s="196" t="s">
        <v>145</v>
      </c>
      <c r="E1195" s="197" t="s">
        <v>2546</v>
      </c>
      <c r="F1195" s="198" t="s">
        <v>2547</v>
      </c>
      <c r="G1195" s="199" t="s">
        <v>195</v>
      </c>
      <c r="H1195" s="200">
        <v>1</v>
      </c>
      <c r="I1195" s="201">
        <v>459</v>
      </c>
      <c r="J1195" s="201">
        <f>ROUND(I1195*H1195,2)</f>
        <v>459</v>
      </c>
      <c r="K1195" s="198" t="s">
        <v>149</v>
      </c>
      <c r="L1195" s="38"/>
      <c r="M1195" s="202" t="s">
        <v>18</v>
      </c>
      <c r="N1195" s="203" t="s">
        <v>45</v>
      </c>
      <c r="O1195" s="204">
        <v>0</v>
      </c>
      <c r="P1195" s="204">
        <f>O1195*H1195</f>
        <v>0</v>
      </c>
      <c r="Q1195" s="204">
        <v>0</v>
      </c>
      <c r="R1195" s="204">
        <f>Q1195*H1195</f>
        <v>0</v>
      </c>
      <c r="S1195" s="204">
        <v>0</v>
      </c>
      <c r="T1195" s="205">
        <f>S1195*H1195</f>
        <v>0</v>
      </c>
      <c r="U1195" s="32"/>
      <c r="V1195" s="32"/>
      <c r="W1195" s="32"/>
      <c r="X1195" s="32"/>
      <c r="Y1195" s="32"/>
      <c r="Z1195" s="32"/>
      <c r="AA1195" s="32"/>
      <c r="AB1195" s="32"/>
      <c r="AC1195" s="32"/>
      <c r="AD1195" s="32"/>
      <c r="AE1195" s="32"/>
      <c r="AR1195" s="206" t="s">
        <v>150</v>
      </c>
      <c r="AT1195" s="206" t="s">
        <v>145</v>
      </c>
      <c r="AU1195" s="206" t="s">
        <v>83</v>
      </c>
      <c r="AY1195" s="17" t="s">
        <v>143</v>
      </c>
      <c r="BE1195" s="207">
        <f>IF(N1195="základní",J1195,0)</f>
        <v>459</v>
      </c>
      <c r="BF1195" s="207">
        <f>IF(N1195="snížená",J1195,0)</f>
        <v>0</v>
      </c>
      <c r="BG1195" s="207">
        <f>IF(N1195="zákl. přenesená",J1195,0)</f>
        <v>0</v>
      </c>
      <c r="BH1195" s="207">
        <f>IF(N1195="sníž. přenesená",J1195,0)</f>
        <v>0</v>
      </c>
      <c r="BI1195" s="207">
        <f>IF(N1195="nulová",J1195,0)</f>
        <v>0</v>
      </c>
      <c r="BJ1195" s="17" t="s">
        <v>20</v>
      </c>
      <c r="BK1195" s="207">
        <f>ROUND(I1195*H1195,2)</f>
        <v>459</v>
      </c>
      <c r="BL1195" s="17" t="s">
        <v>150</v>
      </c>
      <c r="BM1195" s="206" t="s">
        <v>2548</v>
      </c>
    </row>
    <row r="1196" s="2" customFormat="1">
      <c r="A1196" s="32"/>
      <c r="B1196" s="33"/>
      <c r="C1196" s="34"/>
      <c r="D1196" s="208" t="s">
        <v>152</v>
      </c>
      <c r="E1196" s="34"/>
      <c r="F1196" s="209" t="s">
        <v>2526</v>
      </c>
      <c r="G1196" s="34"/>
      <c r="H1196" s="34"/>
      <c r="I1196" s="34"/>
      <c r="J1196" s="34"/>
      <c r="K1196" s="34"/>
      <c r="L1196" s="38"/>
      <c r="M1196" s="210"/>
      <c r="N1196" s="211"/>
      <c r="O1196" s="77"/>
      <c r="P1196" s="77"/>
      <c r="Q1196" s="77"/>
      <c r="R1196" s="77"/>
      <c r="S1196" s="77"/>
      <c r="T1196" s="78"/>
      <c r="U1196" s="32"/>
      <c r="V1196" s="32"/>
      <c r="W1196" s="32"/>
      <c r="X1196" s="32"/>
      <c r="Y1196" s="32"/>
      <c r="Z1196" s="32"/>
      <c r="AA1196" s="32"/>
      <c r="AB1196" s="32"/>
      <c r="AC1196" s="32"/>
      <c r="AD1196" s="32"/>
      <c r="AE1196" s="32"/>
      <c r="AT1196" s="17" t="s">
        <v>152</v>
      </c>
      <c r="AU1196" s="17" t="s">
        <v>83</v>
      </c>
    </row>
    <row r="1197" s="2" customFormat="1" ht="49.05" customHeight="1">
      <c r="A1197" s="32"/>
      <c r="B1197" s="33"/>
      <c r="C1197" s="196" t="s">
        <v>2549</v>
      </c>
      <c r="D1197" s="196" t="s">
        <v>145</v>
      </c>
      <c r="E1197" s="197" t="s">
        <v>2550</v>
      </c>
      <c r="F1197" s="198" t="s">
        <v>2551</v>
      </c>
      <c r="G1197" s="199" t="s">
        <v>195</v>
      </c>
      <c r="H1197" s="200">
        <v>15</v>
      </c>
      <c r="I1197" s="201">
        <v>1200</v>
      </c>
      <c r="J1197" s="201">
        <f>ROUND(I1197*H1197,2)</f>
        <v>18000</v>
      </c>
      <c r="K1197" s="198" t="s">
        <v>149</v>
      </c>
      <c r="L1197" s="38"/>
      <c r="M1197" s="202" t="s">
        <v>18</v>
      </c>
      <c r="N1197" s="203" t="s">
        <v>45</v>
      </c>
      <c r="O1197" s="204">
        <v>3.419</v>
      </c>
      <c r="P1197" s="204">
        <f>O1197*H1197</f>
        <v>51.285000000000004</v>
      </c>
      <c r="Q1197" s="204">
        <v>0</v>
      </c>
      <c r="R1197" s="204">
        <f>Q1197*H1197</f>
        <v>0</v>
      </c>
      <c r="S1197" s="204">
        <v>0</v>
      </c>
      <c r="T1197" s="205">
        <f>S1197*H1197</f>
        <v>0</v>
      </c>
      <c r="U1197" s="32"/>
      <c r="V1197" s="32"/>
      <c r="W1197" s="32"/>
      <c r="X1197" s="32"/>
      <c r="Y1197" s="32"/>
      <c r="Z1197" s="32"/>
      <c r="AA1197" s="32"/>
      <c r="AB1197" s="32"/>
      <c r="AC1197" s="32"/>
      <c r="AD1197" s="32"/>
      <c r="AE1197" s="32"/>
      <c r="AR1197" s="206" t="s">
        <v>150</v>
      </c>
      <c r="AT1197" s="206" t="s">
        <v>145</v>
      </c>
      <c r="AU1197" s="206" t="s">
        <v>83</v>
      </c>
      <c r="AY1197" s="17" t="s">
        <v>143</v>
      </c>
      <c r="BE1197" s="207">
        <f>IF(N1197="základní",J1197,0)</f>
        <v>18000</v>
      </c>
      <c r="BF1197" s="207">
        <f>IF(N1197="snížená",J1197,0)</f>
        <v>0</v>
      </c>
      <c r="BG1197" s="207">
        <f>IF(N1197="zákl. přenesená",J1197,0)</f>
        <v>0</v>
      </c>
      <c r="BH1197" s="207">
        <f>IF(N1197="sníž. přenesená",J1197,0)</f>
        <v>0</v>
      </c>
      <c r="BI1197" s="207">
        <f>IF(N1197="nulová",J1197,0)</f>
        <v>0</v>
      </c>
      <c r="BJ1197" s="17" t="s">
        <v>20</v>
      </c>
      <c r="BK1197" s="207">
        <f>ROUND(I1197*H1197,2)</f>
        <v>18000</v>
      </c>
      <c r="BL1197" s="17" t="s">
        <v>150</v>
      </c>
      <c r="BM1197" s="206" t="s">
        <v>2552</v>
      </c>
    </row>
    <row r="1198" s="2" customFormat="1">
      <c r="A1198" s="32"/>
      <c r="B1198" s="33"/>
      <c r="C1198" s="34"/>
      <c r="D1198" s="208" t="s">
        <v>152</v>
      </c>
      <c r="E1198" s="34"/>
      <c r="F1198" s="209" t="s">
        <v>2553</v>
      </c>
      <c r="G1198" s="34"/>
      <c r="H1198" s="34"/>
      <c r="I1198" s="34"/>
      <c r="J1198" s="34"/>
      <c r="K1198" s="34"/>
      <c r="L1198" s="38"/>
      <c r="M1198" s="210"/>
      <c r="N1198" s="211"/>
      <c r="O1198" s="77"/>
      <c r="P1198" s="77"/>
      <c r="Q1198" s="77"/>
      <c r="R1198" s="77"/>
      <c r="S1198" s="77"/>
      <c r="T1198" s="78"/>
      <c r="U1198" s="32"/>
      <c r="V1198" s="32"/>
      <c r="W1198" s="32"/>
      <c r="X1198" s="32"/>
      <c r="Y1198" s="32"/>
      <c r="Z1198" s="32"/>
      <c r="AA1198" s="32"/>
      <c r="AB1198" s="32"/>
      <c r="AC1198" s="32"/>
      <c r="AD1198" s="32"/>
      <c r="AE1198" s="32"/>
      <c r="AT1198" s="17" t="s">
        <v>152</v>
      </c>
      <c r="AU1198" s="17" t="s">
        <v>83</v>
      </c>
    </row>
    <row r="1199" s="2" customFormat="1" ht="49.05" customHeight="1">
      <c r="A1199" s="32"/>
      <c r="B1199" s="33"/>
      <c r="C1199" s="196" t="s">
        <v>2554</v>
      </c>
      <c r="D1199" s="196" t="s">
        <v>145</v>
      </c>
      <c r="E1199" s="197" t="s">
        <v>2555</v>
      </c>
      <c r="F1199" s="198" t="s">
        <v>2556</v>
      </c>
      <c r="G1199" s="199" t="s">
        <v>195</v>
      </c>
      <c r="H1199" s="200">
        <v>15</v>
      </c>
      <c r="I1199" s="201">
        <v>1410</v>
      </c>
      <c r="J1199" s="201">
        <f>ROUND(I1199*H1199,2)</f>
        <v>21150</v>
      </c>
      <c r="K1199" s="198" t="s">
        <v>149</v>
      </c>
      <c r="L1199" s="38"/>
      <c r="M1199" s="202" t="s">
        <v>18</v>
      </c>
      <c r="N1199" s="203" t="s">
        <v>45</v>
      </c>
      <c r="O1199" s="204">
        <v>4.0170000000000003</v>
      </c>
      <c r="P1199" s="204">
        <f>O1199*H1199</f>
        <v>60.255000000000003</v>
      </c>
      <c r="Q1199" s="204">
        <v>0</v>
      </c>
      <c r="R1199" s="204">
        <f>Q1199*H1199</f>
        <v>0</v>
      </c>
      <c r="S1199" s="204">
        <v>0</v>
      </c>
      <c r="T1199" s="205">
        <f>S1199*H1199</f>
        <v>0</v>
      </c>
      <c r="U1199" s="32"/>
      <c r="V1199" s="32"/>
      <c r="W1199" s="32"/>
      <c r="X1199" s="32"/>
      <c r="Y1199" s="32"/>
      <c r="Z1199" s="32"/>
      <c r="AA1199" s="32"/>
      <c r="AB1199" s="32"/>
      <c r="AC1199" s="32"/>
      <c r="AD1199" s="32"/>
      <c r="AE1199" s="32"/>
      <c r="AR1199" s="206" t="s">
        <v>150</v>
      </c>
      <c r="AT1199" s="206" t="s">
        <v>145</v>
      </c>
      <c r="AU1199" s="206" t="s">
        <v>83</v>
      </c>
      <c r="AY1199" s="17" t="s">
        <v>143</v>
      </c>
      <c r="BE1199" s="207">
        <f>IF(N1199="základní",J1199,0)</f>
        <v>21150</v>
      </c>
      <c r="BF1199" s="207">
        <f>IF(N1199="snížená",J1199,0)</f>
        <v>0</v>
      </c>
      <c r="BG1199" s="207">
        <f>IF(N1199="zákl. přenesená",J1199,0)</f>
        <v>0</v>
      </c>
      <c r="BH1199" s="207">
        <f>IF(N1199="sníž. přenesená",J1199,0)</f>
        <v>0</v>
      </c>
      <c r="BI1199" s="207">
        <f>IF(N1199="nulová",J1199,0)</f>
        <v>0</v>
      </c>
      <c r="BJ1199" s="17" t="s">
        <v>20</v>
      </c>
      <c r="BK1199" s="207">
        <f>ROUND(I1199*H1199,2)</f>
        <v>21150</v>
      </c>
      <c r="BL1199" s="17" t="s">
        <v>150</v>
      </c>
      <c r="BM1199" s="206" t="s">
        <v>2557</v>
      </c>
    </row>
    <row r="1200" s="2" customFormat="1">
      <c r="A1200" s="32"/>
      <c r="B1200" s="33"/>
      <c r="C1200" s="34"/>
      <c r="D1200" s="208" t="s">
        <v>152</v>
      </c>
      <c r="E1200" s="34"/>
      <c r="F1200" s="209" t="s">
        <v>2553</v>
      </c>
      <c r="G1200" s="34"/>
      <c r="H1200" s="34"/>
      <c r="I1200" s="34"/>
      <c r="J1200" s="34"/>
      <c r="K1200" s="34"/>
      <c r="L1200" s="38"/>
      <c r="M1200" s="210"/>
      <c r="N1200" s="211"/>
      <c r="O1200" s="77"/>
      <c r="P1200" s="77"/>
      <c r="Q1200" s="77"/>
      <c r="R1200" s="77"/>
      <c r="S1200" s="77"/>
      <c r="T1200" s="78"/>
      <c r="U1200" s="32"/>
      <c r="V1200" s="32"/>
      <c r="W1200" s="32"/>
      <c r="X1200" s="32"/>
      <c r="Y1200" s="32"/>
      <c r="Z1200" s="32"/>
      <c r="AA1200" s="32"/>
      <c r="AB1200" s="32"/>
      <c r="AC1200" s="32"/>
      <c r="AD1200" s="32"/>
      <c r="AE1200" s="32"/>
      <c r="AT1200" s="17" t="s">
        <v>152</v>
      </c>
      <c r="AU1200" s="17" t="s">
        <v>83</v>
      </c>
    </row>
    <row r="1201" s="2" customFormat="1" ht="49.05" customHeight="1">
      <c r="A1201" s="32"/>
      <c r="B1201" s="33"/>
      <c r="C1201" s="196" t="s">
        <v>2558</v>
      </c>
      <c r="D1201" s="196" t="s">
        <v>145</v>
      </c>
      <c r="E1201" s="197" t="s">
        <v>2559</v>
      </c>
      <c r="F1201" s="198" t="s">
        <v>2560</v>
      </c>
      <c r="G1201" s="199" t="s">
        <v>148</v>
      </c>
      <c r="H1201" s="200">
        <v>225</v>
      </c>
      <c r="I1201" s="201">
        <v>251</v>
      </c>
      <c r="J1201" s="201">
        <f>ROUND(I1201*H1201,2)</f>
        <v>56475</v>
      </c>
      <c r="K1201" s="198" t="s">
        <v>149</v>
      </c>
      <c r="L1201" s="38"/>
      <c r="M1201" s="202" t="s">
        <v>18</v>
      </c>
      <c r="N1201" s="203" t="s">
        <v>45</v>
      </c>
      <c r="O1201" s="204">
        <v>0.67100000000000004</v>
      </c>
      <c r="P1201" s="204">
        <f>O1201*H1201</f>
        <v>150.97500000000002</v>
      </c>
      <c r="Q1201" s="204">
        <v>0</v>
      </c>
      <c r="R1201" s="204">
        <f>Q1201*H1201</f>
        <v>0</v>
      </c>
      <c r="S1201" s="204">
        <v>0</v>
      </c>
      <c r="T1201" s="205">
        <f>S1201*H1201</f>
        <v>0</v>
      </c>
      <c r="U1201" s="32"/>
      <c r="V1201" s="32"/>
      <c r="W1201" s="32"/>
      <c r="X1201" s="32"/>
      <c r="Y1201" s="32"/>
      <c r="Z1201" s="32"/>
      <c r="AA1201" s="32"/>
      <c r="AB1201" s="32"/>
      <c r="AC1201" s="32"/>
      <c r="AD1201" s="32"/>
      <c r="AE1201" s="32"/>
      <c r="AR1201" s="206" t="s">
        <v>150</v>
      </c>
      <c r="AT1201" s="206" t="s">
        <v>145</v>
      </c>
      <c r="AU1201" s="206" t="s">
        <v>83</v>
      </c>
      <c r="AY1201" s="17" t="s">
        <v>143</v>
      </c>
      <c r="BE1201" s="207">
        <f>IF(N1201="základní",J1201,0)</f>
        <v>56475</v>
      </c>
      <c r="BF1201" s="207">
        <f>IF(N1201="snížená",J1201,0)</f>
        <v>0</v>
      </c>
      <c r="BG1201" s="207">
        <f>IF(N1201="zákl. přenesená",J1201,0)</f>
        <v>0</v>
      </c>
      <c r="BH1201" s="207">
        <f>IF(N1201="sníž. přenesená",J1201,0)</f>
        <v>0</v>
      </c>
      <c r="BI1201" s="207">
        <f>IF(N1201="nulová",J1201,0)</f>
        <v>0</v>
      </c>
      <c r="BJ1201" s="17" t="s">
        <v>20</v>
      </c>
      <c r="BK1201" s="207">
        <f>ROUND(I1201*H1201,2)</f>
        <v>56475</v>
      </c>
      <c r="BL1201" s="17" t="s">
        <v>150</v>
      </c>
      <c r="BM1201" s="206" t="s">
        <v>2561</v>
      </c>
    </row>
    <row r="1202" s="2" customFormat="1">
      <c r="A1202" s="32"/>
      <c r="B1202" s="33"/>
      <c r="C1202" s="34"/>
      <c r="D1202" s="208" t="s">
        <v>152</v>
      </c>
      <c r="E1202" s="34"/>
      <c r="F1202" s="209" t="s">
        <v>2562</v>
      </c>
      <c r="G1202" s="34"/>
      <c r="H1202" s="34"/>
      <c r="I1202" s="34"/>
      <c r="J1202" s="34"/>
      <c r="K1202" s="34"/>
      <c r="L1202" s="38"/>
      <c r="M1202" s="210"/>
      <c r="N1202" s="211"/>
      <c r="O1202" s="77"/>
      <c r="P1202" s="77"/>
      <c r="Q1202" s="77"/>
      <c r="R1202" s="77"/>
      <c r="S1202" s="77"/>
      <c r="T1202" s="78"/>
      <c r="U1202" s="32"/>
      <c r="V1202" s="32"/>
      <c r="W1202" s="32"/>
      <c r="X1202" s="32"/>
      <c r="Y1202" s="32"/>
      <c r="Z1202" s="32"/>
      <c r="AA1202" s="32"/>
      <c r="AB1202" s="32"/>
      <c r="AC1202" s="32"/>
      <c r="AD1202" s="32"/>
      <c r="AE1202" s="32"/>
      <c r="AT1202" s="17" t="s">
        <v>152</v>
      </c>
      <c r="AU1202" s="17" t="s">
        <v>83</v>
      </c>
    </row>
    <row r="1203" s="2" customFormat="1" ht="44.25" customHeight="1">
      <c r="A1203" s="32"/>
      <c r="B1203" s="33"/>
      <c r="C1203" s="196" t="s">
        <v>2563</v>
      </c>
      <c r="D1203" s="196" t="s">
        <v>145</v>
      </c>
      <c r="E1203" s="197" t="s">
        <v>2564</v>
      </c>
      <c r="F1203" s="198" t="s">
        <v>2565</v>
      </c>
      <c r="G1203" s="199" t="s">
        <v>148</v>
      </c>
      <c r="H1203" s="200">
        <v>3150</v>
      </c>
      <c r="I1203" s="201">
        <v>3.3500000000000001</v>
      </c>
      <c r="J1203" s="201">
        <f>ROUND(I1203*H1203,2)</f>
        <v>10552.5</v>
      </c>
      <c r="K1203" s="198" t="s">
        <v>149</v>
      </c>
      <c r="L1203" s="38"/>
      <c r="M1203" s="202" t="s">
        <v>18</v>
      </c>
      <c r="N1203" s="203" t="s">
        <v>45</v>
      </c>
      <c r="O1203" s="204">
        <v>0</v>
      </c>
      <c r="P1203" s="204">
        <f>O1203*H1203</f>
        <v>0</v>
      </c>
      <c r="Q1203" s="204">
        <v>0</v>
      </c>
      <c r="R1203" s="204">
        <f>Q1203*H1203</f>
        <v>0</v>
      </c>
      <c r="S1203" s="204">
        <v>0</v>
      </c>
      <c r="T1203" s="205">
        <f>S1203*H1203</f>
        <v>0</v>
      </c>
      <c r="U1203" s="32"/>
      <c r="V1203" s="32"/>
      <c r="W1203" s="32"/>
      <c r="X1203" s="32"/>
      <c r="Y1203" s="32"/>
      <c r="Z1203" s="32"/>
      <c r="AA1203" s="32"/>
      <c r="AB1203" s="32"/>
      <c r="AC1203" s="32"/>
      <c r="AD1203" s="32"/>
      <c r="AE1203" s="32"/>
      <c r="AR1203" s="206" t="s">
        <v>150</v>
      </c>
      <c r="AT1203" s="206" t="s">
        <v>145</v>
      </c>
      <c r="AU1203" s="206" t="s">
        <v>83</v>
      </c>
      <c r="AY1203" s="17" t="s">
        <v>143</v>
      </c>
      <c r="BE1203" s="207">
        <f>IF(N1203="základní",J1203,0)</f>
        <v>10552.5</v>
      </c>
      <c r="BF1203" s="207">
        <f>IF(N1203="snížená",J1203,0)</f>
        <v>0</v>
      </c>
      <c r="BG1203" s="207">
        <f>IF(N1203="zákl. přenesená",J1203,0)</f>
        <v>0</v>
      </c>
      <c r="BH1203" s="207">
        <f>IF(N1203="sníž. přenesená",J1203,0)</f>
        <v>0</v>
      </c>
      <c r="BI1203" s="207">
        <f>IF(N1203="nulová",J1203,0)</f>
        <v>0</v>
      </c>
      <c r="BJ1203" s="17" t="s">
        <v>20</v>
      </c>
      <c r="BK1203" s="207">
        <f>ROUND(I1203*H1203,2)</f>
        <v>10552.5</v>
      </c>
      <c r="BL1203" s="17" t="s">
        <v>150</v>
      </c>
      <c r="BM1203" s="206" t="s">
        <v>2566</v>
      </c>
    </row>
    <row r="1204" s="2" customFormat="1">
      <c r="A1204" s="32"/>
      <c r="B1204" s="33"/>
      <c r="C1204" s="34"/>
      <c r="D1204" s="208" t="s">
        <v>152</v>
      </c>
      <c r="E1204" s="34"/>
      <c r="F1204" s="209" t="s">
        <v>2562</v>
      </c>
      <c r="G1204" s="34"/>
      <c r="H1204" s="34"/>
      <c r="I1204" s="34"/>
      <c r="J1204" s="34"/>
      <c r="K1204" s="34"/>
      <c r="L1204" s="38"/>
      <c r="M1204" s="210"/>
      <c r="N1204" s="211"/>
      <c r="O1204" s="77"/>
      <c r="P1204" s="77"/>
      <c r="Q1204" s="77"/>
      <c r="R1204" s="77"/>
      <c r="S1204" s="77"/>
      <c r="T1204" s="78"/>
      <c r="U1204" s="32"/>
      <c r="V1204" s="32"/>
      <c r="W1204" s="32"/>
      <c r="X1204" s="32"/>
      <c r="Y1204" s="32"/>
      <c r="Z1204" s="32"/>
      <c r="AA1204" s="32"/>
      <c r="AB1204" s="32"/>
      <c r="AC1204" s="32"/>
      <c r="AD1204" s="32"/>
      <c r="AE1204" s="32"/>
      <c r="AT1204" s="17" t="s">
        <v>152</v>
      </c>
      <c r="AU1204" s="17" t="s">
        <v>83</v>
      </c>
    </row>
    <row r="1205" s="2" customFormat="1" ht="49.05" customHeight="1">
      <c r="A1205" s="32"/>
      <c r="B1205" s="33"/>
      <c r="C1205" s="196" t="s">
        <v>2567</v>
      </c>
      <c r="D1205" s="196" t="s">
        <v>145</v>
      </c>
      <c r="E1205" s="197" t="s">
        <v>2568</v>
      </c>
      <c r="F1205" s="198" t="s">
        <v>2569</v>
      </c>
      <c r="G1205" s="199" t="s">
        <v>148</v>
      </c>
      <c r="H1205" s="200">
        <v>225</v>
      </c>
      <c r="I1205" s="201">
        <v>151</v>
      </c>
      <c r="J1205" s="201">
        <f>ROUND(I1205*H1205,2)</f>
        <v>33975</v>
      </c>
      <c r="K1205" s="198" t="s">
        <v>149</v>
      </c>
      <c r="L1205" s="38"/>
      <c r="M1205" s="202" t="s">
        <v>18</v>
      </c>
      <c r="N1205" s="203" t="s">
        <v>45</v>
      </c>
      <c r="O1205" s="204">
        <v>0.40899999999999997</v>
      </c>
      <c r="P1205" s="204">
        <f>O1205*H1205</f>
        <v>92.024999999999991</v>
      </c>
      <c r="Q1205" s="204">
        <v>0</v>
      </c>
      <c r="R1205" s="204">
        <f>Q1205*H1205</f>
        <v>0</v>
      </c>
      <c r="S1205" s="204">
        <v>0</v>
      </c>
      <c r="T1205" s="205">
        <f>S1205*H1205</f>
        <v>0</v>
      </c>
      <c r="U1205" s="32"/>
      <c r="V1205" s="32"/>
      <c r="W1205" s="32"/>
      <c r="X1205" s="32"/>
      <c r="Y1205" s="32"/>
      <c r="Z1205" s="32"/>
      <c r="AA1205" s="32"/>
      <c r="AB1205" s="32"/>
      <c r="AC1205" s="32"/>
      <c r="AD1205" s="32"/>
      <c r="AE1205" s="32"/>
      <c r="AR1205" s="206" t="s">
        <v>150</v>
      </c>
      <c r="AT1205" s="206" t="s">
        <v>145</v>
      </c>
      <c r="AU1205" s="206" t="s">
        <v>83</v>
      </c>
      <c r="AY1205" s="17" t="s">
        <v>143</v>
      </c>
      <c r="BE1205" s="207">
        <f>IF(N1205="základní",J1205,0)</f>
        <v>33975</v>
      </c>
      <c r="BF1205" s="207">
        <f>IF(N1205="snížená",J1205,0)</f>
        <v>0</v>
      </c>
      <c r="BG1205" s="207">
        <f>IF(N1205="zákl. přenesená",J1205,0)</f>
        <v>0</v>
      </c>
      <c r="BH1205" s="207">
        <f>IF(N1205="sníž. přenesená",J1205,0)</f>
        <v>0</v>
      </c>
      <c r="BI1205" s="207">
        <f>IF(N1205="nulová",J1205,0)</f>
        <v>0</v>
      </c>
      <c r="BJ1205" s="17" t="s">
        <v>20</v>
      </c>
      <c r="BK1205" s="207">
        <f>ROUND(I1205*H1205,2)</f>
        <v>33975</v>
      </c>
      <c r="BL1205" s="17" t="s">
        <v>150</v>
      </c>
      <c r="BM1205" s="206" t="s">
        <v>2570</v>
      </c>
    </row>
    <row r="1206" s="2" customFormat="1">
      <c r="A1206" s="32"/>
      <c r="B1206" s="33"/>
      <c r="C1206" s="34"/>
      <c r="D1206" s="208" t="s">
        <v>152</v>
      </c>
      <c r="E1206" s="34"/>
      <c r="F1206" s="209" t="s">
        <v>2571</v>
      </c>
      <c r="G1206" s="34"/>
      <c r="H1206" s="34"/>
      <c r="I1206" s="34"/>
      <c r="J1206" s="34"/>
      <c r="K1206" s="34"/>
      <c r="L1206" s="38"/>
      <c r="M1206" s="210"/>
      <c r="N1206" s="211"/>
      <c r="O1206" s="77"/>
      <c r="P1206" s="77"/>
      <c r="Q1206" s="77"/>
      <c r="R1206" s="77"/>
      <c r="S1206" s="77"/>
      <c r="T1206" s="78"/>
      <c r="U1206" s="32"/>
      <c r="V1206" s="32"/>
      <c r="W1206" s="32"/>
      <c r="X1206" s="32"/>
      <c r="Y1206" s="32"/>
      <c r="Z1206" s="32"/>
      <c r="AA1206" s="32"/>
      <c r="AB1206" s="32"/>
      <c r="AC1206" s="32"/>
      <c r="AD1206" s="32"/>
      <c r="AE1206" s="32"/>
      <c r="AT1206" s="17" t="s">
        <v>152</v>
      </c>
      <c r="AU1206" s="17" t="s">
        <v>83</v>
      </c>
    </row>
    <row r="1207" s="2" customFormat="1" ht="24.15" customHeight="1">
      <c r="A1207" s="32"/>
      <c r="B1207" s="33"/>
      <c r="C1207" s="196" t="s">
        <v>2572</v>
      </c>
      <c r="D1207" s="196" t="s">
        <v>145</v>
      </c>
      <c r="E1207" s="197" t="s">
        <v>2573</v>
      </c>
      <c r="F1207" s="198" t="s">
        <v>2574</v>
      </c>
      <c r="G1207" s="199" t="s">
        <v>506</v>
      </c>
      <c r="H1207" s="200">
        <v>120</v>
      </c>
      <c r="I1207" s="201">
        <v>5130</v>
      </c>
      <c r="J1207" s="201">
        <f>ROUND(I1207*H1207,2)</f>
        <v>615600</v>
      </c>
      <c r="K1207" s="198" t="s">
        <v>149</v>
      </c>
      <c r="L1207" s="38"/>
      <c r="M1207" s="202" t="s">
        <v>18</v>
      </c>
      <c r="N1207" s="203" t="s">
        <v>45</v>
      </c>
      <c r="O1207" s="204">
        <v>9.5259999999999998</v>
      </c>
      <c r="P1207" s="204">
        <f>O1207*H1207</f>
        <v>1143.1199999999999</v>
      </c>
      <c r="Q1207" s="204">
        <v>0.0044000000000000003</v>
      </c>
      <c r="R1207" s="204">
        <f>Q1207*H1207</f>
        <v>0.52800000000000002</v>
      </c>
      <c r="S1207" s="204">
        <v>0</v>
      </c>
      <c r="T1207" s="205">
        <f>S1207*H1207</f>
        <v>0</v>
      </c>
      <c r="U1207" s="32"/>
      <c r="V1207" s="32"/>
      <c r="W1207" s="32"/>
      <c r="X1207" s="32"/>
      <c r="Y1207" s="32"/>
      <c r="Z1207" s="32"/>
      <c r="AA1207" s="32"/>
      <c r="AB1207" s="32"/>
      <c r="AC1207" s="32"/>
      <c r="AD1207" s="32"/>
      <c r="AE1207" s="32"/>
      <c r="AR1207" s="206" t="s">
        <v>150</v>
      </c>
      <c r="AT1207" s="206" t="s">
        <v>145</v>
      </c>
      <c r="AU1207" s="206" t="s">
        <v>83</v>
      </c>
      <c r="AY1207" s="17" t="s">
        <v>143</v>
      </c>
      <c r="BE1207" s="207">
        <f>IF(N1207="základní",J1207,0)</f>
        <v>615600</v>
      </c>
      <c r="BF1207" s="207">
        <f>IF(N1207="snížená",J1207,0)</f>
        <v>0</v>
      </c>
      <c r="BG1207" s="207">
        <f>IF(N1207="zákl. přenesená",J1207,0)</f>
        <v>0</v>
      </c>
      <c r="BH1207" s="207">
        <f>IF(N1207="sníž. přenesená",J1207,0)</f>
        <v>0</v>
      </c>
      <c r="BI1207" s="207">
        <f>IF(N1207="nulová",J1207,0)</f>
        <v>0</v>
      </c>
      <c r="BJ1207" s="17" t="s">
        <v>20</v>
      </c>
      <c r="BK1207" s="207">
        <f>ROUND(I1207*H1207,2)</f>
        <v>615600</v>
      </c>
      <c r="BL1207" s="17" t="s">
        <v>150</v>
      </c>
      <c r="BM1207" s="206" t="s">
        <v>2575</v>
      </c>
    </row>
    <row r="1208" s="2" customFormat="1">
      <c r="A1208" s="32"/>
      <c r="B1208" s="33"/>
      <c r="C1208" s="34"/>
      <c r="D1208" s="208" t="s">
        <v>152</v>
      </c>
      <c r="E1208" s="34"/>
      <c r="F1208" s="209" t="s">
        <v>2576</v>
      </c>
      <c r="G1208" s="34"/>
      <c r="H1208" s="34"/>
      <c r="I1208" s="34"/>
      <c r="J1208" s="34"/>
      <c r="K1208" s="34"/>
      <c r="L1208" s="38"/>
      <c r="M1208" s="210"/>
      <c r="N1208" s="211"/>
      <c r="O1208" s="77"/>
      <c r="P1208" s="77"/>
      <c r="Q1208" s="77"/>
      <c r="R1208" s="77"/>
      <c r="S1208" s="77"/>
      <c r="T1208" s="78"/>
      <c r="U1208" s="32"/>
      <c r="V1208" s="32"/>
      <c r="W1208" s="32"/>
      <c r="X1208" s="32"/>
      <c r="Y1208" s="32"/>
      <c r="Z1208" s="32"/>
      <c r="AA1208" s="32"/>
      <c r="AB1208" s="32"/>
      <c r="AC1208" s="32"/>
      <c r="AD1208" s="32"/>
      <c r="AE1208" s="32"/>
      <c r="AT1208" s="17" t="s">
        <v>152</v>
      </c>
      <c r="AU1208" s="17" t="s">
        <v>83</v>
      </c>
    </row>
    <row r="1209" s="2" customFormat="1">
      <c r="A1209" s="32"/>
      <c r="B1209" s="33"/>
      <c r="C1209" s="34"/>
      <c r="D1209" s="208" t="s">
        <v>179</v>
      </c>
      <c r="E1209" s="34"/>
      <c r="F1209" s="209" t="s">
        <v>2577</v>
      </c>
      <c r="G1209" s="34"/>
      <c r="H1209" s="34"/>
      <c r="I1209" s="34"/>
      <c r="J1209" s="34"/>
      <c r="K1209" s="34"/>
      <c r="L1209" s="38"/>
      <c r="M1209" s="210"/>
      <c r="N1209" s="211"/>
      <c r="O1209" s="77"/>
      <c r="P1209" s="77"/>
      <c r="Q1209" s="77"/>
      <c r="R1209" s="77"/>
      <c r="S1209" s="77"/>
      <c r="T1209" s="78"/>
      <c r="U1209" s="32"/>
      <c r="V1209" s="32"/>
      <c r="W1209" s="32"/>
      <c r="X1209" s="32"/>
      <c r="Y1209" s="32"/>
      <c r="Z1209" s="32"/>
      <c r="AA1209" s="32"/>
      <c r="AB1209" s="32"/>
      <c r="AC1209" s="32"/>
      <c r="AD1209" s="32"/>
      <c r="AE1209" s="32"/>
      <c r="AT1209" s="17" t="s">
        <v>179</v>
      </c>
      <c r="AU1209" s="17" t="s">
        <v>83</v>
      </c>
    </row>
    <row r="1210" s="2" customFormat="1" ht="21.75" customHeight="1">
      <c r="A1210" s="32"/>
      <c r="B1210" s="33"/>
      <c r="C1210" s="212" t="s">
        <v>2578</v>
      </c>
      <c r="D1210" s="212" t="s">
        <v>260</v>
      </c>
      <c r="E1210" s="213" t="s">
        <v>2579</v>
      </c>
      <c r="F1210" s="214" t="s">
        <v>2580</v>
      </c>
      <c r="G1210" s="215" t="s">
        <v>176</v>
      </c>
      <c r="H1210" s="216">
        <v>1.3500000000000001</v>
      </c>
      <c r="I1210" s="217">
        <v>20400</v>
      </c>
      <c r="J1210" s="217">
        <f>ROUND(I1210*H1210,2)</f>
        <v>27540</v>
      </c>
      <c r="K1210" s="214" t="s">
        <v>149</v>
      </c>
      <c r="L1210" s="218"/>
      <c r="M1210" s="219" t="s">
        <v>18</v>
      </c>
      <c r="N1210" s="220" t="s">
        <v>45</v>
      </c>
      <c r="O1210" s="204">
        <v>0</v>
      </c>
      <c r="P1210" s="204">
        <f>O1210*H1210</f>
        <v>0</v>
      </c>
      <c r="Q1210" s="204">
        <v>0.75</v>
      </c>
      <c r="R1210" s="204">
        <f>Q1210*H1210</f>
        <v>1.0125000000000002</v>
      </c>
      <c r="S1210" s="204">
        <v>0</v>
      </c>
      <c r="T1210" s="205">
        <f>S1210*H1210</f>
        <v>0</v>
      </c>
      <c r="U1210" s="32"/>
      <c r="V1210" s="32"/>
      <c r="W1210" s="32"/>
      <c r="X1210" s="32"/>
      <c r="Y1210" s="32"/>
      <c r="Z1210" s="32"/>
      <c r="AA1210" s="32"/>
      <c r="AB1210" s="32"/>
      <c r="AC1210" s="32"/>
      <c r="AD1210" s="32"/>
      <c r="AE1210" s="32"/>
      <c r="AR1210" s="206" t="s">
        <v>181</v>
      </c>
      <c r="AT1210" s="206" t="s">
        <v>260</v>
      </c>
      <c r="AU1210" s="206" t="s">
        <v>83</v>
      </c>
      <c r="AY1210" s="17" t="s">
        <v>143</v>
      </c>
      <c r="BE1210" s="207">
        <f>IF(N1210="základní",J1210,0)</f>
        <v>27540</v>
      </c>
      <c r="BF1210" s="207">
        <f>IF(N1210="snížená",J1210,0)</f>
        <v>0</v>
      </c>
      <c r="BG1210" s="207">
        <f>IF(N1210="zákl. přenesená",J1210,0)</f>
        <v>0</v>
      </c>
      <c r="BH1210" s="207">
        <f>IF(N1210="sníž. přenesená",J1210,0)</f>
        <v>0</v>
      </c>
      <c r="BI1210" s="207">
        <f>IF(N1210="nulová",J1210,0)</f>
        <v>0</v>
      </c>
      <c r="BJ1210" s="17" t="s">
        <v>20</v>
      </c>
      <c r="BK1210" s="207">
        <f>ROUND(I1210*H1210,2)</f>
        <v>27540</v>
      </c>
      <c r="BL1210" s="17" t="s">
        <v>150</v>
      </c>
      <c r="BM1210" s="206" t="s">
        <v>2581</v>
      </c>
    </row>
    <row r="1211" s="2" customFormat="1">
      <c r="A1211" s="32"/>
      <c r="B1211" s="33"/>
      <c r="C1211" s="34"/>
      <c r="D1211" s="208" t="s">
        <v>179</v>
      </c>
      <c r="E1211" s="34"/>
      <c r="F1211" s="209" t="s">
        <v>2582</v>
      </c>
      <c r="G1211" s="34"/>
      <c r="H1211" s="34"/>
      <c r="I1211" s="34"/>
      <c r="J1211" s="34"/>
      <c r="K1211" s="34"/>
      <c r="L1211" s="38"/>
      <c r="M1211" s="210"/>
      <c r="N1211" s="211"/>
      <c r="O1211" s="77"/>
      <c r="P1211" s="77"/>
      <c r="Q1211" s="77"/>
      <c r="R1211" s="77"/>
      <c r="S1211" s="77"/>
      <c r="T1211" s="78"/>
      <c r="U1211" s="32"/>
      <c r="V1211" s="32"/>
      <c r="W1211" s="32"/>
      <c r="X1211" s="32"/>
      <c r="Y1211" s="32"/>
      <c r="Z1211" s="32"/>
      <c r="AA1211" s="32"/>
      <c r="AB1211" s="32"/>
      <c r="AC1211" s="32"/>
      <c r="AD1211" s="32"/>
      <c r="AE1211" s="32"/>
      <c r="AT1211" s="17" t="s">
        <v>179</v>
      </c>
      <c r="AU1211" s="17" t="s">
        <v>83</v>
      </c>
    </row>
    <row r="1212" s="2" customFormat="1" ht="16.5" customHeight="1">
      <c r="A1212" s="32"/>
      <c r="B1212" s="33"/>
      <c r="C1212" s="212" t="s">
        <v>2583</v>
      </c>
      <c r="D1212" s="212" t="s">
        <v>260</v>
      </c>
      <c r="E1212" s="213" t="s">
        <v>2584</v>
      </c>
      <c r="F1212" s="214" t="s">
        <v>2585</v>
      </c>
      <c r="G1212" s="215" t="s">
        <v>176</v>
      </c>
      <c r="H1212" s="216">
        <v>0.375</v>
      </c>
      <c r="I1212" s="217">
        <v>6080</v>
      </c>
      <c r="J1212" s="217">
        <f>ROUND(I1212*H1212,2)</f>
        <v>2280</v>
      </c>
      <c r="K1212" s="214" t="s">
        <v>2586</v>
      </c>
      <c r="L1212" s="218"/>
      <c r="M1212" s="219" t="s">
        <v>18</v>
      </c>
      <c r="N1212" s="220" t="s">
        <v>45</v>
      </c>
      <c r="O1212" s="204">
        <v>0</v>
      </c>
      <c r="P1212" s="204">
        <f>O1212*H1212</f>
        <v>0</v>
      </c>
      <c r="Q1212" s="204">
        <v>0.55000000000000004</v>
      </c>
      <c r="R1212" s="204">
        <f>Q1212*H1212</f>
        <v>0.20625000000000002</v>
      </c>
      <c r="S1212" s="204">
        <v>0</v>
      </c>
      <c r="T1212" s="205">
        <f>S1212*H1212</f>
        <v>0</v>
      </c>
      <c r="U1212" s="32"/>
      <c r="V1212" s="32"/>
      <c r="W1212" s="32"/>
      <c r="X1212" s="32"/>
      <c r="Y1212" s="32"/>
      <c r="Z1212" s="32"/>
      <c r="AA1212" s="32"/>
      <c r="AB1212" s="32"/>
      <c r="AC1212" s="32"/>
      <c r="AD1212" s="32"/>
      <c r="AE1212" s="32"/>
      <c r="AR1212" s="206" t="s">
        <v>181</v>
      </c>
      <c r="AT1212" s="206" t="s">
        <v>260</v>
      </c>
      <c r="AU1212" s="206" t="s">
        <v>83</v>
      </c>
      <c r="AY1212" s="17" t="s">
        <v>143</v>
      </c>
      <c r="BE1212" s="207">
        <f>IF(N1212="základní",J1212,0)</f>
        <v>2280</v>
      </c>
      <c r="BF1212" s="207">
        <f>IF(N1212="snížená",J1212,0)</f>
        <v>0</v>
      </c>
      <c r="BG1212" s="207">
        <f>IF(N1212="zákl. přenesená",J1212,0)</f>
        <v>0</v>
      </c>
      <c r="BH1212" s="207">
        <f>IF(N1212="sníž. přenesená",J1212,0)</f>
        <v>0</v>
      </c>
      <c r="BI1212" s="207">
        <f>IF(N1212="nulová",J1212,0)</f>
        <v>0</v>
      </c>
      <c r="BJ1212" s="17" t="s">
        <v>20</v>
      </c>
      <c r="BK1212" s="207">
        <f>ROUND(I1212*H1212,2)</f>
        <v>2280</v>
      </c>
      <c r="BL1212" s="17" t="s">
        <v>150</v>
      </c>
      <c r="BM1212" s="206" t="s">
        <v>2587</v>
      </c>
    </row>
    <row r="1213" s="2" customFormat="1">
      <c r="A1213" s="32"/>
      <c r="B1213" s="33"/>
      <c r="C1213" s="34"/>
      <c r="D1213" s="208" t="s">
        <v>179</v>
      </c>
      <c r="E1213" s="34"/>
      <c r="F1213" s="209" t="s">
        <v>2588</v>
      </c>
      <c r="G1213" s="34"/>
      <c r="H1213" s="34"/>
      <c r="I1213" s="34"/>
      <c r="J1213" s="34"/>
      <c r="K1213" s="34"/>
      <c r="L1213" s="38"/>
      <c r="M1213" s="210"/>
      <c r="N1213" s="211"/>
      <c r="O1213" s="77"/>
      <c r="P1213" s="77"/>
      <c r="Q1213" s="77"/>
      <c r="R1213" s="77"/>
      <c r="S1213" s="77"/>
      <c r="T1213" s="78"/>
      <c r="U1213" s="32"/>
      <c r="V1213" s="32"/>
      <c r="W1213" s="32"/>
      <c r="X1213" s="32"/>
      <c r="Y1213" s="32"/>
      <c r="Z1213" s="32"/>
      <c r="AA1213" s="32"/>
      <c r="AB1213" s="32"/>
      <c r="AC1213" s="32"/>
      <c r="AD1213" s="32"/>
      <c r="AE1213" s="32"/>
      <c r="AT1213" s="17" t="s">
        <v>179</v>
      </c>
      <c r="AU1213" s="17" t="s">
        <v>83</v>
      </c>
    </row>
    <row r="1214" s="2" customFormat="1" ht="24.15" customHeight="1">
      <c r="A1214" s="32"/>
      <c r="B1214" s="33"/>
      <c r="C1214" s="212" t="s">
        <v>2589</v>
      </c>
      <c r="D1214" s="212" t="s">
        <v>260</v>
      </c>
      <c r="E1214" s="213" t="s">
        <v>2590</v>
      </c>
      <c r="F1214" s="214" t="s">
        <v>2591</v>
      </c>
      <c r="G1214" s="215" t="s">
        <v>176</v>
      </c>
      <c r="H1214" s="216">
        <v>7.5</v>
      </c>
      <c r="I1214" s="217">
        <v>9460</v>
      </c>
      <c r="J1214" s="217">
        <f>ROUND(I1214*H1214,2)</f>
        <v>70950</v>
      </c>
      <c r="K1214" s="214" t="s">
        <v>1570</v>
      </c>
      <c r="L1214" s="218"/>
      <c r="M1214" s="219" t="s">
        <v>18</v>
      </c>
      <c r="N1214" s="220" t="s">
        <v>45</v>
      </c>
      <c r="O1214" s="204">
        <v>0</v>
      </c>
      <c r="P1214" s="204">
        <f>O1214*H1214</f>
        <v>0</v>
      </c>
      <c r="Q1214" s="204">
        <v>0.55000000000000004</v>
      </c>
      <c r="R1214" s="204">
        <f>Q1214*H1214</f>
        <v>4.125</v>
      </c>
      <c r="S1214" s="204">
        <v>0</v>
      </c>
      <c r="T1214" s="205">
        <f>S1214*H1214</f>
        <v>0</v>
      </c>
      <c r="U1214" s="32"/>
      <c r="V1214" s="32"/>
      <c r="W1214" s="32"/>
      <c r="X1214" s="32"/>
      <c r="Y1214" s="32"/>
      <c r="Z1214" s="32"/>
      <c r="AA1214" s="32"/>
      <c r="AB1214" s="32"/>
      <c r="AC1214" s="32"/>
      <c r="AD1214" s="32"/>
      <c r="AE1214" s="32"/>
      <c r="AR1214" s="206" t="s">
        <v>181</v>
      </c>
      <c r="AT1214" s="206" t="s">
        <v>260</v>
      </c>
      <c r="AU1214" s="206" t="s">
        <v>83</v>
      </c>
      <c r="AY1214" s="17" t="s">
        <v>143</v>
      </c>
      <c r="BE1214" s="207">
        <f>IF(N1214="základní",J1214,0)</f>
        <v>70950</v>
      </c>
      <c r="BF1214" s="207">
        <f>IF(N1214="snížená",J1214,0)</f>
        <v>0</v>
      </c>
      <c r="BG1214" s="207">
        <f>IF(N1214="zákl. přenesená",J1214,0)</f>
        <v>0</v>
      </c>
      <c r="BH1214" s="207">
        <f>IF(N1214="sníž. přenesená",J1214,0)</f>
        <v>0</v>
      </c>
      <c r="BI1214" s="207">
        <f>IF(N1214="nulová",J1214,0)</f>
        <v>0</v>
      </c>
      <c r="BJ1214" s="17" t="s">
        <v>20</v>
      </c>
      <c r="BK1214" s="207">
        <f>ROUND(I1214*H1214,2)</f>
        <v>70950</v>
      </c>
      <c r="BL1214" s="17" t="s">
        <v>150</v>
      </c>
      <c r="BM1214" s="206" t="s">
        <v>2592</v>
      </c>
    </row>
    <row r="1215" s="2" customFormat="1" ht="24.15" customHeight="1">
      <c r="A1215" s="32"/>
      <c r="B1215" s="33"/>
      <c r="C1215" s="196" t="s">
        <v>2593</v>
      </c>
      <c r="D1215" s="196" t="s">
        <v>145</v>
      </c>
      <c r="E1215" s="197" t="s">
        <v>2594</v>
      </c>
      <c r="F1215" s="198" t="s">
        <v>2595</v>
      </c>
      <c r="G1215" s="199" t="s">
        <v>506</v>
      </c>
      <c r="H1215" s="200">
        <v>120</v>
      </c>
      <c r="I1215" s="201">
        <v>4210</v>
      </c>
      <c r="J1215" s="201">
        <f>ROUND(I1215*H1215,2)</f>
        <v>505200</v>
      </c>
      <c r="K1215" s="198" t="s">
        <v>149</v>
      </c>
      <c r="L1215" s="38"/>
      <c r="M1215" s="202" t="s">
        <v>18</v>
      </c>
      <c r="N1215" s="203" t="s">
        <v>45</v>
      </c>
      <c r="O1215" s="204">
        <v>8.5399999999999991</v>
      </c>
      <c r="P1215" s="204">
        <f>O1215*H1215</f>
        <v>1024.8</v>
      </c>
      <c r="Q1215" s="204">
        <v>0</v>
      </c>
      <c r="R1215" s="204">
        <f>Q1215*H1215</f>
        <v>0</v>
      </c>
      <c r="S1215" s="204">
        <v>0</v>
      </c>
      <c r="T1215" s="205">
        <f>S1215*H1215</f>
        <v>0</v>
      </c>
      <c r="U1215" s="32"/>
      <c r="V1215" s="32"/>
      <c r="W1215" s="32"/>
      <c r="X1215" s="32"/>
      <c r="Y1215" s="32"/>
      <c r="Z1215" s="32"/>
      <c r="AA1215" s="32"/>
      <c r="AB1215" s="32"/>
      <c r="AC1215" s="32"/>
      <c r="AD1215" s="32"/>
      <c r="AE1215" s="32"/>
      <c r="AR1215" s="206" t="s">
        <v>150</v>
      </c>
      <c r="AT1215" s="206" t="s">
        <v>145</v>
      </c>
      <c r="AU1215" s="206" t="s">
        <v>83</v>
      </c>
      <c r="AY1215" s="17" t="s">
        <v>143</v>
      </c>
      <c r="BE1215" s="207">
        <f>IF(N1215="základní",J1215,0)</f>
        <v>505200</v>
      </c>
      <c r="BF1215" s="207">
        <f>IF(N1215="snížená",J1215,0)</f>
        <v>0</v>
      </c>
      <c r="BG1215" s="207">
        <f>IF(N1215="zákl. přenesená",J1215,0)</f>
        <v>0</v>
      </c>
      <c r="BH1215" s="207">
        <f>IF(N1215="sníž. přenesená",J1215,0)</f>
        <v>0</v>
      </c>
      <c r="BI1215" s="207">
        <f>IF(N1215="nulová",J1215,0)</f>
        <v>0</v>
      </c>
      <c r="BJ1215" s="17" t="s">
        <v>20</v>
      </c>
      <c r="BK1215" s="207">
        <f>ROUND(I1215*H1215,2)</f>
        <v>505200</v>
      </c>
      <c r="BL1215" s="17" t="s">
        <v>150</v>
      </c>
      <c r="BM1215" s="206" t="s">
        <v>2596</v>
      </c>
    </row>
    <row r="1216" s="2" customFormat="1">
      <c r="A1216" s="32"/>
      <c r="B1216" s="33"/>
      <c r="C1216" s="34"/>
      <c r="D1216" s="208" t="s">
        <v>152</v>
      </c>
      <c r="E1216" s="34"/>
      <c r="F1216" s="209" t="s">
        <v>2576</v>
      </c>
      <c r="G1216" s="34"/>
      <c r="H1216" s="34"/>
      <c r="I1216" s="34"/>
      <c r="J1216" s="34"/>
      <c r="K1216" s="34"/>
      <c r="L1216" s="38"/>
      <c r="M1216" s="210"/>
      <c r="N1216" s="211"/>
      <c r="O1216" s="77"/>
      <c r="P1216" s="77"/>
      <c r="Q1216" s="77"/>
      <c r="R1216" s="77"/>
      <c r="S1216" s="77"/>
      <c r="T1216" s="78"/>
      <c r="U1216" s="32"/>
      <c r="V1216" s="32"/>
      <c r="W1216" s="32"/>
      <c r="X1216" s="32"/>
      <c r="Y1216" s="32"/>
      <c r="Z1216" s="32"/>
      <c r="AA1216" s="32"/>
      <c r="AB1216" s="32"/>
      <c r="AC1216" s="32"/>
      <c r="AD1216" s="32"/>
      <c r="AE1216" s="32"/>
      <c r="AT1216" s="17" t="s">
        <v>152</v>
      </c>
      <c r="AU1216" s="17" t="s">
        <v>83</v>
      </c>
    </row>
    <row r="1217" s="2" customFormat="1">
      <c r="A1217" s="32"/>
      <c r="B1217" s="33"/>
      <c r="C1217" s="34"/>
      <c r="D1217" s="208" t="s">
        <v>179</v>
      </c>
      <c r="E1217" s="34"/>
      <c r="F1217" s="209" t="s">
        <v>2577</v>
      </c>
      <c r="G1217" s="34"/>
      <c r="H1217" s="34"/>
      <c r="I1217" s="34"/>
      <c r="J1217" s="34"/>
      <c r="K1217" s="34"/>
      <c r="L1217" s="38"/>
      <c r="M1217" s="210"/>
      <c r="N1217" s="211"/>
      <c r="O1217" s="77"/>
      <c r="P1217" s="77"/>
      <c r="Q1217" s="77"/>
      <c r="R1217" s="77"/>
      <c r="S1217" s="77"/>
      <c r="T1217" s="78"/>
      <c r="U1217" s="32"/>
      <c r="V1217" s="32"/>
      <c r="W1217" s="32"/>
      <c r="X1217" s="32"/>
      <c r="Y1217" s="32"/>
      <c r="Z1217" s="32"/>
      <c r="AA1217" s="32"/>
      <c r="AB1217" s="32"/>
      <c r="AC1217" s="32"/>
      <c r="AD1217" s="32"/>
      <c r="AE1217" s="32"/>
      <c r="AT1217" s="17" t="s">
        <v>179</v>
      </c>
      <c r="AU1217" s="17" t="s">
        <v>83</v>
      </c>
    </row>
    <row r="1218" s="2" customFormat="1" ht="37.8" customHeight="1">
      <c r="A1218" s="32"/>
      <c r="B1218" s="33"/>
      <c r="C1218" s="196" t="s">
        <v>2597</v>
      </c>
      <c r="D1218" s="196" t="s">
        <v>145</v>
      </c>
      <c r="E1218" s="197" t="s">
        <v>2598</v>
      </c>
      <c r="F1218" s="198" t="s">
        <v>2599</v>
      </c>
      <c r="G1218" s="199" t="s">
        <v>148</v>
      </c>
      <c r="H1218" s="200">
        <v>1050</v>
      </c>
      <c r="I1218" s="201">
        <v>48.100000000000001</v>
      </c>
      <c r="J1218" s="201">
        <f>ROUND(I1218*H1218,2)</f>
        <v>50505</v>
      </c>
      <c r="K1218" s="198" t="s">
        <v>149</v>
      </c>
      <c r="L1218" s="38"/>
      <c r="M1218" s="202" t="s">
        <v>18</v>
      </c>
      <c r="N1218" s="203" t="s">
        <v>45</v>
      </c>
      <c r="O1218" s="204">
        <v>0.105</v>
      </c>
      <c r="P1218" s="204">
        <f>O1218*H1218</f>
        <v>110.25</v>
      </c>
      <c r="Q1218" s="204">
        <v>0.00012999999999999999</v>
      </c>
      <c r="R1218" s="204">
        <f>Q1218*H1218</f>
        <v>0.13649999999999998</v>
      </c>
      <c r="S1218" s="204">
        <v>0</v>
      </c>
      <c r="T1218" s="205">
        <f>S1218*H1218</f>
        <v>0</v>
      </c>
      <c r="U1218" s="32"/>
      <c r="V1218" s="32"/>
      <c r="W1218" s="32"/>
      <c r="X1218" s="32"/>
      <c r="Y1218" s="32"/>
      <c r="Z1218" s="32"/>
      <c r="AA1218" s="32"/>
      <c r="AB1218" s="32"/>
      <c r="AC1218" s="32"/>
      <c r="AD1218" s="32"/>
      <c r="AE1218" s="32"/>
      <c r="AR1218" s="206" t="s">
        <v>150</v>
      </c>
      <c r="AT1218" s="206" t="s">
        <v>145</v>
      </c>
      <c r="AU1218" s="206" t="s">
        <v>83</v>
      </c>
      <c r="AY1218" s="17" t="s">
        <v>143</v>
      </c>
      <c r="BE1218" s="207">
        <f>IF(N1218="základní",J1218,0)</f>
        <v>50505</v>
      </c>
      <c r="BF1218" s="207">
        <f>IF(N1218="snížená",J1218,0)</f>
        <v>0</v>
      </c>
      <c r="BG1218" s="207">
        <f>IF(N1218="zákl. přenesená",J1218,0)</f>
        <v>0</v>
      </c>
      <c r="BH1218" s="207">
        <f>IF(N1218="sníž. přenesená",J1218,0)</f>
        <v>0</v>
      </c>
      <c r="BI1218" s="207">
        <f>IF(N1218="nulová",J1218,0)</f>
        <v>0</v>
      </c>
      <c r="BJ1218" s="17" t="s">
        <v>20</v>
      </c>
      <c r="BK1218" s="207">
        <f>ROUND(I1218*H1218,2)</f>
        <v>50505</v>
      </c>
      <c r="BL1218" s="17" t="s">
        <v>150</v>
      </c>
      <c r="BM1218" s="206" t="s">
        <v>2600</v>
      </c>
    </row>
    <row r="1219" s="2" customFormat="1">
      <c r="A1219" s="32"/>
      <c r="B1219" s="33"/>
      <c r="C1219" s="34"/>
      <c r="D1219" s="208" t="s">
        <v>152</v>
      </c>
      <c r="E1219" s="34"/>
      <c r="F1219" s="209" t="s">
        <v>2601</v>
      </c>
      <c r="G1219" s="34"/>
      <c r="H1219" s="34"/>
      <c r="I1219" s="34"/>
      <c r="J1219" s="34"/>
      <c r="K1219" s="34"/>
      <c r="L1219" s="38"/>
      <c r="M1219" s="210"/>
      <c r="N1219" s="211"/>
      <c r="O1219" s="77"/>
      <c r="P1219" s="77"/>
      <c r="Q1219" s="77"/>
      <c r="R1219" s="77"/>
      <c r="S1219" s="77"/>
      <c r="T1219" s="78"/>
      <c r="U1219" s="32"/>
      <c r="V1219" s="32"/>
      <c r="W1219" s="32"/>
      <c r="X1219" s="32"/>
      <c r="Y1219" s="32"/>
      <c r="Z1219" s="32"/>
      <c r="AA1219" s="32"/>
      <c r="AB1219" s="32"/>
      <c r="AC1219" s="32"/>
      <c r="AD1219" s="32"/>
      <c r="AE1219" s="32"/>
      <c r="AT1219" s="17" t="s">
        <v>152</v>
      </c>
      <c r="AU1219" s="17" t="s">
        <v>83</v>
      </c>
    </row>
    <row r="1220" s="2" customFormat="1" ht="37.8" customHeight="1">
      <c r="A1220" s="32"/>
      <c r="B1220" s="33"/>
      <c r="C1220" s="196" t="s">
        <v>2602</v>
      </c>
      <c r="D1220" s="196" t="s">
        <v>145</v>
      </c>
      <c r="E1220" s="197" t="s">
        <v>2603</v>
      </c>
      <c r="F1220" s="198" t="s">
        <v>2604</v>
      </c>
      <c r="G1220" s="199" t="s">
        <v>148</v>
      </c>
      <c r="H1220" s="200">
        <v>2550</v>
      </c>
      <c r="I1220" s="201">
        <v>64</v>
      </c>
      <c r="J1220" s="201">
        <f>ROUND(I1220*H1220,2)</f>
        <v>163200</v>
      </c>
      <c r="K1220" s="198" t="s">
        <v>149</v>
      </c>
      <c r="L1220" s="38"/>
      <c r="M1220" s="202" t="s">
        <v>18</v>
      </c>
      <c r="N1220" s="203" t="s">
        <v>45</v>
      </c>
      <c r="O1220" s="204">
        <v>0.126</v>
      </c>
      <c r="P1220" s="204">
        <f>O1220*H1220</f>
        <v>321.30000000000001</v>
      </c>
      <c r="Q1220" s="204">
        <v>0.00021000000000000001</v>
      </c>
      <c r="R1220" s="204">
        <f>Q1220*H1220</f>
        <v>0.53549999999999998</v>
      </c>
      <c r="S1220" s="204">
        <v>0</v>
      </c>
      <c r="T1220" s="205">
        <f>S1220*H1220</f>
        <v>0</v>
      </c>
      <c r="U1220" s="32"/>
      <c r="V1220" s="32"/>
      <c r="W1220" s="32"/>
      <c r="X1220" s="32"/>
      <c r="Y1220" s="32"/>
      <c r="Z1220" s="32"/>
      <c r="AA1220" s="32"/>
      <c r="AB1220" s="32"/>
      <c r="AC1220" s="32"/>
      <c r="AD1220" s="32"/>
      <c r="AE1220" s="32"/>
      <c r="AR1220" s="206" t="s">
        <v>150</v>
      </c>
      <c r="AT1220" s="206" t="s">
        <v>145</v>
      </c>
      <c r="AU1220" s="206" t="s">
        <v>83</v>
      </c>
      <c r="AY1220" s="17" t="s">
        <v>143</v>
      </c>
      <c r="BE1220" s="207">
        <f>IF(N1220="základní",J1220,0)</f>
        <v>163200</v>
      </c>
      <c r="BF1220" s="207">
        <f>IF(N1220="snížená",J1220,0)</f>
        <v>0</v>
      </c>
      <c r="BG1220" s="207">
        <f>IF(N1220="zákl. přenesená",J1220,0)</f>
        <v>0</v>
      </c>
      <c r="BH1220" s="207">
        <f>IF(N1220="sníž. přenesená",J1220,0)</f>
        <v>0</v>
      </c>
      <c r="BI1220" s="207">
        <f>IF(N1220="nulová",J1220,0)</f>
        <v>0</v>
      </c>
      <c r="BJ1220" s="17" t="s">
        <v>20</v>
      </c>
      <c r="BK1220" s="207">
        <f>ROUND(I1220*H1220,2)</f>
        <v>163200</v>
      </c>
      <c r="BL1220" s="17" t="s">
        <v>150</v>
      </c>
      <c r="BM1220" s="206" t="s">
        <v>2605</v>
      </c>
    </row>
    <row r="1221" s="2" customFormat="1">
      <c r="A1221" s="32"/>
      <c r="B1221" s="33"/>
      <c r="C1221" s="34"/>
      <c r="D1221" s="208" t="s">
        <v>152</v>
      </c>
      <c r="E1221" s="34"/>
      <c r="F1221" s="209" t="s">
        <v>2601</v>
      </c>
      <c r="G1221" s="34"/>
      <c r="H1221" s="34"/>
      <c r="I1221" s="34"/>
      <c r="J1221" s="34"/>
      <c r="K1221" s="34"/>
      <c r="L1221" s="38"/>
      <c r="M1221" s="210"/>
      <c r="N1221" s="211"/>
      <c r="O1221" s="77"/>
      <c r="P1221" s="77"/>
      <c r="Q1221" s="77"/>
      <c r="R1221" s="77"/>
      <c r="S1221" s="77"/>
      <c r="T1221" s="78"/>
      <c r="U1221" s="32"/>
      <c r="V1221" s="32"/>
      <c r="W1221" s="32"/>
      <c r="X1221" s="32"/>
      <c r="Y1221" s="32"/>
      <c r="Z1221" s="32"/>
      <c r="AA1221" s="32"/>
      <c r="AB1221" s="32"/>
      <c r="AC1221" s="32"/>
      <c r="AD1221" s="32"/>
      <c r="AE1221" s="32"/>
      <c r="AT1221" s="17" t="s">
        <v>152</v>
      </c>
      <c r="AU1221" s="17" t="s">
        <v>83</v>
      </c>
    </row>
    <row r="1222" s="2" customFormat="1" ht="33" customHeight="1">
      <c r="A1222" s="32"/>
      <c r="B1222" s="33"/>
      <c r="C1222" s="196" t="s">
        <v>2606</v>
      </c>
      <c r="D1222" s="196" t="s">
        <v>145</v>
      </c>
      <c r="E1222" s="197" t="s">
        <v>2607</v>
      </c>
      <c r="F1222" s="198" t="s">
        <v>2608</v>
      </c>
      <c r="G1222" s="199" t="s">
        <v>148</v>
      </c>
      <c r="H1222" s="200">
        <v>270</v>
      </c>
      <c r="I1222" s="201">
        <v>400</v>
      </c>
      <c r="J1222" s="201">
        <f>ROUND(I1222*H1222,2)</f>
        <v>108000</v>
      </c>
      <c r="K1222" s="198" t="s">
        <v>18</v>
      </c>
      <c r="L1222" s="38"/>
      <c r="M1222" s="202" t="s">
        <v>18</v>
      </c>
      <c r="N1222" s="203" t="s">
        <v>45</v>
      </c>
      <c r="O1222" s="204">
        <v>0</v>
      </c>
      <c r="P1222" s="204">
        <f>O1222*H1222</f>
        <v>0</v>
      </c>
      <c r="Q1222" s="204">
        <v>0</v>
      </c>
      <c r="R1222" s="204">
        <f>Q1222*H1222</f>
        <v>0</v>
      </c>
      <c r="S1222" s="204">
        <v>0</v>
      </c>
      <c r="T1222" s="205">
        <f>S1222*H1222</f>
        <v>0</v>
      </c>
      <c r="U1222" s="32"/>
      <c r="V1222" s="32"/>
      <c r="W1222" s="32"/>
      <c r="X1222" s="32"/>
      <c r="Y1222" s="32"/>
      <c r="Z1222" s="32"/>
      <c r="AA1222" s="32"/>
      <c r="AB1222" s="32"/>
      <c r="AC1222" s="32"/>
      <c r="AD1222" s="32"/>
      <c r="AE1222" s="32"/>
      <c r="AR1222" s="206" t="s">
        <v>150</v>
      </c>
      <c r="AT1222" s="206" t="s">
        <v>145</v>
      </c>
      <c r="AU1222" s="206" t="s">
        <v>83</v>
      </c>
      <c r="AY1222" s="17" t="s">
        <v>143</v>
      </c>
      <c r="BE1222" s="207">
        <f>IF(N1222="základní",J1222,0)</f>
        <v>108000</v>
      </c>
      <c r="BF1222" s="207">
        <f>IF(N1222="snížená",J1222,0)</f>
        <v>0</v>
      </c>
      <c r="BG1222" s="207">
        <f>IF(N1222="zákl. přenesená",J1222,0)</f>
        <v>0</v>
      </c>
      <c r="BH1222" s="207">
        <f>IF(N1222="sníž. přenesená",J1222,0)</f>
        <v>0</v>
      </c>
      <c r="BI1222" s="207">
        <f>IF(N1222="nulová",J1222,0)</f>
        <v>0</v>
      </c>
      <c r="BJ1222" s="17" t="s">
        <v>20</v>
      </c>
      <c r="BK1222" s="207">
        <f>ROUND(I1222*H1222,2)</f>
        <v>108000</v>
      </c>
      <c r="BL1222" s="17" t="s">
        <v>150</v>
      </c>
      <c r="BM1222" s="206" t="s">
        <v>2609</v>
      </c>
    </row>
    <row r="1223" s="2" customFormat="1">
      <c r="A1223" s="32"/>
      <c r="B1223" s="33"/>
      <c r="C1223" s="34"/>
      <c r="D1223" s="208" t="s">
        <v>179</v>
      </c>
      <c r="E1223" s="34"/>
      <c r="F1223" s="209" t="s">
        <v>2610</v>
      </c>
      <c r="G1223" s="34"/>
      <c r="H1223" s="34"/>
      <c r="I1223" s="34"/>
      <c r="J1223" s="34"/>
      <c r="K1223" s="34"/>
      <c r="L1223" s="38"/>
      <c r="M1223" s="210"/>
      <c r="N1223" s="211"/>
      <c r="O1223" s="77"/>
      <c r="P1223" s="77"/>
      <c r="Q1223" s="77"/>
      <c r="R1223" s="77"/>
      <c r="S1223" s="77"/>
      <c r="T1223" s="78"/>
      <c r="U1223" s="32"/>
      <c r="V1223" s="32"/>
      <c r="W1223" s="32"/>
      <c r="X1223" s="32"/>
      <c r="Y1223" s="32"/>
      <c r="Z1223" s="32"/>
      <c r="AA1223" s="32"/>
      <c r="AB1223" s="32"/>
      <c r="AC1223" s="32"/>
      <c r="AD1223" s="32"/>
      <c r="AE1223" s="32"/>
      <c r="AT1223" s="17" t="s">
        <v>179</v>
      </c>
      <c r="AU1223" s="17" t="s">
        <v>83</v>
      </c>
    </row>
    <row r="1224" s="2" customFormat="1" ht="24.15" customHeight="1">
      <c r="A1224" s="32"/>
      <c r="B1224" s="33"/>
      <c r="C1224" s="196" t="s">
        <v>2611</v>
      </c>
      <c r="D1224" s="196" t="s">
        <v>145</v>
      </c>
      <c r="E1224" s="197" t="s">
        <v>2612</v>
      </c>
      <c r="F1224" s="198" t="s">
        <v>2613</v>
      </c>
      <c r="G1224" s="199" t="s">
        <v>148</v>
      </c>
      <c r="H1224" s="200">
        <v>3000</v>
      </c>
      <c r="I1224" s="201">
        <v>4.1900000000000004</v>
      </c>
      <c r="J1224" s="201">
        <f>ROUND(I1224*H1224,2)</f>
        <v>12570</v>
      </c>
      <c r="K1224" s="198" t="s">
        <v>149</v>
      </c>
      <c r="L1224" s="38"/>
      <c r="M1224" s="202" t="s">
        <v>18</v>
      </c>
      <c r="N1224" s="203" t="s">
        <v>45</v>
      </c>
      <c r="O1224" s="204">
        <v>0.01</v>
      </c>
      <c r="P1224" s="204">
        <f>O1224*H1224</f>
        <v>30</v>
      </c>
      <c r="Q1224" s="204">
        <v>0</v>
      </c>
      <c r="R1224" s="204">
        <f>Q1224*H1224</f>
        <v>0</v>
      </c>
      <c r="S1224" s="204">
        <v>0</v>
      </c>
      <c r="T1224" s="205">
        <f>S1224*H1224</f>
        <v>0</v>
      </c>
      <c r="U1224" s="32"/>
      <c r="V1224" s="32"/>
      <c r="W1224" s="32"/>
      <c r="X1224" s="32"/>
      <c r="Y1224" s="32"/>
      <c r="Z1224" s="32"/>
      <c r="AA1224" s="32"/>
      <c r="AB1224" s="32"/>
      <c r="AC1224" s="32"/>
      <c r="AD1224" s="32"/>
      <c r="AE1224" s="32"/>
      <c r="AR1224" s="206" t="s">
        <v>150</v>
      </c>
      <c r="AT1224" s="206" t="s">
        <v>145</v>
      </c>
      <c r="AU1224" s="206" t="s">
        <v>83</v>
      </c>
      <c r="AY1224" s="17" t="s">
        <v>143</v>
      </c>
      <c r="BE1224" s="207">
        <f>IF(N1224="základní",J1224,0)</f>
        <v>12570</v>
      </c>
      <c r="BF1224" s="207">
        <f>IF(N1224="snížená",J1224,0)</f>
        <v>0</v>
      </c>
      <c r="BG1224" s="207">
        <f>IF(N1224="zákl. přenesená",J1224,0)</f>
        <v>0</v>
      </c>
      <c r="BH1224" s="207">
        <f>IF(N1224="sníž. přenesená",J1224,0)</f>
        <v>0</v>
      </c>
      <c r="BI1224" s="207">
        <f>IF(N1224="nulová",J1224,0)</f>
        <v>0</v>
      </c>
      <c r="BJ1224" s="17" t="s">
        <v>20</v>
      </c>
      <c r="BK1224" s="207">
        <f>ROUND(I1224*H1224,2)</f>
        <v>12570</v>
      </c>
      <c r="BL1224" s="17" t="s">
        <v>150</v>
      </c>
      <c r="BM1224" s="206" t="s">
        <v>2614</v>
      </c>
    </row>
    <row r="1225" s="2" customFormat="1">
      <c r="A1225" s="32"/>
      <c r="B1225" s="33"/>
      <c r="C1225" s="34"/>
      <c r="D1225" s="208" t="s">
        <v>152</v>
      </c>
      <c r="E1225" s="34"/>
      <c r="F1225" s="209" t="s">
        <v>2615</v>
      </c>
      <c r="G1225" s="34"/>
      <c r="H1225" s="34"/>
      <c r="I1225" s="34"/>
      <c r="J1225" s="34"/>
      <c r="K1225" s="34"/>
      <c r="L1225" s="38"/>
      <c r="M1225" s="210"/>
      <c r="N1225" s="211"/>
      <c r="O1225" s="77"/>
      <c r="P1225" s="77"/>
      <c r="Q1225" s="77"/>
      <c r="R1225" s="77"/>
      <c r="S1225" s="77"/>
      <c r="T1225" s="78"/>
      <c r="U1225" s="32"/>
      <c r="V1225" s="32"/>
      <c r="W1225" s="32"/>
      <c r="X1225" s="32"/>
      <c r="Y1225" s="32"/>
      <c r="Z1225" s="32"/>
      <c r="AA1225" s="32"/>
      <c r="AB1225" s="32"/>
      <c r="AC1225" s="32"/>
      <c r="AD1225" s="32"/>
      <c r="AE1225" s="32"/>
      <c r="AT1225" s="17" t="s">
        <v>152</v>
      </c>
      <c r="AU1225" s="17" t="s">
        <v>83</v>
      </c>
    </row>
    <row r="1226" s="2" customFormat="1">
      <c r="A1226" s="32"/>
      <c r="B1226" s="33"/>
      <c r="C1226" s="34"/>
      <c r="D1226" s="208" t="s">
        <v>179</v>
      </c>
      <c r="E1226" s="34"/>
      <c r="F1226" s="209" t="s">
        <v>2616</v>
      </c>
      <c r="G1226" s="34"/>
      <c r="H1226" s="34"/>
      <c r="I1226" s="34"/>
      <c r="J1226" s="34"/>
      <c r="K1226" s="34"/>
      <c r="L1226" s="38"/>
      <c r="M1226" s="210"/>
      <c r="N1226" s="211"/>
      <c r="O1226" s="77"/>
      <c r="P1226" s="77"/>
      <c r="Q1226" s="77"/>
      <c r="R1226" s="77"/>
      <c r="S1226" s="77"/>
      <c r="T1226" s="78"/>
      <c r="U1226" s="32"/>
      <c r="V1226" s="32"/>
      <c r="W1226" s="32"/>
      <c r="X1226" s="32"/>
      <c r="Y1226" s="32"/>
      <c r="Z1226" s="32"/>
      <c r="AA1226" s="32"/>
      <c r="AB1226" s="32"/>
      <c r="AC1226" s="32"/>
      <c r="AD1226" s="32"/>
      <c r="AE1226" s="32"/>
      <c r="AT1226" s="17" t="s">
        <v>179</v>
      </c>
      <c r="AU1226" s="17" t="s">
        <v>83</v>
      </c>
    </row>
    <row r="1227" s="2" customFormat="1" ht="24.15" customHeight="1">
      <c r="A1227" s="32"/>
      <c r="B1227" s="33"/>
      <c r="C1227" s="196" t="s">
        <v>2617</v>
      </c>
      <c r="D1227" s="196" t="s">
        <v>145</v>
      </c>
      <c r="E1227" s="197" t="s">
        <v>2618</v>
      </c>
      <c r="F1227" s="198" t="s">
        <v>2619</v>
      </c>
      <c r="G1227" s="199" t="s">
        <v>176</v>
      </c>
      <c r="H1227" s="200">
        <v>300</v>
      </c>
      <c r="I1227" s="201">
        <v>415</v>
      </c>
      <c r="J1227" s="201">
        <f>ROUND(I1227*H1227,2)</f>
        <v>124500</v>
      </c>
      <c r="K1227" s="198" t="s">
        <v>149</v>
      </c>
      <c r="L1227" s="38"/>
      <c r="M1227" s="202" t="s">
        <v>18</v>
      </c>
      <c r="N1227" s="203" t="s">
        <v>45</v>
      </c>
      <c r="O1227" s="204">
        <v>1.05</v>
      </c>
      <c r="P1227" s="204">
        <f>O1227*H1227</f>
        <v>315</v>
      </c>
      <c r="Q1227" s="204">
        <v>0</v>
      </c>
      <c r="R1227" s="204">
        <f>Q1227*H1227</f>
        <v>0</v>
      </c>
      <c r="S1227" s="204">
        <v>0.001</v>
      </c>
      <c r="T1227" s="205">
        <f>S1227*H1227</f>
        <v>0.29999999999999999</v>
      </c>
      <c r="U1227" s="32"/>
      <c r="V1227" s="32"/>
      <c r="W1227" s="32"/>
      <c r="X1227" s="32"/>
      <c r="Y1227" s="32"/>
      <c r="Z1227" s="32"/>
      <c r="AA1227" s="32"/>
      <c r="AB1227" s="32"/>
      <c r="AC1227" s="32"/>
      <c r="AD1227" s="32"/>
      <c r="AE1227" s="32"/>
      <c r="AR1227" s="206" t="s">
        <v>150</v>
      </c>
      <c r="AT1227" s="206" t="s">
        <v>145</v>
      </c>
      <c r="AU1227" s="206" t="s">
        <v>83</v>
      </c>
      <c r="AY1227" s="17" t="s">
        <v>143</v>
      </c>
      <c r="BE1227" s="207">
        <f>IF(N1227="základní",J1227,0)</f>
        <v>124500</v>
      </c>
      <c r="BF1227" s="207">
        <f>IF(N1227="snížená",J1227,0)</f>
        <v>0</v>
      </c>
      <c r="BG1227" s="207">
        <f>IF(N1227="zákl. přenesená",J1227,0)</f>
        <v>0</v>
      </c>
      <c r="BH1227" s="207">
        <f>IF(N1227="sníž. přenesená",J1227,0)</f>
        <v>0</v>
      </c>
      <c r="BI1227" s="207">
        <f>IF(N1227="nulová",J1227,0)</f>
        <v>0</v>
      </c>
      <c r="BJ1227" s="17" t="s">
        <v>20</v>
      </c>
      <c r="BK1227" s="207">
        <f>ROUND(I1227*H1227,2)</f>
        <v>124500</v>
      </c>
      <c r="BL1227" s="17" t="s">
        <v>150</v>
      </c>
      <c r="BM1227" s="206" t="s">
        <v>2620</v>
      </c>
    </row>
    <row r="1228" s="2" customFormat="1">
      <c r="A1228" s="32"/>
      <c r="B1228" s="33"/>
      <c r="C1228" s="34"/>
      <c r="D1228" s="208" t="s">
        <v>152</v>
      </c>
      <c r="E1228" s="34"/>
      <c r="F1228" s="209" t="s">
        <v>2621</v>
      </c>
      <c r="G1228" s="34"/>
      <c r="H1228" s="34"/>
      <c r="I1228" s="34"/>
      <c r="J1228" s="34"/>
      <c r="K1228" s="34"/>
      <c r="L1228" s="38"/>
      <c r="M1228" s="210"/>
      <c r="N1228" s="211"/>
      <c r="O1228" s="77"/>
      <c r="P1228" s="77"/>
      <c r="Q1228" s="77"/>
      <c r="R1228" s="77"/>
      <c r="S1228" s="77"/>
      <c r="T1228" s="78"/>
      <c r="U1228" s="32"/>
      <c r="V1228" s="32"/>
      <c r="W1228" s="32"/>
      <c r="X1228" s="32"/>
      <c r="Y1228" s="32"/>
      <c r="Z1228" s="32"/>
      <c r="AA1228" s="32"/>
      <c r="AB1228" s="32"/>
      <c r="AC1228" s="32"/>
      <c r="AD1228" s="32"/>
      <c r="AE1228" s="32"/>
      <c r="AT1228" s="17" t="s">
        <v>152</v>
      </c>
      <c r="AU1228" s="17" t="s">
        <v>83</v>
      </c>
    </row>
    <row r="1229" s="2" customFormat="1">
      <c r="A1229" s="32"/>
      <c r="B1229" s="33"/>
      <c r="C1229" s="34"/>
      <c r="D1229" s="208" t="s">
        <v>179</v>
      </c>
      <c r="E1229" s="34"/>
      <c r="F1229" s="209" t="s">
        <v>2622</v>
      </c>
      <c r="G1229" s="34"/>
      <c r="H1229" s="34"/>
      <c r="I1229" s="34"/>
      <c r="J1229" s="34"/>
      <c r="K1229" s="34"/>
      <c r="L1229" s="38"/>
      <c r="M1229" s="210"/>
      <c r="N1229" s="211"/>
      <c r="O1229" s="77"/>
      <c r="P1229" s="77"/>
      <c r="Q1229" s="77"/>
      <c r="R1229" s="77"/>
      <c r="S1229" s="77"/>
      <c r="T1229" s="78"/>
      <c r="U1229" s="32"/>
      <c r="V1229" s="32"/>
      <c r="W1229" s="32"/>
      <c r="X1229" s="32"/>
      <c r="Y1229" s="32"/>
      <c r="Z1229" s="32"/>
      <c r="AA1229" s="32"/>
      <c r="AB1229" s="32"/>
      <c r="AC1229" s="32"/>
      <c r="AD1229" s="32"/>
      <c r="AE1229" s="32"/>
      <c r="AT1229" s="17" t="s">
        <v>179</v>
      </c>
      <c r="AU1229" s="17" t="s">
        <v>83</v>
      </c>
    </row>
    <row r="1230" s="2" customFormat="1" ht="24.15" customHeight="1">
      <c r="A1230" s="32"/>
      <c r="B1230" s="33"/>
      <c r="C1230" s="196" t="s">
        <v>2623</v>
      </c>
      <c r="D1230" s="196" t="s">
        <v>145</v>
      </c>
      <c r="E1230" s="197" t="s">
        <v>2624</v>
      </c>
      <c r="F1230" s="198" t="s">
        <v>2625</v>
      </c>
      <c r="G1230" s="199" t="s">
        <v>176</v>
      </c>
      <c r="H1230" s="200">
        <v>112.5</v>
      </c>
      <c r="I1230" s="201">
        <v>1290</v>
      </c>
      <c r="J1230" s="201">
        <f>ROUND(I1230*H1230,2)</f>
        <v>145125</v>
      </c>
      <c r="K1230" s="198" t="s">
        <v>149</v>
      </c>
      <c r="L1230" s="38"/>
      <c r="M1230" s="202" t="s">
        <v>18</v>
      </c>
      <c r="N1230" s="203" t="s">
        <v>45</v>
      </c>
      <c r="O1230" s="204">
        <v>4.3799999999999999</v>
      </c>
      <c r="P1230" s="204">
        <f>O1230*H1230</f>
        <v>492.75</v>
      </c>
      <c r="Q1230" s="204">
        <v>0</v>
      </c>
      <c r="R1230" s="204">
        <f>Q1230*H1230</f>
        <v>0</v>
      </c>
      <c r="S1230" s="204">
        <v>0.001</v>
      </c>
      <c r="T1230" s="205">
        <f>S1230*H1230</f>
        <v>0.1125</v>
      </c>
      <c r="U1230" s="32"/>
      <c r="V1230" s="32"/>
      <c r="W1230" s="32"/>
      <c r="X1230" s="32"/>
      <c r="Y1230" s="32"/>
      <c r="Z1230" s="32"/>
      <c r="AA1230" s="32"/>
      <c r="AB1230" s="32"/>
      <c r="AC1230" s="32"/>
      <c r="AD1230" s="32"/>
      <c r="AE1230" s="32"/>
      <c r="AR1230" s="206" t="s">
        <v>150</v>
      </c>
      <c r="AT1230" s="206" t="s">
        <v>145</v>
      </c>
      <c r="AU1230" s="206" t="s">
        <v>83</v>
      </c>
      <c r="AY1230" s="17" t="s">
        <v>143</v>
      </c>
      <c r="BE1230" s="207">
        <f>IF(N1230="základní",J1230,0)</f>
        <v>145125</v>
      </c>
      <c r="BF1230" s="207">
        <f>IF(N1230="snížená",J1230,0)</f>
        <v>0</v>
      </c>
      <c r="BG1230" s="207">
        <f>IF(N1230="zákl. přenesená",J1230,0)</f>
        <v>0</v>
      </c>
      <c r="BH1230" s="207">
        <f>IF(N1230="sníž. přenesená",J1230,0)</f>
        <v>0</v>
      </c>
      <c r="BI1230" s="207">
        <f>IF(N1230="nulová",J1230,0)</f>
        <v>0</v>
      </c>
      <c r="BJ1230" s="17" t="s">
        <v>20</v>
      </c>
      <c r="BK1230" s="207">
        <f>ROUND(I1230*H1230,2)</f>
        <v>145125</v>
      </c>
      <c r="BL1230" s="17" t="s">
        <v>150</v>
      </c>
      <c r="BM1230" s="206" t="s">
        <v>2626</v>
      </c>
    </row>
    <row r="1231" s="2" customFormat="1">
      <c r="A1231" s="32"/>
      <c r="B1231" s="33"/>
      <c r="C1231" s="34"/>
      <c r="D1231" s="208" t="s">
        <v>152</v>
      </c>
      <c r="E1231" s="34"/>
      <c r="F1231" s="209" t="s">
        <v>2621</v>
      </c>
      <c r="G1231" s="34"/>
      <c r="H1231" s="34"/>
      <c r="I1231" s="34"/>
      <c r="J1231" s="34"/>
      <c r="K1231" s="34"/>
      <c r="L1231" s="38"/>
      <c r="M1231" s="210"/>
      <c r="N1231" s="211"/>
      <c r="O1231" s="77"/>
      <c r="P1231" s="77"/>
      <c r="Q1231" s="77"/>
      <c r="R1231" s="77"/>
      <c r="S1231" s="77"/>
      <c r="T1231" s="78"/>
      <c r="U1231" s="32"/>
      <c r="V1231" s="32"/>
      <c r="W1231" s="32"/>
      <c r="X1231" s="32"/>
      <c r="Y1231" s="32"/>
      <c r="Z1231" s="32"/>
      <c r="AA1231" s="32"/>
      <c r="AB1231" s="32"/>
      <c r="AC1231" s="32"/>
      <c r="AD1231" s="32"/>
      <c r="AE1231" s="32"/>
      <c r="AT1231" s="17" t="s">
        <v>152</v>
      </c>
      <c r="AU1231" s="17" t="s">
        <v>83</v>
      </c>
    </row>
    <row r="1232" s="2" customFormat="1" ht="24.15" customHeight="1">
      <c r="A1232" s="32"/>
      <c r="B1232" s="33"/>
      <c r="C1232" s="196" t="s">
        <v>2627</v>
      </c>
      <c r="D1232" s="196" t="s">
        <v>145</v>
      </c>
      <c r="E1232" s="197" t="s">
        <v>2628</v>
      </c>
      <c r="F1232" s="198" t="s">
        <v>2629</v>
      </c>
      <c r="G1232" s="199" t="s">
        <v>176</v>
      </c>
      <c r="H1232" s="200">
        <v>165</v>
      </c>
      <c r="I1232" s="201">
        <v>1070</v>
      </c>
      <c r="J1232" s="201">
        <f>ROUND(I1232*H1232,2)</f>
        <v>176550</v>
      </c>
      <c r="K1232" s="198" t="s">
        <v>149</v>
      </c>
      <c r="L1232" s="38"/>
      <c r="M1232" s="202" t="s">
        <v>18</v>
      </c>
      <c r="N1232" s="203" t="s">
        <v>45</v>
      </c>
      <c r="O1232" s="204">
        <v>3.6400000000000001</v>
      </c>
      <c r="P1232" s="204">
        <f>O1232*H1232</f>
        <v>600.60000000000002</v>
      </c>
      <c r="Q1232" s="204">
        <v>0</v>
      </c>
      <c r="R1232" s="204">
        <f>Q1232*H1232</f>
        <v>0</v>
      </c>
      <c r="S1232" s="204">
        <v>0.0015</v>
      </c>
      <c r="T1232" s="205">
        <f>S1232*H1232</f>
        <v>0.2475</v>
      </c>
      <c r="U1232" s="32"/>
      <c r="V1232" s="32"/>
      <c r="W1232" s="32"/>
      <c r="X1232" s="32"/>
      <c r="Y1232" s="32"/>
      <c r="Z1232" s="32"/>
      <c r="AA1232" s="32"/>
      <c r="AB1232" s="32"/>
      <c r="AC1232" s="32"/>
      <c r="AD1232" s="32"/>
      <c r="AE1232" s="32"/>
      <c r="AR1232" s="206" t="s">
        <v>150</v>
      </c>
      <c r="AT1232" s="206" t="s">
        <v>145</v>
      </c>
      <c r="AU1232" s="206" t="s">
        <v>83</v>
      </c>
      <c r="AY1232" s="17" t="s">
        <v>143</v>
      </c>
      <c r="BE1232" s="207">
        <f>IF(N1232="základní",J1232,0)</f>
        <v>176550</v>
      </c>
      <c r="BF1232" s="207">
        <f>IF(N1232="snížená",J1232,0)</f>
        <v>0</v>
      </c>
      <c r="BG1232" s="207">
        <f>IF(N1232="zákl. přenesená",J1232,0)</f>
        <v>0</v>
      </c>
      <c r="BH1232" s="207">
        <f>IF(N1232="sníž. přenesená",J1232,0)</f>
        <v>0</v>
      </c>
      <c r="BI1232" s="207">
        <f>IF(N1232="nulová",J1232,0)</f>
        <v>0</v>
      </c>
      <c r="BJ1232" s="17" t="s">
        <v>20</v>
      </c>
      <c r="BK1232" s="207">
        <f>ROUND(I1232*H1232,2)</f>
        <v>176550</v>
      </c>
      <c r="BL1232" s="17" t="s">
        <v>150</v>
      </c>
      <c r="BM1232" s="206" t="s">
        <v>2630</v>
      </c>
    </row>
    <row r="1233" s="2" customFormat="1">
      <c r="A1233" s="32"/>
      <c r="B1233" s="33"/>
      <c r="C1233" s="34"/>
      <c r="D1233" s="208" t="s">
        <v>152</v>
      </c>
      <c r="E1233" s="34"/>
      <c r="F1233" s="209" t="s">
        <v>2621</v>
      </c>
      <c r="G1233" s="34"/>
      <c r="H1233" s="34"/>
      <c r="I1233" s="34"/>
      <c r="J1233" s="34"/>
      <c r="K1233" s="34"/>
      <c r="L1233" s="38"/>
      <c r="M1233" s="210"/>
      <c r="N1233" s="211"/>
      <c r="O1233" s="77"/>
      <c r="P1233" s="77"/>
      <c r="Q1233" s="77"/>
      <c r="R1233" s="77"/>
      <c r="S1233" s="77"/>
      <c r="T1233" s="78"/>
      <c r="U1233" s="32"/>
      <c r="V1233" s="32"/>
      <c r="W1233" s="32"/>
      <c r="X1233" s="32"/>
      <c r="Y1233" s="32"/>
      <c r="Z1233" s="32"/>
      <c r="AA1233" s="32"/>
      <c r="AB1233" s="32"/>
      <c r="AC1233" s="32"/>
      <c r="AD1233" s="32"/>
      <c r="AE1233" s="32"/>
      <c r="AT1233" s="17" t="s">
        <v>152</v>
      </c>
      <c r="AU1233" s="17" t="s">
        <v>83</v>
      </c>
    </row>
    <row r="1234" s="2" customFormat="1" ht="16.5" customHeight="1">
      <c r="A1234" s="32"/>
      <c r="B1234" s="33"/>
      <c r="C1234" s="196" t="s">
        <v>2631</v>
      </c>
      <c r="D1234" s="196" t="s">
        <v>145</v>
      </c>
      <c r="E1234" s="197" t="s">
        <v>2632</v>
      </c>
      <c r="F1234" s="198" t="s">
        <v>2633</v>
      </c>
      <c r="G1234" s="199" t="s">
        <v>256</v>
      </c>
      <c r="H1234" s="200">
        <v>11250</v>
      </c>
      <c r="I1234" s="201">
        <v>120</v>
      </c>
      <c r="J1234" s="201">
        <f>ROUND(I1234*H1234,2)</f>
        <v>1350000</v>
      </c>
      <c r="K1234" s="198" t="s">
        <v>149</v>
      </c>
      <c r="L1234" s="38"/>
      <c r="M1234" s="202" t="s">
        <v>18</v>
      </c>
      <c r="N1234" s="203" t="s">
        <v>45</v>
      </c>
      <c r="O1234" s="204">
        <v>0.28699999999999998</v>
      </c>
      <c r="P1234" s="204">
        <f>O1234*H1234</f>
        <v>3228.7499999999995</v>
      </c>
      <c r="Q1234" s="204">
        <v>0</v>
      </c>
      <c r="R1234" s="204">
        <f>Q1234*H1234</f>
        <v>0</v>
      </c>
      <c r="S1234" s="204">
        <v>0.00050000000000000001</v>
      </c>
      <c r="T1234" s="205">
        <f>S1234*H1234</f>
        <v>5.625</v>
      </c>
      <c r="U1234" s="32"/>
      <c r="V1234" s="32"/>
      <c r="W1234" s="32"/>
      <c r="X1234" s="32"/>
      <c r="Y1234" s="32"/>
      <c r="Z1234" s="32"/>
      <c r="AA1234" s="32"/>
      <c r="AB1234" s="32"/>
      <c r="AC1234" s="32"/>
      <c r="AD1234" s="32"/>
      <c r="AE1234" s="32"/>
      <c r="AR1234" s="206" t="s">
        <v>150</v>
      </c>
      <c r="AT1234" s="206" t="s">
        <v>145</v>
      </c>
      <c r="AU1234" s="206" t="s">
        <v>83</v>
      </c>
      <c r="AY1234" s="17" t="s">
        <v>143</v>
      </c>
      <c r="BE1234" s="207">
        <f>IF(N1234="základní",J1234,0)</f>
        <v>1350000</v>
      </c>
      <c r="BF1234" s="207">
        <f>IF(N1234="snížená",J1234,0)</f>
        <v>0</v>
      </c>
      <c r="BG1234" s="207">
        <f>IF(N1234="zákl. přenesená",J1234,0)</f>
        <v>0</v>
      </c>
      <c r="BH1234" s="207">
        <f>IF(N1234="sníž. přenesená",J1234,0)</f>
        <v>0</v>
      </c>
      <c r="BI1234" s="207">
        <f>IF(N1234="nulová",J1234,0)</f>
        <v>0</v>
      </c>
      <c r="BJ1234" s="17" t="s">
        <v>20</v>
      </c>
      <c r="BK1234" s="207">
        <f>ROUND(I1234*H1234,2)</f>
        <v>1350000</v>
      </c>
      <c r="BL1234" s="17" t="s">
        <v>150</v>
      </c>
      <c r="BM1234" s="206" t="s">
        <v>2634</v>
      </c>
    </row>
    <row r="1235" s="2" customFormat="1">
      <c r="A1235" s="32"/>
      <c r="B1235" s="33"/>
      <c r="C1235" s="34"/>
      <c r="D1235" s="208" t="s">
        <v>152</v>
      </c>
      <c r="E1235" s="34"/>
      <c r="F1235" s="209" t="s">
        <v>2621</v>
      </c>
      <c r="G1235" s="34"/>
      <c r="H1235" s="34"/>
      <c r="I1235" s="34"/>
      <c r="J1235" s="34"/>
      <c r="K1235" s="34"/>
      <c r="L1235" s="38"/>
      <c r="M1235" s="210"/>
      <c r="N1235" s="211"/>
      <c r="O1235" s="77"/>
      <c r="P1235" s="77"/>
      <c r="Q1235" s="77"/>
      <c r="R1235" s="77"/>
      <c r="S1235" s="77"/>
      <c r="T1235" s="78"/>
      <c r="U1235" s="32"/>
      <c r="V1235" s="32"/>
      <c r="W1235" s="32"/>
      <c r="X1235" s="32"/>
      <c r="Y1235" s="32"/>
      <c r="Z1235" s="32"/>
      <c r="AA1235" s="32"/>
      <c r="AB1235" s="32"/>
      <c r="AC1235" s="32"/>
      <c r="AD1235" s="32"/>
      <c r="AE1235" s="32"/>
      <c r="AT1235" s="17" t="s">
        <v>152</v>
      </c>
      <c r="AU1235" s="17" t="s">
        <v>83</v>
      </c>
    </row>
    <row r="1236" s="2" customFormat="1" ht="24.15" customHeight="1">
      <c r="A1236" s="32"/>
      <c r="B1236" s="33"/>
      <c r="C1236" s="196" t="s">
        <v>2635</v>
      </c>
      <c r="D1236" s="196" t="s">
        <v>145</v>
      </c>
      <c r="E1236" s="197" t="s">
        <v>2636</v>
      </c>
      <c r="F1236" s="198" t="s">
        <v>2637</v>
      </c>
      <c r="G1236" s="199" t="s">
        <v>256</v>
      </c>
      <c r="H1236" s="200">
        <v>150</v>
      </c>
      <c r="I1236" s="201">
        <v>197</v>
      </c>
      <c r="J1236" s="201">
        <f>ROUND(I1236*H1236,2)</f>
        <v>29550</v>
      </c>
      <c r="K1236" s="198" t="s">
        <v>149</v>
      </c>
      <c r="L1236" s="38"/>
      <c r="M1236" s="202" t="s">
        <v>18</v>
      </c>
      <c r="N1236" s="203" t="s">
        <v>45</v>
      </c>
      <c r="O1236" s="204">
        <v>0.67000000000000004</v>
      </c>
      <c r="P1236" s="204">
        <f>O1236*H1236</f>
        <v>100.5</v>
      </c>
      <c r="Q1236" s="204">
        <v>0</v>
      </c>
      <c r="R1236" s="204">
        <f>Q1236*H1236</f>
        <v>0</v>
      </c>
      <c r="S1236" s="204">
        <v>0.00050000000000000001</v>
      </c>
      <c r="T1236" s="205">
        <f>S1236*H1236</f>
        <v>0.074999999999999997</v>
      </c>
      <c r="U1236" s="32"/>
      <c r="V1236" s="32"/>
      <c r="W1236" s="32"/>
      <c r="X1236" s="32"/>
      <c r="Y1236" s="32"/>
      <c r="Z1236" s="32"/>
      <c r="AA1236" s="32"/>
      <c r="AB1236" s="32"/>
      <c r="AC1236" s="32"/>
      <c r="AD1236" s="32"/>
      <c r="AE1236" s="32"/>
      <c r="AR1236" s="206" t="s">
        <v>150</v>
      </c>
      <c r="AT1236" s="206" t="s">
        <v>145</v>
      </c>
      <c r="AU1236" s="206" t="s">
        <v>83</v>
      </c>
      <c r="AY1236" s="17" t="s">
        <v>143</v>
      </c>
      <c r="BE1236" s="207">
        <f>IF(N1236="základní",J1236,0)</f>
        <v>29550</v>
      </c>
      <c r="BF1236" s="207">
        <f>IF(N1236="snížená",J1236,0)</f>
        <v>0</v>
      </c>
      <c r="BG1236" s="207">
        <f>IF(N1236="zákl. přenesená",J1236,0)</f>
        <v>0</v>
      </c>
      <c r="BH1236" s="207">
        <f>IF(N1236="sníž. přenesená",J1236,0)</f>
        <v>0</v>
      </c>
      <c r="BI1236" s="207">
        <f>IF(N1236="nulová",J1236,0)</f>
        <v>0</v>
      </c>
      <c r="BJ1236" s="17" t="s">
        <v>20</v>
      </c>
      <c r="BK1236" s="207">
        <f>ROUND(I1236*H1236,2)</f>
        <v>29550</v>
      </c>
      <c r="BL1236" s="17" t="s">
        <v>150</v>
      </c>
      <c r="BM1236" s="206" t="s">
        <v>2638</v>
      </c>
    </row>
    <row r="1237" s="2" customFormat="1">
      <c r="A1237" s="32"/>
      <c r="B1237" s="33"/>
      <c r="C1237" s="34"/>
      <c r="D1237" s="208" t="s">
        <v>152</v>
      </c>
      <c r="E1237" s="34"/>
      <c r="F1237" s="209" t="s">
        <v>2621</v>
      </c>
      <c r="G1237" s="34"/>
      <c r="H1237" s="34"/>
      <c r="I1237" s="34"/>
      <c r="J1237" s="34"/>
      <c r="K1237" s="34"/>
      <c r="L1237" s="38"/>
      <c r="M1237" s="210"/>
      <c r="N1237" s="211"/>
      <c r="O1237" s="77"/>
      <c r="P1237" s="77"/>
      <c r="Q1237" s="77"/>
      <c r="R1237" s="77"/>
      <c r="S1237" s="77"/>
      <c r="T1237" s="78"/>
      <c r="U1237" s="32"/>
      <c r="V1237" s="32"/>
      <c r="W1237" s="32"/>
      <c r="X1237" s="32"/>
      <c r="Y1237" s="32"/>
      <c r="Z1237" s="32"/>
      <c r="AA1237" s="32"/>
      <c r="AB1237" s="32"/>
      <c r="AC1237" s="32"/>
      <c r="AD1237" s="32"/>
      <c r="AE1237" s="32"/>
      <c r="AT1237" s="17" t="s">
        <v>152</v>
      </c>
      <c r="AU1237" s="17" t="s">
        <v>83</v>
      </c>
    </row>
    <row r="1238" s="2" customFormat="1" ht="24.15" customHeight="1">
      <c r="A1238" s="32"/>
      <c r="B1238" s="33"/>
      <c r="C1238" s="196" t="s">
        <v>2639</v>
      </c>
      <c r="D1238" s="196" t="s">
        <v>145</v>
      </c>
      <c r="E1238" s="197" t="s">
        <v>2640</v>
      </c>
      <c r="F1238" s="198" t="s">
        <v>2641</v>
      </c>
      <c r="G1238" s="199" t="s">
        <v>176</v>
      </c>
      <c r="H1238" s="200">
        <v>75</v>
      </c>
      <c r="I1238" s="201">
        <v>435</v>
      </c>
      <c r="J1238" s="201">
        <f>ROUND(I1238*H1238,2)</f>
        <v>32625</v>
      </c>
      <c r="K1238" s="198" t="s">
        <v>149</v>
      </c>
      <c r="L1238" s="38"/>
      <c r="M1238" s="202" t="s">
        <v>18</v>
      </c>
      <c r="N1238" s="203" t="s">
        <v>45</v>
      </c>
      <c r="O1238" s="204">
        <v>1.1020000000000001</v>
      </c>
      <c r="P1238" s="204">
        <f>O1238*H1238</f>
        <v>82.650000000000006</v>
      </c>
      <c r="Q1238" s="204">
        <v>0</v>
      </c>
      <c r="R1238" s="204">
        <f>Q1238*H1238</f>
        <v>0</v>
      </c>
      <c r="S1238" s="204">
        <v>0.001</v>
      </c>
      <c r="T1238" s="205">
        <f>S1238*H1238</f>
        <v>0.074999999999999997</v>
      </c>
      <c r="U1238" s="32"/>
      <c r="V1238" s="32"/>
      <c r="W1238" s="32"/>
      <c r="X1238" s="32"/>
      <c r="Y1238" s="32"/>
      <c r="Z1238" s="32"/>
      <c r="AA1238" s="32"/>
      <c r="AB1238" s="32"/>
      <c r="AC1238" s="32"/>
      <c r="AD1238" s="32"/>
      <c r="AE1238" s="32"/>
      <c r="AR1238" s="206" t="s">
        <v>150</v>
      </c>
      <c r="AT1238" s="206" t="s">
        <v>145</v>
      </c>
      <c r="AU1238" s="206" t="s">
        <v>83</v>
      </c>
      <c r="AY1238" s="17" t="s">
        <v>143</v>
      </c>
      <c r="BE1238" s="207">
        <f>IF(N1238="základní",J1238,0)</f>
        <v>32625</v>
      </c>
      <c r="BF1238" s="207">
        <f>IF(N1238="snížená",J1238,0)</f>
        <v>0</v>
      </c>
      <c r="BG1238" s="207">
        <f>IF(N1238="zákl. přenesená",J1238,0)</f>
        <v>0</v>
      </c>
      <c r="BH1238" s="207">
        <f>IF(N1238="sníž. přenesená",J1238,0)</f>
        <v>0</v>
      </c>
      <c r="BI1238" s="207">
        <f>IF(N1238="nulová",J1238,0)</f>
        <v>0</v>
      </c>
      <c r="BJ1238" s="17" t="s">
        <v>20</v>
      </c>
      <c r="BK1238" s="207">
        <f>ROUND(I1238*H1238,2)</f>
        <v>32625</v>
      </c>
      <c r="BL1238" s="17" t="s">
        <v>150</v>
      </c>
      <c r="BM1238" s="206" t="s">
        <v>2642</v>
      </c>
    </row>
    <row r="1239" s="2" customFormat="1">
      <c r="A1239" s="32"/>
      <c r="B1239" s="33"/>
      <c r="C1239" s="34"/>
      <c r="D1239" s="208" t="s">
        <v>152</v>
      </c>
      <c r="E1239" s="34"/>
      <c r="F1239" s="209" t="s">
        <v>2621</v>
      </c>
      <c r="G1239" s="34"/>
      <c r="H1239" s="34"/>
      <c r="I1239" s="34"/>
      <c r="J1239" s="34"/>
      <c r="K1239" s="34"/>
      <c r="L1239" s="38"/>
      <c r="M1239" s="210"/>
      <c r="N1239" s="211"/>
      <c r="O1239" s="77"/>
      <c r="P1239" s="77"/>
      <c r="Q1239" s="77"/>
      <c r="R1239" s="77"/>
      <c r="S1239" s="77"/>
      <c r="T1239" s="78"/>
      <c r="U1239" s="32"/>
      <c r="V1239" s="32"/>
      <c r="W1239" s="32"/>
      <c r="X1239" s="32"/>
      <c r="Y1239" s="32"/>
      <c r="Z1239" s="32"/>
      <c r="AA1239" s="32"/>
      <c r="AB1239" s="32"/>
      <c r="AC1239" s="32"/>
      <c r="AD1239" s="32"/>
      <c r="AE1239" s="32"/>
      <c r="AT1239" s="17" t="s">
        <v>152</v>
      </c>
      <c r="AU1239" s="17" t="s">
        <v>83</v>
      </c>
    </row>
    <row r="1240" s="2" customFormat="1">
      <c r="A1240" s="32"/>
      <c r="B1240" s="33"/>
      <c r="C1240" s="34"/>
      <c r="D1240" s="208" t="s">
        <v>179</v>
      </c>
      <c r="E1240" s="34"/>
      <c r="F1240" s="209" t="s">
        <v>2643</v>
      </c>
      <c r="G1240" s="34"/>
      <c r="H1240" s="34"/>
      <c r="I1240" s="34"/>
      <c r="J1240" s="34"/>
      <c r="K1240" s="34"/>
      <c r="L1240" s="38"/>
      <c r="M1240" s="210"/>
      <c r="N1240" s="211"/>
      <c r="O1240" s="77"/>
      <c r="P1240" s="77"/>
      <c r="Q1240" s="77"/>
      <c r="R1240" s="77"/>
      <c r="S1240" s="77"/>
      <c r="T1240" s="78"/>
      <c r="U1240" s="32"/>
      <c r="V1240" s="32"/>
      <c r="W1240" s="32"/>
      <c r="X1240" s="32"/>
      <c r="Y1240" s="32"/>
      <c r="Z1240" s="32"/>
      <c r="AA1240" s="32"/>
      <c r="AB1240" s="32"/>
      <c r="AC1240" s="32"/>
      <c r="AD1240" s="32"/>
      <c r="AE1240" s="32"/>
      <c r="AT1240" s="17" t="s">
        <v>179</v>
      </c>
      <c r="AU1240" s="17" t="s">
        <v>83</v>
      </c>
    </row>
    <row r="1241" s="2" customFormat="1" ht="24.15" customHeight="1">
      <c r="A1241" s="32"/>
      <c r="B1241" s="33"/>
      <c r="C1241" s="196" t="s">
        <v>2644</v>
      </c>
      <c r="D1241" s="196" t="s">
        <v>145</v>
      </c>
      <c r="E1241" s="197" t="s">
        <v>2645</v>
      </c>
      <c r="F1241" s="198" t="s">
        <v>2646</v>
      </c>
      <c r="G1241" s="199" t="s">
        <v>176</v>
      </c>
      <c r="H1241" s="200">
        <v>141</v>
      </c>
      <c r="I1241" s="201">
        <v>1350</v>
      </c>
      <c r="J1241" s="201">
        <f>ROUND(I1241*H1241,2)</f>
        <v>190350</v>
      </c>
      <c r="K1241" s="198" t="s">
        <v>149</v>
      </c>
      <c r="L1241" s="38"/>
      <c r="M1241" s="202" t="s">
        <v>18</v>
      </c>
      <c r="N1241" s="203" t="s">
        <v>45</v>
      </c>
      <c r="O1241" s="204">
        <v>4.5990000000000002</v>
      </c>
      <c r="P1241" s="204">
        <f>O1241*H1241</f>
        <v>648.45900000000006</v>
      </c>
      <c r="Q1241" s="204">
        <v>0</v>
      </c>
      <c r="R1241" s="204">
        <f>Q1241*H1241</f>
        <v>0</v>
      </c>
      <c r="S1241" s="204">
        <v>0.001</v>
      </c>
      <c r="T1241" s="205">
        <f>S1241*H1241</f>
        <v>0.14100000000000001</v>
      </c>
      <c r="U1241" s="32"/>
      <c r="V1241" s="32"/>
      <c r="W1241" s="32"/>
      <c r="X1241" s="32"/>
      <c r="Y1241" s="32"/>
      <c r="Z1241" s="32"/>
      <c r="AA1241" s="32"/>
      <c r="AB1241" s="32"/>
      <c r="AC1241" s="32"/>
      <c r="AD1241" s="32"/>
      <c r="AE1241" s="32"/>
      <c r="AR1241" s="206" t="s">
        <v>150</v>
      </c>
      <c r="AT1241" s="206" t="s">
        <v>145</v>
      </c>
      <c r="AU1241" s="206" t="s">
        <v>83</v>
      </c>
      <c r="AY1241" s="17" t="s">
        <v>143</v>
      </c>
      <c r="BE1241" s="207">
        <f>IF(N1241="základní",J1241,0)</f>
        <v>190350</v>
      </c>
      <c r="BF1241" s="207">
        <f>IF(N1241="snížená",J1241,0)</f>
        <v>0</v>
      </c>
      <c r="BG1241" s="207">
        <f>IF(N1241="zákl. přenesená",J1241,0)</f>
        <v>0</v>
      </c>
      <c r="BH1241" s="207">
        <f>IF(N1241="sníž. přenesená",J1241,0)</f>
        <v>0</v>
      </c>
      <c r="BI1241" s="207">
        <f>IF(N1241="nulová",J1241,0)</f>
        <v>0</v>
      </c>
      <c r="BJ1241" s="17" t="s">
        <v>20</v>
      </c>
      <c r="BK1241" s="207">
        <f>ROUND(I1241*H1241,2)</f>
        <v>190350</v>
      </c>
      <c r="BL1241" s="17" t="s">
        <v>150</v>
      </c>
      <c r="BM1241" s="206" t="s">
        <v>2647</v>
      </c>
    </row>
    <row r="1242" s="2" customFormat="1">
      <c r="A1242" s="32"/>
      <c r="B1242" s="33"/>
      <c r="C1242" s="34"/>
      <c r="D1242" s="208" t="s">
        <v>152</v>
      </c>
      <c r="E1242" s="34"/>
      <c r="F1242" s="209" t="s">
        <v>2621</v>
      </c>
      <c r="G1242" s="34"/>
      <c r="H1242" s="34"/>
      <c r="I1242" s="34"/>
      <c r="J1242" s="34"/>
      <c r="K1242" s="34"/>
      <c r="L1242" s="38"/>
      <c r="M1242" s="210"/>
      <c r="N1242" s="211"/>
      <c r="O1242" s="77"/>
      <c r="P1242" s="77"/>
      <c r="Q1242" s="77"/>
      <c r="R1242" s="77"/>
      <c r="S1242" s="77"/>
      <c r="T1242" s="78"/>
      <c r="U1242" s="32"/>
      <c r="V1242" s="32"/>
      <c r="W1242" s="32"/>
      <c r="X1242" s="32"/>
      <c r="Y1242" s="32"/>
      <c r="Z1242" s="32"/>
      <c r="AA1242" s="32"/>
      <c r="AB1242" s="32"/>
      <c r="AC1242" s="32"/>
      <c r="AD1242" s="32"/>
      <c r="AE1242" s="32"/>
      <c r="AT1242" s="17" t="s">
        <v>152</v>
      </c>
      <c r="AU1242" s="17" t="s">
        <v>83</v>
      </c>
    </row>
    <row r="1243" s="2" customFormat="1" ht="33" customHeight="1">
      <c r="A1243" s="32"/>
      <c r="B1243" s="33"/>
      <c r="C1243" s="196" t="s">
        <v>2648</v>
      </c>
      <c r="D1243" s="196" t="s">
        <v>145</v>
      </c>
      <c r="E1243" s="197" t="s">
        <v>2649</v>
      </c>
      <c r="F1243" s="198" t="s">
        <v>2650</v>
      </c>
      <c r="G1243" s="199" t="s">
        <v>148</v>
      </c>
      <c r="H1243" s="200">
        <v>6.1920000000000002</v>
      </c>
      <c r="I1243" s="201">
        <v>677</v>
      </c>
      <c r="J1243" s="201">
        <f>ROUND(I1243*H1243,2)</f>
        <v>4191.9799999999996</v>
      </c>
      <c r="K1243" s="198" t="s">
        <v>149</v>
      </c>
      <c r="L1243" s="38"/>
      <c r="M1243" s="202" t="s">
        <v>18</v>
      </c>
      <c r="N1243" s="203" t="s">
        <v>45</v>
      </c>
      <c r="O1243" s="204">
        <v>0.184</v>
      </c>
      <c r="P1243" s="204">
        <f>O1243*H1243</f>
        <v>1.1393280000000001</v>
      </c>
      <c r="Q1243" s="204">
        <v>0.00315</v>
      </c>
      <c r="R1243" s="204">
        <f>Q1243*H1243</f>
        <v>0.019504799999999999</v>
      </c>
      <c r="S1243" s="204">
        <v>0</v>
      </c>
      <c r="T1243" s="205">
        <f>S1243*H1243</f>
        <v>0</v>
      </c>
      <c r="U1243" s="32"/>
      <c r="V1243" s="32"/>
      <c r="W1243" s="32"/>
      <c r="X1243" s="32"/>
      <c r="Y1243" s="32"/>
      <c r="Z1243" s="32"/>
      <c r="AA1243" s="32"/>
      <c r="AB1243" s="32"/>
      <c r="AC1243" s="32"/>
      <c r="AD1243" s="32"/>
      <c r="AE1243" s="32"/>
      <c r="AR1243" s="206" t="s">
        <v>150</v>
      </c>
      <c r="AT1243" s="206" t="s">
        <v>145</v>
      </c>
      <c r="AU1243" s="206" t="s">
        <v>83</v>
      </c>
      <c r="AY1243" s="17" t="s">
        <v>143</v>
      </c>
      <c r="BE1243" s="207">
        <f>IF(N1243="základní",J1243,0)</f>
        <v>4191.9799999999996</v>
      </c>
      <c r="BF1243" s="207">
        <f>IF(N1243="snížená",J1243,0)</f>
        <v>0</v>
      </c>
      <c r="BG1243" s="207">
        <f>IF(N1243="zákl. přenesená",J1243,0)</f>
        <v>0</v>
      </c>
      <c r="BH1243" s="207">
        <f>IF(N1243="sníž. přenesená",J1243,0)</f>
        <v>0</v>
      </c>
      <c r="BI1243" s="207">
        <f>IF(N1243="nulová",J1243,0)</f>
        <v>0</v>
      </c>
      <c r="BJ1243" s="17" t="s">
        <v>20</v>
      </c>
      <c r="BK1243" s="207">
        <f>ROUND(I1243*H1243,2)</f>
        <v>4191.9799999999996</v>
      </c>
      <c r="BL1243" s="17" t="s">
        <v>150</v>
      </c>
      <c r="BM1243" s="206" t="s">
        <v>2651</v>
      </c>
    </row>
    <row r="1244" s="2" customFormat="1">
      <c r="A1244" s="32"/>
      <c r="B1244" s="33"/>
      <c r="C1244" s="34"/>
      <c r="D1244" s="208" t="s">
        <v>179</v>
      </c>
      <c r="E1244" s="34"/>
      <c r="F1244" s="209" t="s">
        <v>2652</v>
      </c>
      <c r="G1244" s="34"/>
      <c r="H1244" s="34"/>
      <c r="I1244" s="34"/>
      <c r="J1244" s="34"/>
      <c r="K1244" s="34"/>
      <c r="L1244" s="38"/>
      <c r="M1244" s="210"/>
      <c r="N1244" s="211"/>
      <c r="O1244" s="77"/>
      <c r="P1244" s="77"/>
      <c r="Q1244" s="77"/>
      <c r="R1244" s="77"/>
      <c r="S1244" s="77"/>
      <c r="T1244" s="78"/>
      <c r="U1244" s="32"/>
      <c r="V1244" s="32"/>
      <c r="W1244" s="32"/>
      <c r="X1244" s="32"/>
      <c r="Y1244" s="32"/>
      <c r="Z1244" s="32"/>
      <c r="AA1244" s="32"/>
      <c r="AB1244" s="32"/>
      <c r="AC1244" s="32"/>
      <c r="AD1244" s="32"/>
      <c r="AE1244" s="32"/>
      <c r="AT1244" s="17" t="s">
        <v>179</v>
      </c>
      <c r="AU1244" s="17" t="s">
        <v>83</v>
      </c>
    </row>
    <row r="1245" s="2" customFormat="1" ht="37.8" customHeight="1">
      <c r="A1245" s="32"/>
      <c r="B1245" s="33"/>
      <c r="C1245" s="196" t="s">
        <v>2653</v>
      </c>
      <c r="D1245" s="196" t="s">
        <v>145</v>
      </c>
      <c r="E1245" s="197" t="s">
        <v>2654</v>
      </c>
      <c r="F1245" s="198" t="s">
        <v>2655</v>
      </c>
      <c r="G1245" s="199" t="s">
        <v>195</v>
      </c>
      <c r="H1245" s="200">
        <v>156</v>
      </c>
      <c r="I1245" s="201">
        <v>59.399999999999999</v>
      </c>
      <c r="J1245" s="201">
        <f>ROUND(I1245*H1245,2)</f>
        <v>9266.3999999999996</v>
      </c>
      <c r="K1245" s="198" t="s">
        <v>149</v>
      </c>
      <c r="L1245" s="38"/>
      <c r="M1245" s="202" t="s">
        <v>18</v>
      </c>
      <c r="N1245" s="203" t="s">
        <v>45</v>
      </c>
      <c r="O1245" s="204">
        <v>0.104</v>
      </c>
      <c r="P1245" s="204">
        <f>O1245*H1245</f>
        <v>16.224</v>
      </c>
      <c r="Q1245" s="204">
        <v>1.42788E-05</v>
      </c>
      <c r="R1245" s="204">
        <f>Q1245*H1245</f>
        <v>0.0022274928</v>
      </c>
      <c r="S1245" s="204">
        <v>0</v>
      </c>
      <c r="T1245" s="205">
        <f>S1245*H1245</f>
        <v>0</v>
      </c>
      <c r="U1245" s="32"/>
      <c r="V1245" s="32"/>
      <c r="W1245" s="32"/>
      <c r="X1245" s="32"/>
      <c r="Y1245" s="32"/>
      <c r="Z1245" s="32"/>
      <c r="AA1245" s="32"/>
      <c r="AB1245" s="32"/>
      <c r="AC1245" s="32"/>
      <c r="AD1245" s="32"/>
      <c r="AE1245" s="32"/>
      <c r="AR1245" s="206" t="s">
        <v>150</v>
      </c>
      <c r="AT1245" s="206" t="s">
        <v>145</v>
      </c>
      <c r="AU1245" s="206" t="s">
        <v>83</v>
      </c>
      <c r="AY1245" s="17" t="s">
        <v>143</v>
      </c>
      <c r="BE1245" s="207">
        <f>IF(N1245="základní",J1245,0)</f>
        <v>9266.3999999999996</v>
      </c>
      <c r="BF1245" s="207">
        <f>IF(N1245="snížená",J1245,0)</f>
        <v>0</v>
      </c>
      <c r="BG1245" s="207">
        <f>IF(N1245="zákl. přenesená",J1245,0)</f>
        <v>0</v>
      </c>
      <c r="BH1245" s="207">
        <f>IF(N1245="sníž. přenesená",J1245,0)</f>
        <v>0</v>
      </c>
      <c r="BI1245" s="207">
        <f>IF(N1245="nulová",J1245,0)</f>
        <v>0</v>
      </c>
      <c r="BJ1245" s="17" t="s">
        <v>20</v>
      </c>
      <c r="BK1245" s="207">
        <f>ROUND(I1245*H1245,2)</f>
        <v>9266.3999999999996</v>
      </c>
      <c r="BL1245" s="17" t="s">
        <v>150</v>
      </c>
      <c r="BM1245" s="206" t="s">
        <v>2656</v>
      </c>
    </row>
    <row r="1246" s="2" customFormat="1">
      <c r="A1246" s="32"/>
      <c r="B1246" s="33"/>
      <c r="C1246" s="34"/>
      <c r="D1246" s="208" t="s">
        <v>152</v>
      </c>
      <c r="E1246" s="34"/>
      <c r="F1246" s="209" t="s">
        <v>2657</v>
      </c>
      <c r="G1246" s="34"/>
      <c r="H1246" s="34"/>
      <c r="I1246" s="34"/>
      <c r="J1246" s="34"/>
      <c r="K1246" s="34"/>
      <c r="L1246" s="38"/>
      <c r="M1246" s="210"/>
      <c r="N1246" s="211"/>
      <c r="O1246" s="77"/>
      <c r="P1246" s="77"/>
      <c r="Q1246" s="77"/>
      <c r="R1246" s="77"/>
      <c r="S1246" s="77"/>
      <c r="T1246" s="78"/>
      <c r="U1246" s="32"/>
      <c r="V1246" s="32"/>
      <c r="W1246" s="32"/>
      <c r="X1246" s="32"/>
      <c r="Y1246" s="32"/>
      <c r="Z1246" s="32"/>
      <c r="AA1246" s="32"/>
      <c r="AB1246" s="32"/>
      <c r="AC1246" s="32"/>
      <c r="AD1246" s="32"/>
      <c r="AE1246" s="32"/>
      <c r="AT1246" s="17" t="s">
        <v>152</v>
      </c>
      <c r="AU1246" s="17" t="s">
        <v>83</v>
      </c>
    </row>
    <row r="1247" s="2" customFormat="1" ht="37.8" customHeight="1">
      <c r="A1247" s="32"/>
      <c r="B1247" s="33"/>
      <c r="C1247" s="196" t="s">
        <v>2658</v>
      </c>
      <c r="D1247" s="196" t="s">
        <v>145</v>
      </c>
      <c r="E1247" s="197" t="s">
        <v>2659</v>
      </c>
      <c r="F1247" s="198" t="s">
        <v>2660</v>
      </c>
      <c r="G1247" s="199" t="s">
        <v>195</v>
      </c>
      <c r="H1247" s="200">
        <v>5</v>
      </c>
      <c r="I1247" s="201">
        <v>121</v>
      </c>
      <c r="J1247" s="201">
        <f>ROUND(I1247*H1247,2)</f>
        <v>605</v>
      </c>
      <c r="K1247" s="198" t="s">
        <v>149</v>
      </c>
      <c r="L1247" s="38"/>
      <c r="M1247" s="202" t="s">
        <v>18</v>
      </c>
      <c r="N1247" s="203" t="s">
        <v>45</v>
      </c>
      <c r="O1247" s="204">
        <v>0.13</v>
      </c>
      <c r="P1247" s="204">
        <f>O1247*H1247</f>
        <v>0.65000000000000002</v>
      </c>
      <c r="Q1247" s="204">
        <v>4.4672000000000002E-05</v>
      </c>
      <c r="R1247" s="204">
        <f>Q1247*H1247</f>
        <v>0.00022336</v>
      </c>
      <c r="S1247" s="204">
        <v>0</v>
      </c>
      <c r="T1247" s="205">
        <f>S1247*H1247</f>
        <v>0</v>
      </c>
      <c r="U1247" s="32"/>
      <c r="V1247" s="32"/>
      <c r="W1247" s="32"/>
      <c r="X1247" s="32"/>
      <c r="Y1247" s="32"/>
      <c r="Z1247" s="32"/>
      <c r="AA1247" s="32"/>
      <c r="AB1247" s="32"/>
      <c r="AC1247" s="32"/>
      <c r="AD1247" s="32"/>
      <c r="AE1247" s="32"/>
      <c r="AR1247" s="206" t="s">
        <v>150</v>
      </c>
      <c r="AT1247" s="206" t="s">
        <v>145</v>
      </c>
      <c r="AU1247" s="206" t="s">
        <v>83</v>
      </c>
      <c r="AY1247" s="17" t="s">
        <v>143</v>
      </c>
      <c r="BE1247" s="207">
        <f>IF(N1247="základní",J1247,0)</f>
        <v>605</v>
      </c>
      <c r="BF1247" s="207">
        <f>IF(N1247="snížená",J1247,0)</f>
        <v>0</v>
      </c>
      <c r="BG1247" s="207">
        <f>IF(N1247="zákl. přenesená",J1247,0)</f>
        <v>0</v>
      </c>
      <c r="BH1247" s="207">
        <f>IF(N1247="sníž. přenesená",J1247,0)</f>
        <v>0</v>
      </c>
      <c r="BI1247" s="207">
        <f>IF(N1247="nulová",J1247,0)</f>
        <v>0</v>
      </c>
      <c r="BJ1247" s="17" t="s">
        <v>20</v>
      </c>
      <c r="BK1247" s="207">
        <f>ROUND(I1247*H1247,2)</f>
        <v>605</v>
      </c>
      <c r="BL1247" s="17" t="s">
        <v>150</v>
      </c>
      <c r="BM1247" s="206" t="s">
        <v>2661</v>
      </c>
    </row>
    <row r="1248" s="2" customFormat="1">
      <c r="A1248" s="32"/>
      <c r="B1248" s="33"/>
      <c r="C1248" s="34"/>
      <c r="D1248" s="208" t="s">
        <v>152</v>
      </c>
      <c r="E1248" s="34"/>
      <c r="F1248" s="209" t="s">
        <v>2657</v>
      </c>
      <c r="G1248" s="34"/>
      <c r="H1248" s="34"/>
      <c r="I1248" s="34"/>
      <c r="J1248" s="34"/>
      <c r="K1248" s="34"/>
      <c r="L1248" s="38"/>
      <c r="M1248" s="210"/>
      <c r="N1248" s="211"/>
      <c r="O1248" s="77"/>
      <c r="P1248" s="77"/>
      <c r="Q1248" s="77"/>
      <c r="R1248" s="77"/>
      <c r="S1248" s="77"/>
      <c r="T1248" s="78"/>
      <c r="U1248" s="32"/>
      <c r="V1248" s="32"/>
      <c r="W1248" s="32"/>
      <c r="X1248" s="32"/>
      <c r="Y1248" s="32"/>
      <c r="Z1248" s="32"/>
      <c r="AA1248" s="32"/>
      <c r="AB1248" s="32"/>
      <c r="AC1248" s="32"/>
      <c r="AD1248" s="32"/>
      <c r="AE1248" s="32"/>
      <c r="AT1248" s="17" t="s">
        <v>152</v>
      </c>
      <c r="AU1248" s="17" t="s">
        <v>83</v>
      </c>
    </row>
    <row r="1249" s="2" customFormat="1" ht="33" customHeight="1">
      <c r="A1249" s="32"/>
      <c r="B1249" s="33"/>
      <c r="C1249" s="196" t="s">
        <v>2662</v>
      </c>
      <c r="D1249" s="196" t="s">
        <v>145</v>
      </c>
      <c r="E1249" s="197" t="s">
        <v>2663</v>
      </c>
      <c r="F1249" s="198" t="s">
        <v>2664</v>
      </c>
      <c r="G1249" s="199" t="s">
        <v>195</v>
      </c>
      <c r="H1249" s="200">
        <v>5</v>
      </c>
      <c r="I1249" s="201">
        <v>174</v>
      </c>
      <c r="J1249" s="201">
        <f>ROUND(I1249*H1249,2)</f>
        <v>870</v>
      </c>
      <c r="K1249" s="198" t="s">
        <v>149</v>
      </c>
      <c r="L1249" s="38"/>
      <c r="M1249" s="202" t="s">
        <v>18</v>
      </c>
      <c r="N1249" s="203" t="s">
        <v>45</v>
      </c>
      <c r="O1249" s="204">
        <v>0.056000000000000001</v>
      </c>
      <c r="P1249" s="204">
        <f>O1249*H1249</f>
        <v>0.28000000000000003</v>
      </c>
      <c r="Q1249" s="204">
        <v>0.00022000000000000001</v>
      </c>
      <c r="R1249" s="204">
        <f>Q1249*H1249</f>
        <v>0.0011000000000000001</v>
      </c>
      <c r="S1249" s="204">
        <v>0</v>
      </c>
      <c r="T1249" s="205">
        <f>S1249*H1249</f>
        <v>0</v>
      </c>
      <c r="U1249" s="32"/>
      <c r="V1249" s="32"/>
      <c r="W1249" s="32"/>
      <c r="X1249" s="32"/>
      <c r="Y1249" s="32"/>
      <c r="Z1249" s="32"/>
      <c r="AA1249" s="32"/>
      <c r="AB1249" s="32"/>
      <c r="AC1249" s="32"/>
      <c r="AD1249" s="32"/>
      <c r="AE1249" s="32"/>
      <c r="AR1249" s="206" t="s">
        <v>150</v>
      </c>
      <c r="AT1249" s="206" t="s">
        <v>145</v>
      </c>
      <c r="AU1249" s="206" t="s">
        <v>83</v>
      </c>
      <c r="AY1249" s="17" t="s">
        <v>143</v>
      </c>
      <c r="BE1249" s="207">
        <f>IF(N1249="základní",J1249,0)</f>
        <v>870</v>
      </c>
      <c r="BF1249" s="207">
        <f>IF(N1249="snížená",J1249,0)</f>
        <v>0</v>
      </c>
      <c r="BG1249" s="207">
        <f>IF(N1249="zákl. přenesená",J1249,0)</f>
        <v>0</v>
      </c>
      <c r="BH1249" s="207">
        <f>IF(N1249="sníž. přenesená",J1249,0)</f>
        <v>0</v>
      </c>
      <c r="BI1249" s="207">
        <f>IF(N1249="nulová",J1249,0)</f>
        <v>0</v>
      </c>
      <c r="BJ1249" s="17" t="s">
        <v>20</v>
      </c>
      <c r="BK1249" s="207">
        <f>ROUND(I1249*H1249,2)</f>
        <v>870</v>
      </c>
      <c r="BL1249" s="17" t="s">
        <v>150</v>
      </c>
      <c r="BM1249" s="206" t="s">
        <v>2665</v>
      </c>
    </row>
    <row r="1250" s="2" customFormat="1">
      <c r="A1250" s="32"/>
      <c r="B1250" s="33"/>
      <c r="C1250" s="34"/>
      <c r="D1250" s="208" t="s">
        <v>152</v>
      </c>
      <c r="E1250" s="34"/>
      <c r="F1250" s="209" t="s">
        <v>2657</v>
      </c>
      <c r="G1250" s="34"/>
      <c r="H1250" s="34"/>
      <c r="I1250" s="34"/>
      <c r="J1250" s="34"/>
      <c r="K1250" s="34"/>
      <c r="L1250" s="38"/>
      <c r="M1250" s="210"/>
      <c r="N1250" s="211"/>
      <c r="O1250" s="77"/>
      <c r="P1250" s="77"/>
      <c r="Q1250" s="77"/>
      <c r="R1250" s="77"/>
      <c r="S1250" s="77"/>
      <c r="T1250" s="78"/>
      <c r="U1250" s="32"/>
      <c r="V1250" s="32"/>
      <c r="W1250" s="32"/>
      <c r="X1250" s="32"/>
      <c r="Y1250" s="32"/>
      <c r="Z1250" s="32"/>
      <c r="AA1250" s="32"/>
      <c r="AB1250" s="32"/>
      <c r="AC1250" s="32"/>
      <c r="AD1250" s="32"/>
      <c r="AE1250" s="32"/>
      <c r="AT1250" s="17" t="s">
        <v>152</v>
      </c>
      <c r="AU1250" s="17" t="s">
        <v>83</v>
      </c>
    </row>
    <row r="1251" s="2" customFormat="1" ht="33" customHeight="1">
      <c r="A1251" s="32"/>
      <c r="B1251" s="33"/>
      <c r="C1251" s="196" t="s">
        <v>2666</v>
      </c>
      <c r="D1251" s="196" t="s">
        <v>145</v>
      </c>
      <c r="E1251" s="197" t="s">
        <v>2667</v>
      </c>
      <c r="F1251" s="198" t="s">
        <v>2668</v>
      </c>
      <c r="G1251" s="199" t="s">
        <v>195</v>
      </c>
      <c r="H1251" s="200">
        <v>12</v>
      </c>
      <c r="I1251" s="201">
        <v>188</v>
      </c>
      <c r="J1251" s="201">
        <f>ROUND(I1251*H1251,2)</f>
        <v>2256</v>
      </c>
      <c r="K1251" s="198" t="s">
        <v>149</v>
      </c>
      <c r="L1251" s="38"/>
      <c r="M1251" s="202" t="s">
        <v>18</v>
      </c>
      <c r="N1251" s="203" t="s">
        <v>45</v>
      </c>
      <c r="O1251" s="204">
        <v>0.060999999999999999</v>
      </c>
      <c r="P1251" s="204">
        <f>O1251*H1251</f>
        <v>0.73199999999999998</v>
      </c>
      <c r="Q1251" s="204">
        <v>0.00025000000000000001</v>
      </c>
      <c r="R1251" s="204">
        <f>Q1251*H1251</f>
        <v>0.0030000000000000001</v>
      </c>
      <c r="S1251" s="204">
        <v>0</v>
      </c>
      <c r="T1251" s="205">
        <f>S1251*H1251</f>
        <v>0</v>
      </c>
      <c r="U1251" s="32"/>
      <c r="V1251" s="32"/>
      <c r="W1251" s="32"/>
      <c r="X1251" s="32"/>
      <c r="Y1251" s="32"/>
      <c r="Z1251" s="32"/>
      <c r="AA1251" s="32"/>
      <c r="AB1251" s="32"/>
      <c r="AC1251" s="32"/>
      <c r="AD1251" s="32"/>
      <c r="AE1251" s="32"/>
      <c r="AR1251" s="206" t="s">
        <v>150</v>
      </c>
      <c r="AT1251" s="206" t="s">
        <v>145</v>
      </c>
      <c r="AU1251" s="206" t="s">
        <v>83</v>
      </c>
      <c r="AY1251" s="17" t="s">
        <v>143</v>
      </c>
      <c r="BE1251" s="207">
        <f>IF(N1251="základní",J1251,0)</f>
        <v>2256</v>
      </c>
      <c r="BF1251" s="207">
        <f>IF(N1251="snížená",J1251,0)</f>
        <v>0</v>
      </c>
      <c r="BG1251" s="207">
        <f>IF(N1251="zákl. přenesená",J1251,0)</f>
        <v>0</v>
      </c>
      <c r="BH1251" s="207">
        <f>IF(N1251="sníž. přenesená",J1251,0)</f>
        <v>0</v>
      </c>
      <c r="BI1251" s="207">
        <f>IF(N1251="nulová",J1251,0)</f>
        <v>0</v>
      </c>
      <c r="BJ1251" s="17" t="s">
        <v>20</v>
      </c>
      <c r="BK1251" s="207">
        <f>ROUND(I1251*H1251,2)</f>
        <v>2256</v>
      </c>
      <c r="BL1251" s="17" t="s">
        <v>150</v>
      </c>
      <c r="BM1251" s="206" t="s">
        <v>2669</v>
      </c>
    </row>
    <row r="1252" s="2" customFormat="1">
      <c r="A1252" s="32"/>
      <c r="B1252" s="33"/>
      <c r="C1252" s="34"/>
      <c r="D1252" s="208" t="s">
        <v>152</v>
      </c>
      <c r="E1252" s="34"/>
      <c r="F1252" s="209" t="s">
        <v>2657</v>
      </c>
      <c r="G1252" s="34"/>
      <c r="H1252" s="34"/>
      <c r="I1252" s="34"/>
      <c r="J1252" s="34"/>
      <c r="K1252" s="34"/>
      <c r="L1252" s="38"/>
      <c r="M1252" s="210"/>
      <c r="N1252" s="211"/>
      <c r="O1252" s="77"/>
      <c r="P1252" s="77"/>
      <c r="Q1252" s="77"/>
      <c r="R1252" s="77"/>
      <c r="S1252" s="77"/>
      <c r="T1252" s="78"/>
      <c r="U1252" s="32"/>
      <c r="V1252" s="32"/>
      <c r="W1252" s="32"/>
      <c r="X1252" s="32"/>
      <c r="Y1252" s="32"/>
      <c r="Z1252" s="32"/>
      <c r="AA1252" s="32"/>
      <c r="AB1252" s="32"/>
      <c r="AC1252" s="32"/>
      <c r="AD1252" s="32"/>
      <c r="AE1252" s="32"/>
      <c r="AT1252" s="17" t="s">
        <v>152</v>
      </c>
      <c r="AU1252" s="17" t="s">
        <v>83</v>
      </c>
    </row>
    <row r="1253" s="2" customFormat="1">
      <c r="A1253" s="32"/>
      <c r="B1253" s="33"/>
      <c r="C1253" s="34"/>
      <c r="D1253" s="208" t="s">
        <v>179</v>
      </c>
      <c r="E1253" s="34"/>
      <c r="F1253" s="209" t="s">
        <v>2670</v>
      </c>
      <c r="G1253" s="34"/>
      <c r="H1253" s="34"/>
      <c r="I1253" s="34"/>
      <c r="J1253" s="34"/>
      <c r="K1253" s="34"/>
      <c r="L1253" s="38"/>
      <c r="M1253" s="210"/>
      <c r="N1253" s="211"/>
      <c r="O1253" s="77"/>
      <c r="P1253" s="77"/>
      <c r="Q1253" s="77"/>
      <c r="R1253" s="77"/>
      <c r="S1253" s="77"/>
      <c r="T1253" s="78"/>
      <c r="U1253" s="32"/>
      <c r="V1253" s="32"/>
      <c r="W1253" s="32"/>
      <c r="X1253" s="32"/>
      <c r="Y1253" s="32"/>
      <c r="Z1253" s="32"/>
      <c r="AA1253" s="32"/>
      <c r="AB1253" s="32"/>
      <c r="AC1253" s="32"/>
      <c r="AD1253" s="32"/>
      <c r="AE1253" s="32"/>
      <c r="AT1253" s="17" t="s">
        <v>179</v>
      </c>
      <c r="AU1253" s="17" t="s">
        <v>83</v>
      </c>
    </row>
    <row r="1254" s="2" customFormat="1" ht="33" customHeight="1">
      <c r="A1254" s="32"/>
      <c r="B1254" s="33"/>
      <c r="C1254" s="196" t="s">
        <v>2671</v>
      </c>
      <c r="D1254" s="196" t="s">
        <v>145</v>
      </c>
      <c r="E1254" s="197" t="s">
        <v>2672</v>
      </c>
      <c r="F1254" s="198" t="s">
        <v>2673</v>
      </c>
      <c r="G1254" s="199" t="s">
        <v>195</v>
      </c>
      <c r="H1254" s="200">
        <v>5</v>
      </c>
      <c r="I1254" s="201">
        <v>147</v>
      </c>
      <c r="J1254" s="201">
        <f>ROUND(I1254*H1254,2)</f>
        <v>735</v>
      </c>
      <c r="K1254" s="198" t="s">
        <v>149</v>
      </c>
      <c r="L1254" s="38"/>
      <c r="M1254" s="202" t="s">
        <v>18</v>
      </c>
      <c r="N1254" s="203" t="s">
        <v>45</v>
      </c>
      <c r="O1254" s="204">
        <v>0.059999999999999998</v>
      </c>
      <c r="P1254" s="204">
        <f>O1254*H1254</f>
        <v>0.29999999999999999</v>
      </c>
      <c r="Q1254" s="204">
        <v>0.00027</v>
      </c>
      <c r="R1254" s="204">
        <f>Q1254*H1254</f>
        <v>0.0013500000000000001</v>
      </c>
      <c r="S1254" s="204">
        <v>0</v>
      </c>
      <c r="T1254" s="205">
        <f>S1254*H1254</f>
        <v>0</v>
      </c>
      <c r="U1254" s="32"/>
      <c r="V1254" s="32"/>
      <c r="W1254" s="32"/>
      <c r="X1254" s="32"/>
      <c r="Y1254" s="32"/>
      <c r="Z1254" s="32"/>
      <c r="AA1254" s="32"/>
      <c r="AB1254" s="32"/>
      <c r="AC1254" s="32"/>
      <c r="AD1254" s="32"/>
      <c r="AE1254" s="32"/>
      <c r="AR1254" s="206" t="s">
        <v>150</v>
      </c>
      <c r="AT1254" s="206" t="s">
        <v>145</v>
      </c>
      <c r="AU1254" s="206" t="s">
        <v>83</v>
      </c>
      <c r="AY1254" s="17" t="s">
        <v>143</v>
      </c>
      <c r="BE1254" s="207">
        <f>IF(N1254="základní",J1254,0)</f>
        <v>735</v>
      </c>
      <c r="BF1254" s="207">
        <f>IF(N1254="snížená",J1254,0)</f>
        <v>0</v>
      </c>
      <c r="BG1254" s="207">
        <f>IF(N1254="zákl. přenesená",J1254,0)</f>
        <v>0</v>
      </c>
      <c r="BH1254" s="207">
        <f>IF(N1254="sníž. přenesená",J1254,0)</f>
        <v>0</v>
      </c>
      <c r="BI1254" s="207">
        <f>IF(N1254="nulová",J1254,0)</f>
        <v>0</v>
      </c>
      <c r="BJ1254" s="17" t="s">
        <v>20</v>
      </c>
      <c r="BK1254" s="207">
        <f>ROUND(I1254*H1254,2)</f>
        <v>735</v>
      </c>
      <c r="BL1254" s="17" t="s">
        <v>150</v>
      </c>
      <c r="BM1254" s="206" t="s">
        <v>2674</v>
      </c>
    </row>
    <row r="1255" s="2" customFormat="1">
      <c r="A1255" s="32"/>
      <c r="B1255" s="33"/>
      <c r="C1255" s="34"/>
      <c r="D1255" s="208" t="s">
        <v>152</v>
      </c>
      <c r="E1255" s="34"/>
      <c r="F1255" s="209" t="s">
        <v>2657</v>
      </c>
      <c r="G1255" s="34"/>
      <c r="H1255" s="34"/>
      <c r="I1255" s="34"/>
      <c r="J1255" s="34"/>
      <c r="K1255" s="34"/>
      <c r="L1255" s="38"/>
      <c r="M1255" s="210"/>
      <c r="N1255" s="211"/>
      <c r="O1255" s="77"/>
      <c r="P1255" s="77"/>
      <c r="Q1255" s="77"/>
      <c r="R1255" s="77"/>
      <c r="S1255" s="77"/>
      <c r="T1255" s="78"/>
      <c r="U1255" s="32"/>
      <c r="V1255" s="32"/>
      <c r="W1255" s="32"/>
      <c r="X1255" s="32"/>
      <c r="Y1255" s="32"/>
      <c r="Z1255" s="32"/>
      <c r="AA1255" s="32"/>
      <c r="AB1255" s="32"/>
      <c r="AC1255" s="32"/>
      <c r="AD1255" s="32"/>
      <c r="AE1255" s="32"/>
      <c r="AT1255" s="17" t="s">
        <v>152</v>
      </c>
      <c r="AU1255" s="17" t="s">
        <v>83</v>
      </c>
    </row>
    <row r="1256" s="2" customFormat="1" ht="33" customHeight="1">
      <c r="A1256" s="32"/>
      <c r="B1256" s="33"/>
      <c r="C1256" s="196" t="s">
        <v>2675</v>
      </c>
      <c r="D1256" s="196" t="s">
        <v>145</v>
      </c>
      <c r="E1256" s="197" t="s">
        <v>2676</v>
      </c>
      <c r="F1256" s="198" t="s">
        <v>2677</v>
      </c>
      <c r="G1256" s="199" t="s">
        <v>195</v>
      </c>
      <c r="H1256" s="200">
        <v>1464</v>
      </c>
      <c r="I1256" s="201">
        <v>200</v>
      </c>
      <c r="J1256" s="201">
        <f>ROUND(I1256*H1256,2)</f>
        <v>292800</v>
      </c>
      <c r="K1256" s="198" t="s">
        <v>149</v>
      </c>
      <c r="L1256" s="38"/>
      <c r="M1256" s="202" t="s">
        <v>18</v>
      </c>
      <c r="N1256" s="203" t="s">
        <v>45</v>
      </c>
      <c r="O1256" s="204">
        <v>0.060999999999999999</v>
      </c>
      <c r="P1256" s="204">
        <f>O1256*H1256</f>
        <v>89.304000000000002</v>
      </c>
      <c r="Q1256" s="204">
        <v>0.00038999999999999999</v>
      </c>
      <c r="R1256" s="204">
        <f>Q1256*H1256</f>
        <v>0.57096000000000002</v>
      </c>
      <c r="S1256" s="204">
        <v>0</v>
      </c>
      <c r="T1256" s="205">
        <f>S1256*H1256</f>
        <v>0</v>
      </c>
      <c r="U1256" s="32"/>
      <c r="V1256" s="32"/>
      <c r="W1256" s="32"/>
      <c r="X1256" s="32"/>
      <c r="Y1256" s="32"/>
      <c r="Z1256" s="32"/>
      <c r="AA1256" s="32"/>
      <c r="AB1256" s="32"/>
      <c r="AC1256" s="32"/>
      <c r="AD1256" s="32"/>
      <c r="AE1256" s="32"/>
      <c r="AR1256" s="206" t="s">
        <v>150</v>
      </c>
      <c r="AT1256" s="206" t="s">
        <v>145</v>
      </c>
      <c r="AU1256" s="206" t="s">
        <v>83</v>
      </c>
      <c r="AY1256" s="17" t="s">
        <v>143</v>
      </c>
      <c r="BE1256" s="207">
        <f>IF(N1256="základní",J1256,0)</f>
        <v>292800</v>
      </c>
      <c r="BF1256" s="207">
        <f>IF(N1256="snížená",J1256,0)</f>
        <v>0</v>
      </c>
      <c r="BG1256" s="207">
        <f>IF(N1256="zákl. přenesená",J1256,0)</f>
        <v>0</v>
      </c>
      <c r="BH1256" s="207">
        <f>IF(N1256="sníž. přenesená",J1256,0)</f>
        <v>0</v>
      </c>
      <c r="BI1256" s="207">
        <f>IF(N1256="nulová",J1256,0)</f>
        <v>0</v>
      </c>
      <c r="BJ1256" s="17" t="s">
        <v>20</v>
      </c>
      <c r="BK1256" s="207">
        <f>ROUND(I1256*H1256,2)</f>
        <v>292800</v>
      </c>
      <c r="BL1256" s="17" t="s">
        <v>150</v>
      </c>
      <c r="BM1256" s="206" t="s">
        <v>2678</v>
      </c>
    </row>
    <row r="1257" s="2" customFormat="1">
      <c r="A1257" s="32"/>
      <c r="B1257" s="33"/>
      <c r="C1257" s="34"/>
      <c r="D1257" s="208" t="s">
        <v>152</v>
      </c>
      <c r="E1257" s="34"/>
      <c r="F1257" s="209" t="s">
        <v>2657</v>
      </c>
      <c r="G1257" s="34"/>
      <c r="H1257" s="34"/>
      <c r="I1257" s="34"/>
      <c r="J1257" s="34"/>
      <c r="K1257" s="34"/>
      <c r="L1257" s="38"/>
      <c r="M1257" s="210"/>
      <c r="N1257" s="211"/>
      <c r="O1257" s="77"/>
      <c r="P1257" s="77"/>
      <c r="Q1257" s="77"/>
      <c r="R1257" s="77"/>
      <c r="S1257" s="77"/>
      <c r="T1257" s="78"/>
      <c r="U1257" s="32"/>
      <c r="V1257" s="32"/>
      <c r="W1257" s="32"/>
      <c r="X1257" s="32"/>
      <c r="Y1257" s="32"/>
      <c r="Z1257" s="32"/>
      <c r="AA1257" s="32"/>
      <c r="AB1257" s="32"/>
      <c r="AC1257" s="32"/>
      <c r="AD1257" s="32"/>
      <c r="AE1257" s="32"/>
      <c r="AT1257" s="17" t="s">
        <v>152</v>
      </c>
      <c r="AU1257" s="17" t="s">
        <v>83</v>
      </c>
    </row>
    <row r="1258" s="2" customFormat="1">
      <c r="A1258" s="32"/>
      <c r="B1258" s="33"/>
      <c r="C1258" s="34"/>
      <c r="D1258" s="208" t="s">
        <v>179</v>
      </c>
      <c r="E1258" s="34"/>
      <c r="F1258" s="209" t="s">
        <v>2679</v>
      </c>
      <c r="G1258" s="34"/>
      <c r="H1258" s="34"/>
      <c r="I1258" s="34"/>
      <c r="J1258" s="34"/>
      <c r="K1258" s="34"/>
      <c r="L1258" s="38"/>
      <c r="M1258" s="210"/>
      <c r="N1258" s="211"/>
      <c r="O1258" s="77"/>
      <c r="P1258" s="77"/>
      <c r="Q1258" s="77"/>
      <c r="R1258" s="77"/>
      <c r="S1258" s="77"/>
      <c r="T1258" s="78"/>
      <c r="U1258" s="32"/>
      <c r="V1258" s="32"/>
      <c r="W1258" s="32"/>
      <c r="X1258" s="32"/>
      <c r="Y1258" s="32"/>
      <c r="Z1258" s="32"/>
      <c r="AA1258" s="32"/>
      <c r="AB1258" s="32"/>
      <c r="AC1258" s="32"/>
      <c r="AD1258" s="32"/>
      <c r="AE1258" s="32"/>
      <c r="AT1258" s="17" t="s">
        <v>179</v>
      </c>
      <c r="AU1258" s="17" t="s">
        <v>83</v>
      </c>
    </row>
    <row r="1259" s="2" customFormat="1" ht="24.15" customHeight="1">
      <c r="A1259" s="32"/>
      <c r="B1259" s="33"/>
      <c r="C1259" s="212" t="s">
        <v>2680</v>
      </c>
      <c r="D1259" s="212" t="s">
        <v>260</v>
      </c>
      <c r="E1259" s="213" t="s">
        <v>2681</v>
      </c>
      <c r="F1259" s="214" t="s">
        <v>2682</v>
      </c>
      <c r="G1259" s="215" t="s">
        <v>195</v>
      </c>
      <c r="H1259" s="216">
        <v>3</v>
      </c>
      <c r="I1259" s="217">
        <v>3500</v>
      </c>
      <c r="J1259" s="217">
        <f>ROUND(I1259*H1259,2)</f>
        <v>10500</v>
      </c>
      <c r="K1259" s="214" t="s">
        <v>18</v>
      </c>
      <c r="L1259" s="218"/>
      <c r="M1259" s="219" t="s">
        <v>18</v>
      </c>
      <c r="N1259" s="220" t="s">
        <v>45</v>
      </c>
      <c r="O1259" s="204">
        <v>0</v>
      </c>
      <c r="P1259" s="204">
        <f>O1259*H1259</f>
        <v>0</v>
      </c>
      <c r="Q1259" s="204">
        <v>0.021000000000000001</v>
      </c>
      <c r="R1259" s="204">
        <f>Q1259*H1259</f>
        <v>0.063</v>
      </c>
      <c r="S1259" s="204">
        <v>0</v>
      </c>
      <c r="T1259" s="205">
        <f>S1259*H1259</f>
        <v>0</v>
      </c>
      <c r="U1259" s="32"/>
      <c r="V1259" s="32"/>
      <c r="W1259" s="32"/>
      <c r="X1259" s="32"/>
      <c r="Y1259" s="32"/>
      <c r="Z1259" s="32"/>
      <c r="AA1259" s="32"/>
      <c r="AB1259" s="32"/>
      <c r="AC1259" s="32"/>
      <c r="AD1259" s="32"/>
      <c r="AE1259" s="32"/>
      <c r="AR1259" s="206" t="s">
        <v>181</v>
      </c>
      <c r="AT1259" s="206" t="s">
        <v>260</v>
      </c>
      <c r="AU1259" s="206" t="s">
        <v>83</v>
      </c>
      <c r="AY1259" s="17" t="s">
        <v>143</v>
      </c>
      <c r="BE1259" s="207">
        <f>IF(N1259="základní",J1259,0)</f>
        <v>10500</v>
      </c>
      <c r="BF1259" s="207">
        <f>IF(N1259="snížená",J1259,0)</f>
        <v>0</v>
      </c>
      <c r="BG1259" s="207">
        <f>IF(N1259="zákl. přenesená",J1259,0)</f>
        <v>0</v>
      </c>
      <c r="BH1259" s="207">
        <f>IF(N1259="sníž. přenesená",J1259,0)</f>
        <v>0</v>
      </c>
      <c r="BI1259" s="207">
        <f>IF(N1259="nulová",J1259,0)</f>
        <v>0</v>
      </c>
      <c r="BJ1259" s="17" t="s">
        <v>20</v>
      </c>
      <c r="BK1259" s="207">
        <f>ROUND(I1259*H1259,2)</f>
        <v>10500</v>
      </c>
      <c r="BL1259" s="17" t="s">
        <v>150</v>
      </c>
      <c r="BM1259" s="206" t="s">
        <v>2683</v>
      </c>
    </row>
    <row r="1260" s="2" customFormat="1">
      <c r="A1260" s="32"/>
      <c r="B1260" s="33"/>
      <c r="C1260" s="34"/>
      <c r="D1260" s="208" t="s">
        <v>179</v>
      </c>
      <c r="E1260" s="34"/>
      <c r="F1260" s="209" t="s">
        <v>2684</v>
      </c>
      <c r="G1260" s="34"/>
      <c r="H1260" s="34"/>
      <c r="I1260" s="34"/>
      <c r="J1260" s="34"/>
      <c r="K1260" s="34"/>
      <c r="L1260" s="38"/>
      <c r="M1260" s="210"/>
      <c r="N1260" s="211"/>
      <c r="O1260" s="77"/>
      <c r="P1260" s="77"/>
      <c r="Q1260" s="77"/>
      <c r="R1260" s="77"/>
      <c r="S1260" s="77"/>
      <c r="T1260" s="78"/>
      <c r="U1260" s="32"/>
      <c r="V1260" s="32"/>
      <c r="W1260" s="32"/>
      <c r="X1260" s="32"/>
      <c r="Y1260" s="32"/>
      <c r="Z1260" s="32"/>
      <c r="AA1260" s="32"/>
      <c r="AB1260" s="32"/>
      <c r="AC1260" s="32"/>
      <c r="AD1260" s="32"/>
      <c r="AE1260" s="32"/>
      <c r="AT1260" s="17" t="s">
        <v>179</v>
      </c>
      <c r="AU1260" s="17" t="s">
        <v>83</v>
      </c>
    </row>
    <row r="1261" s="2" customFormat="1" ht="24.15" customHeight="1">
      <c r="A1261" s="32"/>
      <c r="B1261" s="33"/>
      <c r="C1261" s="212" t="s">
        <v>2685</v>
      </c>
      <c r="D1261" s="212" t="s">
        <v>260</v>
      </c>
      <c r="E1261" s="213" t="s">
        <v>2686</v>
      </c>
      <c r="F1261" s="214" t="s">
        <v>2687</v>
      </c>
      <c r="G1261" s="215" t="s">
        <v>195</v>
      </c>
      <c r="H1261" s="216">
        <v>3</v>
      </c>
      <c r="I1261" s="217">
        <v>3375</v>
      </c>
      <c r="J1261" s="217">
        <f>ROUND(I1261*H1261,2)</f>
        <v>10125</v>
      </c>
      <c r="K1261" s="214" t="s">
        <v>18</v>
      </c>
      <c r="L1261" s="218"/>
      <c r="M1261" s="219" t="s">
        <v>18</v>
      </c>
      <c r="N1261" s="220" t="s">
        <v>45</v>
      </c>
      <c r="O1261" s="204">
        <v>0</v>
      </c>
      <c r="P1261" s="204">
        <f>O1261*H1261</f>
        <v>0</v>
      </c>
      <c r="Q1261" s="204">
        <v>0.012</v>
      </c>
      <c r="R1261" s="204">
        <f>Q1261*H1261</f>
        <v>0.036000000000000004</v>
      </c>
      <c r="S1261" s="204">
        <v>0</v>
      </c>
      <c r="T1261" s="205">
        <f>S1261*H1261</f>
        <v>0</v>
      </c>
      <c r="U1261" s="32"/>
      <c r="V1261" s="32"/>
      <c r="W1261" s="32"/>
      <c r="X1261" s="32"/>
      <c r="Y1261" s="32"/>
      <c r="Z1261" s="32"/>
      <c r="AA1261" s="32"/>
      <c r="AB1261" s="32"/>
      <c r="AC1261" s="32"/>
      <c r="AD1261" s="32"/>
      <c r="AE1261" s="32"/>
      <c r="AR1261" s="206" t="s">
        <v>181</v>
      </c>
      <c r="AT1261" s="206" t="s">
        <v>260</v>
      </c>
      <c r="AU1261" s="206" t="s">
        <v>83</v>
      </c>
      <c r="AY1261" s="17" t="s">
        <v>143</v>
      </c>
      <c r="BE1261" s="207">
        <f>IF(N1261="základní",J1261,0)</f>
        <v>10125</v>
      </c>
      <c r="BF1261" s="207">
        <f>IF(N1261="snížená",J1261,0)</f>
        <v>0</v>
      </c>
      <c r="BG1261" s="207">
        <f>IF(N1261="zákl. přenesená",J1261,0)</f>
        <v>0</v>
      </c>
      <c r="BH1261" s="207">
        <f>IF(N1261="sníž. přenesená",J1261,0)</f>
        <v>0</v>
      </c>
      <c r="BI1261" s="207">
        <f>IF(N1261="nulová",J1261,0)</f>
        <v>0</v>
      </c>
      <c r="BJ1261" s="17" t="s">
        <v>20</v>
      </c>
      <c r="BK1261" s="207">
        <f>ROUND(I1261*H1261,2)</f>
        <v>10125</v>
      </c>
      <c r="BL1261" s="17" t="s">
        <v>150</v>
      </c>
      <c r="BM1261" s="206" t="s">
        <v>2688</v>
      </c>
    </row>
    <row r="1262" s="2" customFormat="1">
      <c r="A1262" s="32"/>
      <c r="B1262" s="33"/>
      <c r="C1262" s="34"/>
      <c r="D1262" s="208" t="s">
        <v>179</v>
      </c>
      <c r="E1262" s="34"/>
      <c r="F1262" s="209" t="s">
        <v>2689</v>
      </c>
      <c r="G1262" s="34"/>
      <c r="H1262" s="34"/>
      <c r="I1262" s="34"/>
      <c r="J1262" s="34"/>
      <c r="K1262" s="34"/>
      <c r="L1262" s="38"/>
      <c r="M1262" s="210"/>
      <c r="N1262" s="211"/>
      <c r="O1262" s="77"/>
      <c r="P1262" s="77"/>
      <c r="Q1262" s="77"/>
      <c r="R1262" s="77"/>
      <c r="S1262" s="77"/>
      <c r="T1262" s="78"/>
      <c r="U1262" s="32"/>
      <c r="V1262" s="32"/>
      <c r="W1262" s="32"/>
      <c r="X1262" s="32"/>
      <c r="Y1262" s="32"/>
      <c r="Z1262" s="32"/>
      <c r="AA1262" s="32"/>
      <c r="AB1262" s="32"/>
      <c r="AC1262" s="32"/>
      <c r="AD1262" s="32"/>
      <c r="AE1262" s="32"/>
      <c r="AT1262" s="17" t="s">
        <v>179</v>
      </c>
      <c r="AU1262" s="17" t="s">
        <v>83</v>
      </c>
    </row>
    <row r="1263" s="2" customFormat="1" ht="33" customHeight="1">
      <c r="A1263" s="32"/>
      <c r="B1263" s="33"/>
      <c r="C1263" s="196" t="s">
        <v>2690</v>
      </c>
      <c r="D1263" s="196" t="s">
        <v>145</v>
      </c>
      <c r="E1263" s="197" t="s">
        <v>2691</v>
      </c>
      <c r="F1263" s="198" t="s">
        <v>2692</v>
      </c>
      <c r="G1263" s="199" t="s">
        <v>195</v>
      </c>
      <c r="H1263" s="200">
        <v>6</v>
      </c>
      <c r="I1263" s="201">
        <v>292</v>
      </c>
      <c r="J1263" s="201">
        <f>ROUND(I1263*H1263,2)</f>
        <v>1752</v>
      </c>
      <c r="K1263" s="198" t="s">
        <v>149</v>
      </c>
      <c r="L1263" s="38"/>
      <c r="M1263" s="202" t="s">
        <v>18</v>
      </c>
      <c r="N1263" s="203" t="s">
        <v>45</v>
      </c>
      <c r="O1263" s="204">
        <v>0.065000000000000002</v>
      </c>
      <c r="P1263" s="204">
        <f>O1263*H1263</f>
        <v>0.39000000000000001</v>
      </c>
      <c r="Q1263" s="204">
        <v>0.00044999999999999999</v>
      </c>
      <c r="R1263" s="204">
        <f>Q1263*H1263</f>
        <v>0.0027000000000000001</v>
      </c>
      <c r="S1263" s="204">
        <v>0</v>
      </c>
      <c r="T1263" s="205">
        <f>S1263*H1263</f>
        <v>0</v>
      </c>
      <c r="U1263" s="32"/>
      <c r="V1263" s="32"/>
      <c r="W1263" s="32"/>
      <c r="X1263" s="32"/>
      <c r="Y1263" s="32"/>
      <c r="Z1263" s="32"/>
      <c r="AA1263" s="32"/>
      <c r="AB1263" s="32"/>
      <c r="AC1263" s="32"/>
      <c r="AD1263" s="32"/>
      <c r="AE1263" s="32"/>
      <c r="AR1263" s="206" t="s">
        <v>150</v>
      </c>
      <c r="AT1263" s="206" t="s">
        <v>145</v>
      </c>
      <c r="AU1263" s="206" t="s">
        <v>83</v>
      </c>
      <c r="AY1263" s="17" t="s">
        <v>143</v>
      </c>
      <c r="BE1263" s="207">
        <f>IF(N1263="základní",J1263,0)</f>
        <v>1752</v>
      </c>
      <c r="BF1263" s="207">
        <f>IF(N1263="snížená",J1263,0)</f>
        <v>0</v>
      </c>
      <c r="BG1263" s="207">
        <f>IF(N1263="zákl. přenesená",J1263,0)</f>
        <v>0</v>
      </c>
      <c r="BH1263" s="207">
        <f>IF(N1263="sníž. přenesená",J1263,0)</f>
        <v>0</v>
      </c>
      <c r="BI1263" s="207">
        <f>IF(N1263="nulová",J1263,0)</f>
        <v>0</v>
      </c>
      <c r="BJ1263" s="17" t="s">
        <v>20</v>
      </c>
      <c r="BK1263" s="207">
        <f>ROUND(I1263*H1263,2)</f>
        <v>1752</v>
      </c>
      <c r="BL1263" s="17" t="s">
        <v>150</v>
      </c>
      <c r="BM1263" s="206" t="s">
        <v>2693</v>
      </c>
    </row>
    <row r="1264" s="2" customFormat="1">
      <c r="A1264" s="32"/>
      <c r="B1264" s="33"/>
      <c r="C1264" s="34"/>
      <c r="D1264" s="208" t="s">
        <v>152</v>
      </c>
      <c r="E1264" s="34"/>
      <c r="F1264" s="209" t="s">
        <v>2657</v>
      </c>
      <c r="G1264" s="34"/>
      <c r="H1264" s="34"/>
      <c r="I1264" s="34"/>
      <c r="J1264" s="34"/>
      <c r="K1264" s="34"/>
      <c r="L1264" s="38"/>
      <c r="M1264" s="210"/>
      <c r="N1264" s="211"/>
      <c r="O1264" s="77"/>
      <c r="P1264" s="77"/>
      <c r="Q1264" s="77"/>
      <c r="R1264" s="77"/>
      <c r="S1264" s="77"/>
      <c r="T1264" s="78"/>
      <c r="U1264" s="32"/>
      <c r="V1264" s="32"/>
      <c r="W1264" s="32"/>
      <c r="X1264" s="32"/>
      <c r="Y1264" s="32"/>
      <c r="Z1264" s="32"/>
      <c r="AA1264" s="32"/>
      <c r="AB1264" s="32"/>
      <c r="AC1264" s="32"/>
      <c r="AD1264" s="32"/>
      <c r="AE1264" s="32"/>
      <c r="AT1264" s="17" t="s">
        <v>152</v>
      </c>
      <c r="AU1264" s="17" t="s">
        <v>83</v>
      </c>
    </row>
    <row r="1265" s="2" customFormat="1" ht="33" customHeight="1">
      <c r="A1265" s="32"/>
      <c r="B1265" s="33"/>
      <c r="C1265" s="196" t="s">
        <v>2694</v>
      </c>
      <c r="D1265" s="196" t="s">
        <v>145</v>
      </c>
      <c r="E1265" s="197" t="s">
        <v>2695</v>
      </c>
      <c r="F1265" s="198" t="s">
        <v>2696</v>
      </c>
      <c r="G1265" s="199" t="s">
        <v>195</v>
      </c>
      <c r="H1265" s="200">
        <v>18</v>
      </c>
      <c r="I1265" s="201">
        <v>319</v>
      </c>
      <c r="J1265" s="201">
        <f>ROUND(I1265*H1265,2)</f>
        <v>5742</v>
      </c>
      <c r="K1265" s="198" t="s">
        <v>149</v>
      </c>
      <c r="L1265" s="38"/>
      <c r="M1265" s="202" t="s">
        <v>18</v>
      </c>
      <c r="N1265" s="203" t="s">
        <v>45</v>
      </c>
      <c r="O1265" s="204">
        <v>0.070000000000000007</v>
      </c>
      <c r="P1265" s="204">
        <f>O1265*H1265</f>
        <v>1.2600000000000002</v>
      </c>
      <c r="Q1265" s="204">
        <v>0.00064999999999999997</v>
      </c>
      <c r="R1265" s="204">
        <f>Q1265*H1265</f>
        <v>0.011699999999999999</v>
      </c>
      <c r="S1265" s="204">
        <v>0</v>
      </c>
      <c r="T1265" s="205">
        <f>S1265*H1265</f>
        <v>0</v>
      </c>
      <c r="U1265" s="32"/>
      <c r="V1265" s="32"/>
      <c r="W1265" s="32"/>
      <c r="X1265" s="32"/>
      <c r="Y1265" s="32"/>
      <c r="Z1265" s="32"/>
      <c r="AA1265" s="32"/>
      <c r="AB1265" s="32"/>
      <c r="AC1265" s="32"/>
      <c r="AD1265" s="32"/>
      <c r="AE1265" s="32"/>
      <c r="AR1265" s="206" t="s">
        <v>150</v>
      </c>
      <c r="AT1265" s="206" t="s">
        <v>145</v>
      </c>
      <c r="AU1265" s="206" t="s">
        <v>83</v>
      </c>
      <c r="AY1265" s="17" t="s">
        <v>143</v>
      </c>
      <c r="BE1265" s="207">
        <f>IF(N1265="základní",J1265,0)</f>
        <v>5742</v>
      </c>
      <c r="BF1265" s="207">
        <f>IF(N1265="snížená",J1265,0)</f>
        <v>0</v>
      </c>
      <c r="BG1265" s="207">
        <f>IF(N1265="zákl. přenesená",J1265,0)</f>
        <v>0</v>
      </c>
      <c r="BH1265" s="207">
        <f>IF(N1265="sníž. přenesená",J1265,0)</f>
        <v>0</v>
      </c>
      <c r="BI1265" s="207">
        <f>IF(N1265="nulová",J1265,0)</f>
        <v>0</v>
      </c>
      <c r="BJ1265" s="17" t="s">
        <v>20</v>
      </c>
      <c r="BK1265" s="207">
        <f>ROUND(I1265*H1265,2)</f>
        <v>5742</v>
      </c>
      <c r="BL1265" s="17" t="s">
        <v>150</v>
      </c>
      <c r="BM1265" s="206" t="s">
        <v>2697</v>
      </c>
    </row>
    <row r="1266" s="2" customFormat="1">
      <c r="A1266" s="32"/>
      <c r="B1266" s="33"/>
      <c r="C1266" s="34"/>
      <c r="D1266" s="208" t="s">
        <v>152</v>
      </c>
      <c r="E1266" s="34"/>
      <c r="F1266" s="209" t="s">
        <v>2657</v>
      </c>
      <c r="G1266" s="34"/>
      <c r="H1266" s="34"/>
      <c r="I1266" s="34"/>
      <c r="J1266" s="34"/>
      <c r="K1266" s="34"/>
      <c r="L1266" s="38"/>
      <c r="M1266" s="210"/>
      <c r="N1266" s="211"/>
      <c r="O1266" s="77"/>
      <c r="P1266" s="77"/>
      <c r="Q1266" s="77"/>
      <c r="R1266" s="77"/>
      <c r="S1266" s="77"/>
      <c r="T1266" s="78"/>
      <c r="U1266" s="32"/>
      <c r="V1266" s="32"/>
      <c r="W1266" s="32"/>
      <c r="X1266" s="32"/>
      <c r="Y1266" s="32"/>
      <c r="Z1266" s="32"/>
      <c r="AA1266" s="32"/>
      <c r="AB1266" s="32"/>
      <c r="AC1266" s="32"/>
      <c r="AD1266" s="32"/>
      <c r="AE1266" s="32"/>
      <c r="AT1266" s="17" t="s">
        <v>152</v>
      </c>
      <c r="AU1266" s="17" t="s">
        <v>83</v>
      </c>
    </row>
    <row r="1267" s="2" customFormat="1" ht="24.15" customHeight="1">
      <c r="A1267" s="32"/>
      <c r="B1267" s="33"/>
      <c r="C1267" s="196" t="s">
        <v>2698</v>
      </c>
      <c r="D1267" s="196" t="s">
        <v>145</v>
      </c>
      <c r="E1267" s="197" t="s">
        <v>2699</v>
      </c>
      <c r="F1267" s="198" t="s">
        <v>2700</v>
      </c>
      <c r="G1267" s="199" t="s">
        <v>176</v>
      </c>
      <c r="H1267" s="200">
        <v>25.5</v>
      </c>
      <c r="I1267" s="201">
        <v>1670</v>
      </c>
      <c r="J1267" s="201">
        <f>ROUND(I1267*H1267,2)</f>
        <v>42585</v>
      </c>
      <c r="K1267" s="198" t="s">
        <v>149</v>
      </c>
      <c r="L1267" s="38"/>
      <c r="M1267" s="202" t="s">
        <v>18</v>
      </c>
      <c r="N1267" s="203" t="s">
        <v>45</v>
      </c>
      <c r="O1267" s="204">
        <v>2.976</v>
      </c>
      <c r="P1267" s="204">
        <f>O1267*H1267</f>
        <v>75.888000000000005</v>
      </c>
      <c r="Q1267" s="204">
        <v>0.12</v>
      </c>
      <c r="R1267" s="204">
        <f>Q1267*H1267</f>
        <v>3.0600000000000001</v>
      </c>
      <c r="S1267" s="204">
        <v>2.4900000000000002</v>
      </c>
      <c r="T1267" s="205">
        <f>S1267*H1267</f>
        <v>63.495000000000005</v>
      </c>
      <c r="U1267" s="32"/>
      <c r="V1267" s="32"/>
      <c r="W1267" s="32"/>
      <c r="X1267" s="32"/>
      <c r="Y1267" s="32"/>
      <c r="Z1267" s="32"/>
      <c r="AA1267" s="32"/>
      <c r="AB1267" s="32"/>
      <c r="AC1267" s="32"/>
      <c r="AD1267" s="32"/>
      <c r="AE1267" s="32"/>
      <c r="AR1267" s="206" t="s">
        <v>150</v>
      </c>
      <c r="AT1267" s="206" t="s">
        <v>145</v>
      </c>
      <c r="AU1267" s="206" t="s">
        <v>83</v>
      </c>
      <c r="AY1267" s="17" t="s">
        <v>143</v>
      </c>
      <c r="BE1267" s="207">
        <f>IF(N1267="základní",J1267,0)</f>
        <v>42585</v>
      </c>
      <c r="BF1267" s="207">
        <f>IF(N1267="snížená",J1267,0)</f>
        <v>0</v>
      </c>
      <c r="BG1267" s="207">
        <f>IF(N1267="zákl. přenesená",J1267,0)</f>
        <v>0</v>
      </c>
      <c r="BH1267" s="207">
        <f>IF(N1267="sníž. přenesená",J1267,0)</f>
        <v>0</v>
      </c>
      <c r="BI1267" s="207">
        <f>IF(N1267="nulová",J1267,0)</f>
        <v>0</v>
      </c>
      <c r="BJ1267" s="17" t="s">
        <v>20</v>
      </c>
      <c r="BK1267" s="207">
        <f>ROUND(I1267*H1267,2)</f>
        <v>42585</v>
      </c>
      <c r="BL1267" s="17" t="s">
        <v>150</v>
      </c>
      <c r="BM1267" s="206" t="s">
        <v>2701</v>
      </c>
    </row>
    <row r="1268" s="2" customFormat="1">
      <c r="A1268" s="32"/>
      <c r="B1268" s="33"/>
      <c r="C1268" s="34"/>
      <c r="D1268" s="208" t="s">
        <v>152</v>
      </c>
      <c r="E1268" s="34"/>
      <c r="F1268" s="209" t="s">
        <v>2702</v>
      </c>
      <c r="G1268" s="34"/>
      <c r="H1268" s="34"/>
      <c r="I1268" s="34"/>
      <c r="J1268" s="34"/>
      <c r="K1268" s="34"/>
      <c r="L1268" s="38"/>
      <c r="M1268" s="210"/>
      <c r="N1268" s="211"/>
      <c r="O1268" s="77"/>
      <c r="P1268" s="77"/>
      <c r="Q1268" s="77"/>
      <c r="R1268" s="77"/>
      <c r="S1268" s="77"/>
      <c r="T1268" s="78"/>
      <c r="U1268" s="32"/>
      <c r="V1268" s="32"/>
      <c r="W1268" s="32"/>
      <c r="X1268" s="32"/>
      <c r="Y1268" s="32"/>
      <c r="Z1268" s="32"/>
      <c r="AA1268" s="32"/>
      <c r="AB1268" s="32"/>
      <c r="AC1268" s="32"/>
      <c r="AD1268" s="32"/>
      <c r="AE1268" s="32"/>
      <c r="AT1268" s="17" t="s">
        <v>152</v>
      </c>
      <c r="AU1268" s="17" t="s">
        <v>83</v>
      </c>
    </row>
    <row r="1269" s="2" customFormat="1" ht="21.75" customHeight="1">
      <c r="A1269" s="32"/>
      <c r="B1269" s="33"/>
      <c r="C1269" s="196" t="s">
        <v>2703</v>
      </c>
      <c r="D1269" s="196" t="s">
        <v>145</v>
      </c>
      <c r="E1269" s="197" t="s">
        <v>2704</v>
      </c>
      <c r="F1269" s="198" t="s">
        <v>2705</v>
      </c>
      <c r="G1269" s="199" t="s">
        <v>176</v>
      </c>
      <c r="H1269" s="200">
        <v>1.05</v>
      </c>
      <c r="I1269" s="201">
        <v>2960</v>
      </c>
      <c r="J1269" s="201">
        <f>ROUND(I1269*H1269,2)</f>
        <v>3108</v>
      </c>
      <c r="K1269" s="198" t="s">
        <v>149</v>
      </c>
      <c r="L1269" s="38"/>
      <c r="M1269" s="202" t="s">
        <v>18</v>
      </c>
      <c r="N1269" s="203" t="s">
        <v>45</v>
      </c>
      <c r="O1269" s="204">
        <v>5.2359999999999998</v>
      </c>
      <c r="P1269" s="204">
        <f>O1269*H1269</f>
        <v>5.4977999999999998</v>
      </c>
      <c r="Q1269" s="204">
        <v>0.12</v>
      </c>
      <c r="R1269" s="204">
        <f>Q1269*H1269</f>
        <v>0.126</v>
      </c>
      <c r="S1269" s="204">
        <v>2.2000000000000002</v>
      </c>
      <c r="T1269" s="205">
        <f>S1269*H1269</f>
        <v>2.3100000000000005</v>
      </c>
      <c r="U1269" s="32"/>
      <c r="V1269" s="32"/>
      <c r="W1269" s="32"/>
      <c r="X1269" s="32"/>
      <c r="Y1269" s="32"/>
      <c r="Z1269" s="32"/>
      <c r="AA1269" s="32"/>
      <c r="AB1269" s="32"/>
      <c r="AC1269" s="32"/>
      <c r="AD1269" s="32"/>
      <c r="AE1269" s="32"/>
      <c r="AR1269" s="206" t="s">
        <v>150</v>
      </c>
      <c r="AT1269" s="206" t="s">
        <v>145</v>
      </c>
      <c r="AU1269" s="206" t="s">
        <v>83</v>
      </c>
      <c r="AY1269" s="17" t="s">
        <v>143</v>
      </c>
      <c r="BE1269" s="207">
        <f>IF(N1269="základní",J1269,0)</f>
        <v>3108</v>
      </c>
      <c r="BF1269" s="207">
        <f>IF(N1269="snížená",J1269,0)</f>
        <v>0</v>
      </c>
      <c r="BG1269" s="207">
        <f>IF(N1269="zákl. přenesená",J1269,0)</f>
        <v>0</v>
      </c>
      <c r="BH1269" s="207">
        <f>IF(N1269="sníž. přenesená",J1269,0)</f>
        <v>0</v>
      </c>
      <c r="BI1269" s="207">
        <f>IF(N1269="nulová",J1269,0)</f>
        <v>0</v>
      </c>
      <c r="BJ1269" s="17" t="s">
        <v>20</v>
      </c>
      <c r="BK1269" s="207">
        <f>ROUND(I1269*H1269,2)</f>
        <v>3108</v>
      </c>
      <c r="BL1269" s="17" t="s">
        <v>150</v>
      </c>
      <c r="BM1269" s="206" t="s">
        <v>2706</v>
      </c>
    </row>
    <row r="1270" s="2" customFormat="1">
      <c r="A1270" s="32"/>
      <c r="B1270" s="33"/>
      <c r="C1270" s="34"/>
      <c r="D1270" s="208" t="s">
        <v>152</v>
      </c>
      <c r="E1270" s="34"/>
      <c r="F1270" s="209" t="s">
        <v>2702</v>
      </c>
      <c r="G1270" s="34"/>
      <c r="H1270" s="34"/>
      <c r="I1270" s="34"/>
      <c r="J1270" s="34"/>
      <c r="K1270" s="34"/>
      <c r="L1270" s="38"/>
      <c r="M1270" s="210"/>
      <c r="N1270" s="211"/>
      <c r="O1270" s="77"/>
      <c r="P1270" s="77"/>
      <c r="Q1270" s="77"/>
      <c r="R1270" s="77"/>
      <c r="S1270" s="77"/>
      <c r="T1270" s="78"/>
      <c r="U1270" s="32"/>
      <c r="V1270" s="32"/>
      <c r="W1270" s="32"/>
      <c r="X1270" s="32"/>
      <c r="Y1270" s="32"/>
      <c r="Z1270" s="32"/>
      <c r="AA1270" s="32"/>
      <c r="AB1270" s="32"/>
      <c r="AC1270" s="32"/>
      <c r="AD1270" s="32"/>
      <c r="AE1270" s="32"/>
      <c r="AT1270" s="17" t="s">
        <v>152</v>
      </c>
      <c r="AU1270" s="17" t="s">
        <v>83</v>
      </c>
    </row>
    <row r="1271" s="2" customFormat="1" ht="24.15" customHeight="1">
      <c r="A1271" s="32"/>
      <c r="B1271" s="33"/>
      <c r="C1271" s="196" t="s">
        <v>2707</v>
      </c>
      <c r="D1271" s="196" t="s">
        <v>145</v>
      </c>
      <c r="E1271" s="197" t="s">
        <v>2708</v>
      </c>
      <c r="F1271" s="198" t="s">
        <v>2709</v>
      </c>
      <c r="G1271" s="199" t="s">
        <v>176</v>
      </c>
      <c r="H1271" s="200">
        <v>4.7999999999999998</v>
      </c>
      <c r="I1271" s="201">
        <v>7740</v>
      </c>
      <c r="J1271" s="201">
        <f>ROUND(I1271*H1271,2)</f>
        <v>37152</v>
      </c>
      <c r="K1271" s="198" t="s">
        <v>149</v>
      </c>
      <c r="L1271" s="38"/>
      <c r="M1271" s="202" t="s">
        <v>18</v>
      </c>
      <c r="N1271" s="203" t="s">
        <v>45</v>
      </c>
      <c r="O1271" s="204">
        <v>16.373999999999999</v>
      </c>
      <c r="P1271" s="204">
        <f>O1271*H1271</f>
        <v>78.595199999999991</v>
      </c>
      <c r="Q1271" s="204">
        <v>0.121711072</v>
      </c>
      <c r="R1271" s="204">
        <f>Q1271*H1271</f>
        <v>0.58421314560000004</v>
      </c>
      <c r="S1271" s="204">
        <v>2.3999999999999999</v>
      </c>
      <c r="T1271" s="205">
        <f>S1271*H1271</f>
        <v>11.52</v>
      </c>
      <c r="U1271" s="32"/>
      <c r="V1271" s="32"/>
      <c r="W1271" s="32"/>
      <c r="X1271" s="32"/>
      <c r="Y1271" s="32"/>
      <c r="Z1271" s="32"/>
      <c r="AA1271" s="32"/>
      <c r="AB1271" s="32"/>
      <c r="AC1271" s="32"/>
      <c r="AD1271" s="32"/>
      <c r="AE1271" s="32"/>
      <c r="AR1271" s="206" t="s">
        <v>150</v>
      </c>
      <c r="AT1271" s="206" t="s">
        <v>145</v>
      </c>
      <c r="AU1271" s="206" t="s">
        <v>83</v>
      </c>
      <c r="AY1271" s="17" t="s">
        <v>143</v>
      </c>
      <c r="BE1271" s="207">
        <f>IF(N1271="základní",J1271,0)</f>
        <v>37152</v>
      </c>
      <c r="BF1271" s="207">
        <f>IF(N1271="snížená",J1271,0)</f>
        <v>0</v>
      </c>
      <c r="BG1271" s="207">
        <f>IF(N1271="zákl. přenesená",J1271,0)</f>
        <v>0</v>
      </c>
      <c r="BH1271" s="207">
        <f>IF(N1271="sníž. přenesená",J1271,0)</f>
        <v>0</v>
      </c>
      <c r="BI1271" s="207">
        <f>IF(N1271="nulová",J1271,0)</f>
        <v>0</v>
      </c>
      <c r="BJ1271" s="17" t="s">
        <v>20</v>
      </c>
      <c r="BK1271" s="207">
        <f>ROUND(I1271*H1271,2)</f>
        <v>37152</v>
      </c>
      <c r="BL1271" s="17" t="s">
        <v>150</v>
      </c>
      <c r="BM1271" s="206" t="s">
        <v>2710</v>
      </c>
    </row>
    <row r="1272" s="2" customFormat="1">
      <c r="A1272" s="32"/>
      <c r="B1272" s="33"/>
      <c r="C1272" s="34"/>
      <c r="D1272" s="208" t="s">
        <v>152</v>
      </c>
      <c r="E1272" s="34"/>
      <c r="F1272" s="209" t="s">
        <v>2702</v>
      </c>
      <c r="G1272" s="34"/>
      <c r="H1272" s="34"/>
      <c r="I1272" s="34"/>
      <c r="J1272" s="34"/>
      <c r="K1272" s="34"/>
      <c r="L1272" s="38"/>
      <c r="M1272" s="210"/>
      <c r="N1272" s="211"/>
      <c r="O1272" s="77"/>
      <c r="P1272" s="77"/>
      <c r="Q1272" s="77"/>
      <c r="R1272" s="77"/>
      <c r="S1272" s="77"/>
      <c r="T1272" s="78"/>
      <c r="U1272" s="32"/>
      <c r="V1272" s="32"/>
      <c r="W1272" s="32"/>
      <c r="X1272" s="32"/>
      <c r="Y1272" s="32"/>
      <c r="Z1272" s="32"/>
      <c r="AA1272" s="32"/>
      <c r="AB1272" s="32"/>
      <c r="AC1272" s="32"/>
      <c r="AD1272" s="32"/>
      <c r="AE1272" s="32"/>
      <c r="AT1272" s="17" t="s">
        <v>152</v>
      </c>
      <c r="AU1272" s="17" t="s">
        <v>83</v>
      </c>
    </row>
    <row r="1273" s="2" customFormat="1" ht="24.15" customHeight="1">
      <c r="A1273" s="32"/>
      <c r="B1273" s="33"/>
      <c r="C1273" s="196" t="s">
        <v>2711</v>
      </c>
      <c r="D1273" s="196" t="s">
        <v>145</v>
      </c>
      <c r="E1273" s="197" t="s">
        <v>2712</v>
      </c>
      <c r="F1273" s="198" t="s">
        <v>2713</v>
      </c>
      <c r="G1273" s="199" t="s">
        <v>176</v>
      </c>
      <c r="H1273" s="200">
        <v>1.028</v>
      </c>
      <c r="I1273" s="201">
        <v>1350</v>
      </c>
      <c r="J1273" s="201">
        <f>ROUND(I1273*H1273,2)</f>
        <v>1387.8</v>
      </c>
      <c r="K1273" s="198" t="s">
        <v>149</v>
      </c>
      <c r="L1273" s="38"/>
      <c r="M1273" s="202" t="s">
        <v>18</v>
      </c>
      <c r="N1273" s="203" t="s">
        <v>45</v>
      </c>
      <c r="O1273" s="204">
        <v>4.5999999999999996</v>
      </c>
      <c r="P1273" s="204">
        <f>O1273*H1273</f>
        <v>4.7287999999999997</v>
      </c>
      <c r="Q1273" s="204">
        <v>0</v>
      </c>
      <c r="R1273" s="204">
        <f>Q1273*H1273</f>
        <v>0</v>
      </c>
      <c r="S1273" s="204">
        <v>0.55100000000000005</v>
      </c>
      <c r="T1273" s="205">
        <f>S1273*H1273</f>
        <v>0.56642800000000004</v>
      </c>
      <c r="U1273" s="32"/>
      <c r="V1273" s="32"/>
      <c r="W1273" s="32"/>
      <c r="X1273" s="32"/>
      <c r="Y1273" s="32"/>
      <c r="Z1273" s="32"/>
      <c r="AA1273" s="32"/>
      <c r="AB1273" s="32"/>
      <c r="AC1273" s="32"/>
      <c r="AD1273" s="32"/>
      <c r="AE1273" s="32"/>
      <c r="AR1273" s="206" t="s">
        <v>150</v>
      </c>
      <c r="AT1273" s="206" t="s">
        <v>145</v>
      </c>
      <c r="AU1273" s="206" t="s">
        <v>83</v>
      </c>
      <c r="AY1273" s="17" t="s">
        <v>143</v>
      </c>
      <c r="BE1273" s="207">
        <f>IF(N1273="základní",J1273,0)</f>
        <v>1387.8</v>
      </c>
      <c r="BF1273" s="207">
        <f>IF(N1273="snížená",J1273,0)</f>
        <v>0</v>
      </c>
      <c r="BG1273" s="207">
        <f>IF(N1273="zákl. přenesená",J1273,0)</f>
        <v>0</v>
      </c>
      <c r="BH1273" s="207">
        <f>IF(N1273="sníž. přenesená",J1273,0)</f>
        <v>0</v>
      </c>
      <c r="BI1273" s="207">
        <f>IF(N1273="nulová",J1273,0)</f>
        <v>0</v>
      </c>
      <c r="BJ1273" s="17" t="s">
        <v>20</v>
      </c>
      <c r="BK1273" s="207">
        <f>ROUND(I1273*H1273,2)</f>
        <v>1387.8</v>
      </c>
      <c r="BL1273" s="17" t="s">
        <v>150</v>
      </c>
      <c r="BM1273" s="206" t="s">
        <v>2714</v>
      </c>
    </row>
    <row r="1274" s="2" customFormat="1">
      <c r="A1274" s="32"/>
      <c r="B1274" s="33"/>
      <c r="C1274" s="34"/>
      <c r="D1274" s="208" t="s">
        <v>152</v>
      </c>
      <c r="E1274" s="34"/>
      <c r="F1274" s="209" t="s">
        <v>2702</v>
      </c>
      <c r="G1274" s="34"/>
      <c r="H1274" s="34"/>
      <c r="I1274" s="34"/>
      <c r="J1274" s="34"/>
      <c r="K1274" s="34"/>
      <c r="L1274" s="38"/>
      <c r="M1274" s="210"/>
      <c r="N1274" s="211"/>
      <c r="O1274" s="77"/>
      <c r="P1274" s="77"/>
      <c r="Q1274" s="77"/>
      <c r="R1274" s="77"/>
      <c r="S1274" s="77"/>
      <c r="T1274" s="78"/>
      <c r="U1274" s="32"/>
      <c r="V1274" s="32"/>
      <c r="W1274" s="32"/>
      <c r="X1274" s="32"/>
      <c r="Y1274" s="32"/>
      <c r="Z1274" s="32"/>
      <c r="AA1274" s="32"/>
      <c r="AB1274" s="32"/>
      <c r="AC1274" s="32"/>
      <c r="AD1274" s="32"/>
      <c r="AE1274" s="32"/>
      <c r="AT1274" s="17" t="s">
        <v>152</v>
      </c>
      <c r="AU1274" s="17" t="s">
        <v>83</v>
      </c>
    </row>
    <row r="1275" s="2" customFormat="1">
      <c r="A1275" s="32"/>
      <c r="B1275" s="33"/>
      <c r="C1275" s="34"/>
      <c r="D1275" s="208" t="s">
        <v>179</v>
      </c>
      <c r="E1275" s="34"/>
      <c r="F1275" s="209" t="s">
        <v>2715</v>
      </c>
      <c r="G1275" s="34"/>
      <c r="H1275" s="34"/>
      <c r="I1275" s="34"/>
      <c r="J1275" s="34"/>
      <c r="K1275" s="34"/>
      <c r="L1275" s="38"/>
      <c r="M1275" s="210"/>
      <c r="N1275" s="211"/>
      <c r="O1275" s="77"/>
      <c r="P1275" s="77"/>
      <c r="Q1275" s="77"/>
      <c r="R1275" s="77"/>
      <c r="S1275" s="77"/>
      <c r="T1275" s="78"/>
      <c r="U1275" s="32"/>
      <c r="V1275" s="32"/>
      <c r="W1275" s="32"/>
      <c r="X1275" s="32"/>
      <c r="Y1275" s="32"/>
      <c r="Z1275" s="32"/>
      <c r="AA1275" s="32"/>
      <c r="AB1275" s="32"/>
      <c r="AC1275" s="32"/>
      <c r="AD1275" s="32"/>
      <c r="AE1275" s="32"/>
      <c r="AT1275" s="17" t="s">
        <v>179</v>
      </c>
      <c r="AU1275" s="17" t="s">
        <v>83</v>
      </c>
    </row>
    <row r="1276" s="2" customFormat="1" ht="24.15" customHeight="1">
      <c r="A1276" s="32"/>
      <c r="B1276" s="33"/>
      <c r="C1276" s="196" t="s">
        <v>2716</v>
      </c>
      <c r="D1276" s="196" t="s">
        <v>145</v>
      </c>
      <c r="E1276" s="197" t="s">
        <v>2717</v>
      </c>
      <c r="F1276" s="198" t="s">
        <v>2718</v>
      </c>
      <c r="G1276" s="199" t="s">
        <v>176</v>
      </c>
      <c r="H1276" s="200">
        <v>69</v>
      </c>
      <c r="I1276" s="201">
        <v>1670</v>
      </c>
      <c r="J1276" s="201">
        <f>ROUND(I1276*H1276,2)</f>
        <v>115230</v>
      </c>
      <c r="K1276" s="198" t="s">
        <v>149</v>
      </c>
      <c r="L1276" s="38"/>
      <c r="M1276" s="202" t="s">
        <v>18</v>
      </c>
      <c r="N1276" s="203" t="s">
        <v>45</v>
      </c>
      <c r="O1276" s="204">
        <v>2.976</v>
      </c>
      <c r="P1276" s="204">
        <f>O1276*H1276</f>
        <v>205.34399999999999</v>
      </c>
      <c r="Q1276" s="204">
        <v>0.12</v>
      </c>
      <c r="R1276" s="204">
        <f>Q1276*H1276</f>
        <v>8.2799999999999994</v>
      </c>
      <c r="S1276" s="204">
        <v>2.4900000000000002</v>
      </c>
      <c r="T1276" s="205">
        <f>S1276*H1276</f>
        <v>171.81</v>
      </c>
      <c r="U1276" s="32"/>
      <c r="V1276" s="32"/>
      <c r="W1276" s="32"/>
      <c r="X1276" s="32"/>
      <c r="Y1276" s="32"/>
      <c r="Z1276" s="32"/>
      <c r="AA1276" s="32"/>
      <c r="AB1276" s="32"/>
      <c r="AC1276" s="32"/>
      <c r="AD1276" s="32"/>
      <c r="AE1276" s="32"/>
      <c r="AR1276" s="206" t="s">
        <v>150</v>
      </c>
      <c r="AT1276" s="206" t="s">
        <v>145</v>
      </c>
      <c r="AU1276" s="206" t="s">
        <v>83</v>
      </c>
      <c r="AY1276" s="17" t="s">
        <v>143</v>
      </c>
      <c r="BE1276" s="207">
        <f>IF(N1276="základní",J1276,0)</f>
        <v>115230</v>
      </c>
      <c r="BF1276" s="207">
        <f>IF(N1276="snížená",J1276,0)</f>
        <v>0</v>
      </c>
      <c r="BG1276" s="207">
        <f>IF(N1276="zákl. přenesená",J1276,0)</f>
        <v>0</v>
      </c>
      <c r="BH1276" s="207">
        <f>IF(N1276="sníž. přenesená",J1276,0)</f>
        <v>0</v>
      </c>
      <c r="BI1276" s="207">
        <f>IF(N1276="nulová",J1276,0)</f>
        <v>0</v>
      </c>
      <c r="BJ1276" s="17" t="s">
        <v>20</v>
      </c>
      <c r="BK1276" s="207">
        <f>ROUND(I1276*H1276,2)</f>
        <v>115230</v>
      </c>
      <c r="BL1276" s="17" t="s">
        <v>150</v>
      </c>
      <c r="BM1276" s="206" t="s">
        <v>2719</v>
      </c>
    </row>
    <row r="1277" s="2" customFormat="1">
      <c r="A1277" s="32"/>
      <c r="B1277" s="33"/>
      <c r="C1277" s="34"/>
      <c r="D1277" s="208" t="s">
        <v>152</v>
      </c>
      <c r="E1277" s="34"/>
      <c r="F1277" s="209" t="s">
        <v>2702</v>
      </c>
      <c r="G1277" s="34"/>
      <c r="H1277" s="34"/>
      <c r="I1277" s="34"/>
      <c r="J1277" s="34"/>
      <c r="K1277" s="34"/>
      <c r="L1277" s="38"/>
      <c r="M1277" s="210"/>
      <c r="N1277" s="211"/>
      <c r="O1277" s="77"/>
      <c r="P1277" s="77"/>
      <c r="Q1277" s="77"/>
      <c r="R1277" s="77"/>
      <c r="S1277" s="77"/>
      <c r="T1277" s="78"/>
      <c r="U1277" s="32"/>
      <c r="V1277" s="32"/>
      <c r="W1277" s="32"/>
      <c r="X1277" s="32"/>
      <c r="Y1277" s="32"/>
      <c r="Z1277" s="32"/>
      <c r="AA1277" s="32"/>
      <c r="AB1277" s="32"/>
      <c r="AC1277" s="32"/>
      <c r="AD1277" s="32"/>
      <c r="AE1277" s="32"/>
      <c r="AT1277" s="17" t="s">
        <v>152</v>
      </c>
      <c r="AU1277" s="17" t="s">
        <v>83</v>
      </c>
    </row>
    <row r="1278" s="2" customFormat="1" ht="37.8" customHeight="1">
      <c r="A1278" s="32"/>
      <c r="B1278" s="33"/>
      <c r="C1278" s="196" t="s">
        <v>2720</v>
      </c>
      <c r="D1278" s="196" t="s">
        <v>145</v>
      </c>
      <c r="E1278" s="197" t="s">
        <v>2721</v>
      </c>
      <c r="F1278" s="198" t="s">
        <v>2722</v>
      </c>
      <c r="G1278" s="199" t="s">
        <v>176</v>
      </c>
      <c r="H1278" s="200">
        <v>7.2000000000000002</v>
      </c>
      <c r="I1278" s="201">
        <v>2260</v>
      </c>
      <c r="J1278" s="201">
        <f>ROUND(I1278*H1278,2)</f>
        <v>16272</v>
      </c>
      <c r="K1278" s="198" t="s">
        <v>149</v>
      </c>
      <c r="L1278" s="38"/>
      <c r="M1278" s="202" t="s">
        <v>18</v>
      </c>
      <c r="N1278" s="203" t="s">
        <v>45</v>
      </c>
      <c r="O1278" s="204">
        <v>4.8579999999999997</v>
      </c>
      <c r="P1278" s="204">
        <f>O1278*H1278</f>
        <v>34.977599999999995</v>
      </c>
      <c r="Q1278" s="204">
        <v>0</v>
      </c>
      <c r="R1278" s="204">
        <f>Q1278*H1278</f>
        <v>0</v>
      </c>
      <c r="S1278" s="204">
        <v>2.5</v>
      </c>
      <c r="T1278" s="205">
        <f>S1278*H1278</f>
        <v>18</v>
      </c>
      <c r="U1278" s="32"/>
      <c r="V1278" s="32"/>
      <c r="W1278" s="32"/>
      <c r="X1278" s="32"/>
      <c r="Y1278" s="32"/>
      <c r="Z1278" s="32"/>
      <c r="AA1278" s="32"/>
      <c r="AB1278" s="32"/>
      <c r="AC1278" s="32"/>
      <c r="AD1278" s="32"/>
      <c r="AE1278" s="32"/>
      <c r="AR1278" s="206" t="s">
        <v>150</v>
      </c>
      <c r="AT1278" s="206" t="s">
        <v>145</v>
      </c>
      <c r="AU1278" s="206" t="s">
        <v>83</v>
      </c>
      <c r="AY1278" s="17" t="s">
        <v>143</v>
      </c>
      <c r="BE1278" s="207">
        <f>IF(N1278="základní",J1278,0)</f>
        <v>16272</v>
      </c>
      <c r="BF1278" s="207">
        <f>IF(N1278="snížená",J1278,0)</f>
        <v>0</v>
      </c>
      <c r="BG1278" s="207">
        <f>IF(N1278="zákl. přenesená",J1278,0)</f>
        <v>0</v>
      </c>
      <c r="BH1278" s="207">
        <f>IF(N1278="sníž. přenesená",J1278,0)</f>
        <v>0</v>
      </c>
      <c r="BI1278" s="207">
        <f>IF(N1278="nulová",J1278,0)</f>
        <v>0</v>
      </c>
      <c r="BJ1278" s="17" t="s">
        <v>20</v>
      </c>
      <c r="BK1278" s="207">
        <f>ROUND(I1278*H1278,2)</f>
        <v>16272</v>
      </c>
      <c r="BL1278" s="17" t="s">
        <v>150</v>
      </c>
      <c r="BM1278" s="206" t="s">
        <v>2723</v>
      </c>
    </row>
    <row r="1279" s="2" customFormat="1">
      <c r="A1279" s="32"/>
      <c r="B1279" s="33"/>
      <c r="C1279" s="34"/>
      <c r="D1279" s="208" t="s">
        <v>152</v>
      </c>
      <c r="E1279" s="34"/>
      <c r="F1279" s="209" t="s">
        <v>2724</v>
      </c>
      <c r="G1279" s="34"/>
      <c r="H1279" s="34"/>
      <c r="I1279" s="34"/>
      <c r="J1279" s="34"/>
      <c r="K1279" s="34"/>
      <c r="L1279" s="38"/>
      <c r="M1279" s="210"/>
      <c r="N1279" s="211"/>
      <c r="O1279" s="77"/>
      <c r="P1279" s="77"/>
      <c r="Q1279" s="77"/>
      <c r="R1279" s="77"/>
      <c r="S1279" s="77"/>
      <c r="T1279" s="78"/>
      <c r="U1279" s="32"/>
      <c r="V1279" s="32"/>
      <c r="W1279" s="32"/>
      <c r="X1279" s="32"/>
      <c r="Y1279" s="32"/>
      <c r="Z1279" s="32"/>
      <c r="AA1279" s="32"/>
      <c r="AB1279" s="32"/>
      <c r="AC1279" s="32"/>
      <c r="AD1279" s="32"/>
      <c r="AE1279" s="32"/>
      <c r="AT1279" s="17" t="s">
        <v>152</v>
      </c>
      <c r="AU1279" s="17" t="s">
        <v>83</v>
      </c>
    </row>
    <row r="1280" s="2" customFormat="1" ht="24.15" customHeight="1">
      <c r="A1280" s="32"/>
      <c r="B1280" s="33"/>
      <c r="C1280" s="196" t="s">
        <v>2725</v>
      </c>
      <c r="D1280" s="196" t="s">
        <v>145</v>
      </c>
      <c r="E1280" s="197" t="s">
        <v>2726</v>
      </c>
      <c r="F1280" s="198" t="s">
        <v>2727</v>
      </c>
      <c r="G1280" s="199" t="s">
        <v>176</v>
      </c>
      <c r="H1280" s="200">
        <v>5.5499999999999998</v>
      </c>
      <c r="I1280" s="201">
        <v>2960</v>
      </c>
      <c r="J1280" s="201">
        <f>ROUND(I1280*H1280,2)</f>
        <v>16428</v>
      </c>
      <c r="K1280" s="198" t="s">
        <v>149</v>
      </c>
      <c r="L1280" s="38"/>
      <c r="M1280" s="202" t="s">
        <v>18</v>
      </c>
      <c r="N1280" s="203" t="s">
        <v>45</v>
      </c>
      <c r="O1280" s="204">
        <v>5.2359999999999998</v>
      </c>
      <c r="P1280" s="204">
        <f>O1280*H1280</f>
        <v>29.059799999999999</v>
      </c>
      <c r="Q1280" s="204">
        <v>0.12</v>
      </c>
      <c r="R1280" s="204">
        <f>Q1280*H1280</f>
        <v>0.66599999999999993</v>
      </c>
      <c r="S1280" s="204">
        <v>2.2000000000000002</v>
      </c>
      <c r="T1280" s="205">
        <f>S1280*H1280</f>
        <v>12.210000000000001</v>
      </c>
      <c r="U1280" s="32"/>
      <c r="V1280" s="32"/>
      <c r="W1280" s="32"/>
      <c r="X1280" s="32"/>
      <c r="Y1280" s="32"/>
      <c r="Z1280" s="32"/>
      <c r="AA1280" s="32"/>
      <c r="AB1280" s="32"/>
      <c r="AC1280" s="32"/>
      <c r="AD1280" s="32"/>
      <c r="AE1280" s="32"/>
      <c r="AR1280" s="206" t="s">
        <v>150</v>
      </c>
      <c r="AT1280" s="206" t="s">
        <v>145</v>
      </c>
      <c r="AU1280" s="206" t="s">
        <v>83</v>
      </c>
      <c r="AY1280" s="17" t="s">
        <v>143</v>
      </c>
      <c r="BE1280" s="207">
        <f>IF(N1280="základní",J1280,0)</f>
        <v>16428</v>
      </c>
      <c r="BF1280" s="207">
        <f>IF(N1280="snížená",J1280,0)</f>
        <v>0</v>
      </c>
      <c r="BG1280" s="207">
        <f>IF(N1280="zákl. přenesená",J1280,0)</f>
        <v>0</v>
      </c>
      <c r="BH1280" s="207">
        <f>IF(N1280="sníž. přenesená",J1280,0)</f>
        <v>0</v>
      </c>
      <c r="BI1280" s="207">
        <f>IF(N1280="nulová",J1280,0)</f>
        <v>0</v>
      </c>
      <c r="BJ1280" s="17" t="s">
        <v>20</v>
      </c>
      <c r="BK1280" s="207">
        <f>ROUND(I1280*H1280,2)</f>
        <v>16428</v>
      </c>
      <c r="BL1280" s="17" t="s">
        <v>150</v>
      </c>
      <c r="BM1280" s="206" t="s">
        <v>2728</v>
      </c>
    </row>
    <row r="1281" s="2" customFormat="1">
      <c r="A1281" s="32"/>
      <c r="B1281" s="33"/>
      <c r="C1281" s="34"/>
      <c r="D1281" s="208" t="s">
        <v>152</v>
      </c>
      <c r="E1281" s="34"/>
      <c r="F1281" s="209" t="s">
        <v>2702</v>
      </c>
      <c r="G1281" s="34"/>
      <c r="H1281" s="34"/>
      <c r="I1281" s="34"/>
      <c r="J1281" s="34"/>
      <c r="K1281" s="34"/>
      <c r="L1281" s="38"/>
      <c r="M1281" s="210"/>
      <c r="N1281" s="211"/>
      <c r="O1281" s="77"/>
      <c r="P1281" s="77"/>
      <c r="Q1281" s="77"/>
      <c r="R1281" s="77"/>
      <c r="S1281" s="77"/>
      <c r="T1281" s="78"/>
      <c r="U1281" s="32"/>
      <c r="V1281" s="32"/>
      <c r="W1281" s="32"/>
      <c r="X1281" s="32"/>
      <c r="Y1281" s="32"/>
      <c r="Z1281" s="32"/>
      <c r="AA1281" s="32"/>
      <c r="AB1281" s="32"/>
      <c r="AC1281" s="32"/>
      <c r="AD1281" s="32"/>
      <c r="AE1281" s="32"/>
      <c r="AT1281" s="17" t="s">
        <v>152</v>
      </c>
      <c r="AU1281" s="17" t="s">
        <v>83</v>
      </c>
    </row>
    <row r="1282" s="2" customFormat="1" ht="24.15" customHeight="1">
      <c r="A1282" s="32"/>
      <c r="B1282" s="33"/>
      <c r="C1282" s="196" t="s">
        <v>2729</v>
      </c>
      <c r="D1282" s="196" t="s">
        <v>145</v>
      </c>
      <c r="E1282" s="197" t="s">
        <v>2730</v>
      </c>
      <c r="F1282" s="198" t="s">
        <v>2731</v>
      </c>
      <c r="G1282" s="199" t="s">
        <v>176</v>
      </c>
      <c r="H1282" s="200">
        <v>3</v>
      </c>
      <c r="I1282" s="201">
        <v>7740</v>
      </c>
      <c r="J1282" s="201">
        <f>ROUND(I1282*H1282,2)</f>
        <v>23220</v>
      </c>
      <c r="K1282" s="198" t="s">
        <v>149</v>
      </c>
      <c r="L1282" s="38"/>
      <c r="M1282" s="202" t="s">
        <v>18</v>
      </c>
      <c r="N1282" s="203" t="s">
        <v>45</v>
      </c>
      <c r="O1282" s="204">
        <v>16.373999999999999</v>
      </c>
      <c r="P1282" s="204">
        <f>O1282*H1282</f>
        <v>49.122</v>
      </c>
      <c r="Q1282" s="204">
        <v>0.121711072</v>
      </c>
      <c r="R1282" s="204">
        <f>Q1282*H1282</f>
        <v>0.36513321600000004</v>
      </c>
      <c r="S1282" s="204">
        <v>2.3999999999999999</v>
      </c>
      <c r="T1282" s="205">
        <f>S1282*H1282</f>
        <v>7.1999999999999993</v>
      </c>
      <c r="U1282" s="32"/>
      <c r="V1282" s="32"/>
      <c r="W1282" s="32"/>
      <c r="X1282" s="32"/>
      <c r="Y1282" s="32"/>
      <c r="Z1282" s="32"/>
      <c r="AA1282" s="32"/>
      <c r="AB1282" s="32"/>
      <c r="AC1282" s="32"/>
      <c r="AD1282" s="32"/>
      <c r="AE1282" s="32"/>
      <c r="AR1282" s="206" t="s">
        <v>150</v>
      </c>
      <c r="AT1282" s="206" t="s">
        <v>145</v>
      </c>
      <c r="AU1282" s="206" t="s">
        <v>83</v>
      </c>
      <c r="AY1282" s="17" t="s">
        <v>143</v>
      </c>
      <c r="BE1282" s="207">
        <f>IF(N1282="základní",J1282,0)</f>
        <v>23220</v>
      </c>
      <c r="BF1282" s="207">
        <f>IF(N1282="snížená",J1282,0)</f>
        <v>0</v>
      </c>
      <c r="BG1282" s="207">
        <f>IF(N1282="zákl. přenesená",J1282,0)</f>
        <v>0</v>
      </c>
      <c r="BH1282" s="207">
        <f>IF(N1282="sníž. přenesená",J1282,0)</f>
        <v>0</v>
      </c>
      <c r="BI1282" s="207">
        <f>IF(N1282="nulová",J1282,0)</f>
        <v>0</v>
      </c>
      <c r="BJ1282" s="17" t="s">
        <v>20</v>
      </c>
      <c r="BK1282" s="207">
        <f>ROUND(I1282*H1282,2)</f>
        <v>23220</v>
      </c>
      <c r="BL1282" s="17" t="s">
        <v>150</v>
      </c>
      <c r="BM1282" s="206" t="s">
        <v>2732</v>
      </c>
    </row>
    <row r="1283" s="2" customFormat="1">
      <c r="A1283" s="32"/>
      <c r="B1283" s="33"/>
      <c r="C1283" s="34"/>
      <c r="D1283" s="208" t="s">
        <v>152</v>
      </c>
      <c r="E1283" s="34"/>
      <c r="F1283" s="209" t="s">
        <v>2702</v>
      </c>
      <c r="G1283" s="34"/>
      <c r="H1283" s="34"/>
      <c r="I1283" s="34"/>
      <c r="J1283" s="34"/>
      <c r="K1283" s="34"/>
      <c r="L1283" s="38"/>
      <c r="M1283" s="210"/>
      <c r="N1283" s="211"/>
      <c r="O1283" s="77"/>
      <c r="P1283" s="77"/>
      <c r="Q1283" s="77"/>
      <c r="R1283" s="77"/>
      <c r="S1283" s="77"/>
      <c r="T1283" s="78"/>
      <c r="U1283" s="32"/>
      <c r="V1283" s="32"/>
      <c r="W1283" s="32"/>
      <c r="X1283" s="32"/>
      <c r="Y1283" s="32"/>
      <c r="Z1283" s="32"/>
      <c r="AA1283" s="32"/>
      <c r="AB1283" s="32"/>
      <c r="AC1283" s="32"/>
      <c r="AD1283" s="32"/>
      <c r="AE1283" s="32"/>
      <c r="AT1283" s="17" t="s">
        <v>152</v>
      </c>
      <c r="AU1283" s="17" t="s">
        <v>83</v>
      </c>
    </row>
    <row r="1284" s="2" customFormat="1" ht="24.15" customHeight="1">
      <c r="A1284" s="32"/>
      <c r="B1284" s="33"/>
      <c r="C1284" s="196" t="s">
        <v>2733</v>
      </c>
      <c r="D1284" s="196" t="s">
        <v>145</v>
      </c>
      <c r="E1284" s="197" t="s">
        <v>2734</v>
      </c>
      <c r="F1284" s="198" t="s">
        <v>2735</v>
      </c>
      <c r="G1284" s="199" t="s">
        <v>176</v>
      </c>
      <c r="H1284" s="200">
        <v>1.8</v>
      </c>
      <c r="I1284" s="201">
        <v>7700</v>
      </c>
      <c r="J1284" s="201">
        <f>ROUND(I1284*H1284,2)</f>
        <v>13860</v>
      </c>
      <c r="K1284" s="198" t="s">
        <v>149</v>
      </c>
      <c r="L1284" s="38"/>
      <c r="M1284" s="202" t="s">
        <v>18</v>
      </c>
      <c r="N1284" s="203" t="s">
        <v>45</v>
      </c>
      <c r="O1284" s="204">
        <v>16.449000000000002</v>
      </c>
      <c r="P1284" s="204">
        <f>O1284*H1284</f>
        <v>29.608200000000004</v>
      </c>
      <c r="Q1284" s="204">
        <v>0</v>
      </c>
      <c r="R1284" s="204">
        <f>Q1284*H1284</f>
        <v>0</v>
      </c>
      <c r="S1284" s="204">
        <v>2.3999999999999999</v>
      </c>
      <c r="T1284" s="205">
        <f>S1284*H1284</f>
        <v>4.3200000000000003</v>
      </c>
      <c r="U1284" s="32"/>
      <c r="V1284" s="32"/>
      <c r="W1284" s="32"/>
      <c r="X1284" s="32"/>
      <c r="Y1284" s="32"/>
      <c r="Z1284" s="32"/>
      <c r="AA1284" s="32"/>
      <c r="AB1284" s="32"/>
      <c r="AC1284" s="32"/>
      <c r="AD1284" s="32"/>
      <c r="AE1284" s="32"/>
      <c r="AR1284" s="206" t="s">
        <v>150</v>
      </c>
      <c r="AT1284" s="206" t="s">
        <v>145</v>
      </c>
      <c r="AU1284" s="206" t="s">
        <v>83</v>
      </c>
      <c r="AY1284" s="17" t="s">
        <v>143</v>
      </c>
      <c r="BE1284" s="207">
        <f>IF(N1284="základní",J1284,0)</f>
        <v>13860</v>
      </c>
      <c r="BF1284" s="207">
        <f>IF(N1284="snížená",J1284,0)</f>
        <v>0</v>
      </c>
      <c r="BG1284" s="207">
        <f>IF(N1284="zákl. přenesená",J1284,0)</f>
        <v>0</v>
      </c>
      <c r="BH1284" s="207">
        <f>IF(N1284="sníž. přenesená",J1284,0)</f>
        <v>0</v>
      </c>
      <c r="BI1284" s="207">
        <f>IF(N1284="nulová",J1284,0)</f>
        <v>0</v>
      </c>
      <c r="BJ1284" s="17" t="s">
        <v>20</v>
      </c>
      <c r="BK1284" s="207">
        <f>ROUND(I1284*H1284,2)</f>
        <v>13860</v>
      </c>
      <c r="BL1284" s="17" t="s">
        <v>150</v>
      </c>
      <c r="BM1284" s="206" t="s">
        <v>2736</v>
      </c>
    </row>
    <row r="1285" s="2" customFormat="1">
      <c r="A1285" s="32"/>
      <c r="B1285" s="33"/>
      <c r="C1285" s="34"/>
      <c r="D1285" s="208" t="s">
        <v>152</v>
      </c>
      <c r="E1285" s="34"/>
      <c r="F1285" s="209" t="s">
        <v>2737</v>
      </c>
      <c r="G1285" s="34"/>
      <c r="H1285" s="34"/>
      <c r="I1285" s="34"/>
      <c r="J1285" s="34"/>
      <c r="K1285" s="34"/>
      <c r="L1285" s="38"/>
      <c r="M1285" s="210"/>
      <c r="N1285" s="211"/>
      <c r="O1285" s="77"/>
      <c r="P1285" s="77"/>
      <c r="Q1285" s="77"/>
      <c r="R1285" s="77"/>
      <c r="S1285" s="77"/>
      <c r="T1285" s="78"/>
      <c r="U1285" s="32"/>
      <c r="V1285" s="32"/>
      <c r="W1285" s="32"/>
      <c r="X1285" s="32"/>
      <c r="Y1285" s="32"/>
      <c r="Z1285" s="32"/>
      <c r="AA1285" s="32"/>
      <c r="AB1285" s="32"/>
      <c r="AC1285" s="32"/>
      <c r="AD1285" s="32"/>
      <c r="AE1285" s="32"/>
      <c r="AT1285" s="17" t="s">
        <v>152</v>
      </c>
      <c r="AU1285" s="17" t="s">
        <v>83</v>
      </c>
    </row>
    <row r="1286" s="2" customFormat="1" ht="24.15" customHeight="1">
      <c r="A1286" s="32"/>
      <c r="B1286" s="33"/>
      <c r="C1286" s="196" t="s">
        <v>2738</v>
      </c>
      <c r="D1286" s="196" t="s">
        <v>145</v>
      </c>
      <c r="E1286" s="197" t="s">
        <v>2739</v>
      </c>
      <c r="F1286" s="198" t="s">
        <v>2740</v>
      </c>
      <c r="G1286" s="199" t="s">
        <v>176</v>
      </c>
      <c r="H1286" s="200">
        <v>6</v>
      </c>
      <c r="I1286" s="201">
        <v>3970</v>
      </c>
      <c r="J1286" s="201">
        <f>ROUND(I1286*H1286,2)</f>
        <v>23820</v>
      </c>
      <c r="K1286" s="198" t="s">
        <v>149</v>
      </c>
      <c r="L1286" s="38"/>
      <c r="M1286" s="202" t="s">
        <v>18</v>
      </c>
      <c r="N1286" s="203" t="s">
        <v>45</v>
      </c>
      <c r="O1286" s="204">
        <v>8.5</v>
      </c>
      <c r="P1286" s="204">
        <f>O1286*H1286</f>
        <v>51</v>
      </c>
      <c r="Q1286" s="204">
        <v>0</v>
      </c>
      <c r="R1286" s="204">
        <f>Q1286*H1286</f>
        <v>0</v>
      </c>
      <c r="S1286" s="204">
        <v>2.3999999999999999</v>
      </c>
      <c r="T1286" s="205">
        <f>S1286*H1286</f>
        <v>14.399999999999999</v>
      </c>
      <c r="U1286" s="32"/>
      <c r="V1286" s="32"/>
      <c r="W1286" s="32"/>
      <c r="X1286" s="32"/>
      <c r="Y1286" s="32"/>
      <c r="Z1286" s="32"/>
      <c r="AA1286" s="32"/>
      <c r="AB1286" s="32"/>
      <c r="AC1286" s="32"/>
      <c r="AD1286" s="32"/>
      <c r="AE1286" s="32"/>
      <c r="AR1286" s="206" t="s">
        <v>150</v>
      </c>
      <c r="AT1286" s="206" t="s">
        <v>145</v>
      </c>
      <c r="AU1286" s="206" t="s">
        <v>83</v>
      </c>
      <c r="AY1286" s="17" t="s">
        <v>143</v>
      </c>
      <c r="BE1286" s="207">
        <f>IF(N1286="základní",J1286,0)</f>
        <v>23820</v>
      </c>
      <c r="BF1286" s="207">
        <f>IF(N1286="snížená",J1286,0)</f>
        <v>0</v>
      </c>
      <c r="BG1286" s="207">
        <f>IF(N1286="zákl. přenesená",J1286,0)</f>
        <v>0</v>
      </c>
      <c r="BH1286" s="207">
        <f>IF(N1286="sníž. přenesená",J1286,0)</f>
        <v>0</v>
      </c>
      <c r="BI1286" s="207">
        <f>IF(N1286="nulová",J1286,0)</f>
        <v>0</v>
      </c>
      <c r="BJ1286" s="17" t="s">
        <v>20</v>
      </c>
      <c r="BK1286" s="207">
        <f>ROUND(I1286*H1286,2)</f>
        <v>23820</v>
      </c>
      <c r="BL1286" s="17" t="s">
        <v>150</v>
      </c>
      <c r="BM1286" s="206" t="s">
        <v>2741</v>
      </c>
    </row>
    <row r="1287" s="2" customFormat="1">
      <c r="A1287" s="32"/>
      <c r="B1287" s="33"/>
      <c r="C1287" s="34"/>
      <c r="D1287" s="208" t="s">
        <v>152</v>
      </c>
      <c r="E1287" s="34"/>
      <c r="F1287" s="209" t="s">
        <v>2737</v>
      </c>
      <c r="G1287" s="34"/>
      <c r="H1287" s="34"/>
      <c r="I1287" s="34"/>
      <c r="J1287" s="34"/>
      <c r="K1287" s="34"/>
      <c r="L1287" s="38"/>
      <c r="M1287" s="210"/>
      <c r="N1287" s="211"/>
      <c r="O1287" s="77"/>
      <c r="P1287" s="77"/>
      <c r="Q1287" s="77"/>
      <c r="R1287" s="77"/>
      <c r="S1287" s="77"/>
      <c r="T1287" s="78"/>
      <c r="U1287" s="32"/>
      <c r="V1287" s="32"/>
      <c r="W1287" s="32"/>
      <c r="X1287" s="32"/>
      <c r="Y1287" s="32"/>
      <c r="Z1287" s="32"/>
      <c r="AA1287" s="32"/>
      <c r="AB1287" s="32"/>
      <c r="AC1287" s="32"/>
      <c r="AD1287" s="32"/>
      <c r="AE1287" s="32"/>
      <c r="AT1287" s="17" t="s">
        <v>152</v>
      </c>
      <c r="AU1287" s="17" t="s">
        <v>83</v>
      </c>
    </row>
    <row r="1288" s="2" customFormat="1" ht="24.15" customHeight="1">
      <c r="A1288" s="32"/>
      <c r="B1288" s="33"/>
      <c r="C1288" s="196" t="s">
        <v>2742</v>
      </c>
      <c r="D1288" s="196" t="s">
        <v>145</v>
      </c>
      <c r="E1288" s="197" t="s">
        <v>2743</v>
      </c>
      <c r="F1288" s="198" t="s">
        <v>2744</v>
      </c>
      <c r="G1288" s="199" t="s">
        <v>176</v>
      </c>
      <c r="H1288" s="200">
        <v>3</v>
      </c>
      <c r="I1288" s="201">
        <v>1670</v>
      </c>
      <c r="J1288" s="201">
        <f>ROUND(I1288*H1288,2)</f>
        <v>5010</v>
      </c>
      <c r="K1288" s="198" t="s">
        <v>149</v>
      </c>
      <c r="L1288" s="38"/>
      <c r="M1288" s="202" t="s">
        <v>18</v>
      </c>
      <c r="N1288" s="203" t="s">
        <v>45</v>
      </c>
      <c r="O1288" s="204">
        <v>2.976</v>
      </c>
      <c r="P1288" s="204">
        <f>O1288*H1288</f>
        <v>8.9280000000000008</v>
      </c>
      <c r="Q1288" s="204">
        <v>0.12</v>
      </c>
      <c r="R1288" s="204">
        <f>Q1288*H1288</f>
        <v>0.35999999999999999</v>
      </c>
      <c r="S1288" s="204">
        <v>2.4900000000000002</v>
      </c>
      <c r="T1288" s="205">
        <f>S1288*H1288</f>
        <v>7.4700000000000006</v>
      </c>
      <c r="U1288" s="32"/>
      <c r="V1288" s="32"/>
      <c r="W1288" s="32"/>
      <c r="X1288" s="32"/>
      <c r="Y1288" s="32"/>
      <c r="Z1288" s="32"/>
      <c r="AA1288" s="32"/>
      <c r="AB1288" s="32"/>
      <c r="AC1288" s="32"/>
      <c r="AD1288" s="32"/>
      <c r="AE1288" s="32"/>
      <c r="AR1288" s="206" t="s">
        <v>150</v>
      </c>
      <c r="AT1288" s="206" t="s">
        <v>145</v>
      </c>
      <c r="AU1288" s="206" t="s">
        <v>83</v>
      </c>
      <c r="AY1288" s="17" t="s">
        <v>143</v>
      </c>
      <c r="BE1288" s="207">
        <f>IF(N1288="základní",J1288,0)</f>
        <v>5010</v>
      </c>
      <c r="BF1288" s="207">
        <f>IF(N1288="snížená",J1288,0)</f>
        <v>0</v>
      </c>
      <c r="BG1288" s="207">
        <f>IF(N1288="zákl. přenesená",J1288,0)</f>
        <v>0</v>
      </c>
      <c r="BH1288" s="207">
        <f>IF(N1288="sníž. přenesená",J1288,0)</f>
        <v>0</v>
      </c>
      <c r="BI1288" s="207">
        <f>IF(N1288="nulová",J1288,0)</f>
        <v>0</v>
      </c>
      <c r="BJ1288" s="17" t="s">
        <v>20</v>
      </c>
      <c r="BK1288" s="207">
        <f>ROUND(I1288*H1288,2)</f>
        <v>5010</v>
      </c>
      <c r="BL1288" s="17" t="s">
        <v>150</v>
      </c>
      <c r="BM1288" s="206" t="s">
        <v>2745</v>
      </c>
    </row>
    <row r="1289" s="2" customFormat="1">
      <c r="A1289" s="32"/>
      <c r="B1289" s="33"/>
      <c r="C1289" s="34"/>
      <c r="D1289" s="208" t="s">
        <v>152</v>
      </c>
      <c r="E1289" s="34"/>
      <c r="F1289" s="209" t="s">
        <v>2702</v>
      </c>
      <c r="G1289" s="34"/>
      <c r="H1289" s="34"/>
      <c r="I1289" s="34"/>
      <c r="J1289" s="34"/>
      <c r="K1289" s="34"/>
      <c r="L1289" s="38"/>
      <c r="M1289" s="210"/>
      <c r="N1289" s="211"/>
      <c r="O1289" s="77"/>
      <c r="P1289" s="77"/>
      <c r="Q1289" s="77"/>
      <c r="R1289" s="77"/>
      <c r="S1289" s="77"/>
      <c r="T1289" s="78"/>
      <c r="U1289" s="32"/>
      <c r="V1289" s="32"/>
      <c r="W1289" s="32"/>
      <c r="X1289" s="32"/>
      <c r="Y1289" s="32"/>
      <c r="Z1289" s="32"/>
      <c r="AA1289" s="32"/>
      <c r="AB1289" s="32"/>
      <c r="AC1289" s="32"/>
      <c r="AD1289" s="32"/>
      <c r="AE1289" s="32"/>
      <c r="AT1289" s="17" t="s">
        <v>152</v>
      </c>
      <c r="AU1289" s="17" t="s">
        <v>83</v>
      </c>
    </row>
    <row r="1290" s="2" customFormat="1" ht="24.15" customHeight="1">
      <c r="A1290" s="32"/>
      <c r="B1290" s="33"/>
      <c r="C1290" s="196" t="s">
        <v>2746</v>
      </c>
      <c r="D1290" s="196" t="s">
        <v>145</v>
      </c>
      <c r="E1290" s="197" t="s">
        <v>2747</v>
      </c>
      <c r="F1290" s="198" t="s">
        <v>2748</v>
      </c>
      <c r="G1290" s="199" t="s">
        <v>176</v>
      </c>
      <c r="H1290" s="200">
        <v>5.2350000000000003</v>
      </c>
      <c r="I1290" s="201">
        <v>2960</v>
      </c>
      <c r="J1290" s="201">
        <f>ROUND(I1290*H1290,2)</f>
        <v>15495.6</v>
      </c>
      <c r="K1290" s="198" t="s">
        <v>149</v>
      </c>
      <c r="L1290" s="38"/>
      <c r="M1290" s="202" t="s">
        <v>18</v>
      </c>
      <c r="N1290" s="203" t="s">
        <v>45</v>
      </c>
      <c r="O1290" s="204">
        <v>5.2359999999999998</v>
      </c>
      <c r="P1290" s="204">
        <f>O1290*H1290</f>
        <v>27.41046</v>
      </c>
      <c r="Q1290" s="204">
        <v>0.12</v>
      </c>
      <c r="R1290" s="204">
        <f>Q1290*H1290</f>
        <v>0.62819999999999998</v>
      </c>
      <c r="S1290" s="204">
        <v>2.2000000000000002</v>
      </c>
      <c r="T1290" s="205">
        <f>S1290*H1290</f>
        <v>11.517000000000001</v>
      </c>
      <c r="U1290" s="32"/>
      <c r="V1290" s="32"/>
      <c r="W1290" s="32"/>
      <c r="X1290" s="32"/>
      <c r="Y1290" s="32"/>
      <c r="Z1290" s="32"/>
      <c r="AA1290" s="32"/>
      <c r="AB1290" s="32"/>
      <c r="AC1290" s="32"/>
      <c r="AD1290" s="32"/>
      <c r="AE1290" s="32"/>
      <c r="AR1290" s="206" t="s">
        <v>150</v>
      </c>
      <c r="AT1290" s="206" t="s">
        <v>145</v>
      </c>
      <c r="AU1290" s="206" t="s">
        <v>83</v>
      </c>
      <c r="AY1290" s="17" t="s">
        <v>143</v>
      </c>
      <c r="BE1290" s="207">
        <f>IF(N1290="základní",J1290,0)</f>
        <v>15495.6</v>
      </c>
      <c r="BF1290" s="207">
        <f>IF(N1290="snížená",J1290,0)</f>
        <v>0</v>
      </c>
      <c r="BG1290" s="207">
        <f>IF(N1290="zákl. přenesená",J1290,0)</f>
        <v>0</v>
      </c>
      <c r="BH1290" s="207">
        <f>IF(N1290="sníž. přenesená",J1290,0)</f>
        <v>0</v>
      </c>
      <c r="BI1290" s="207">
        <f>IF(N1290="nulová",J1290,0)</f>
        <v>0</v>
      </c>
      <c r="BJ1290" s="17" t="s">
        <v>20</v>
      </c>
      <c r="BK1290" s="207">
        <f>ROUND(I1290*H1290,2)</f>
        <v>15495.6</v>
      </c>
      <c r="BL1290" s="17" t="s">
        <v>150</v>
      </c>
      <c r="BM1290" s="206" t="s">
        <v>2749</v>
      </c>
    </row>
    <row r="1291" s="2" customFormat="1">
      <c r="A1291" s="32"/>
      <c r="B1291" s="33"/>
      <c r="C1291" s="34"/>
      <c r="D1291" s="208" t="s">
        <v>152</v>
      </c>
      <c r="E1291" s="34"/>
      <c r="F1291" s="209" t="s">
        <v>2702</v>
      </c>
      <c r="G1291" s="34"/>
      <c r="H1291" s="34"/>
      <c r="I1291" s="34"/>
      <c r="J1291" s="34"/>
      <c r="K1291" s="34"/>
      <c r="L1291" s="38"/>
      <c r="M1291" s="210"/>
      <c r="N1291" s="211"/>
      <c r="O1291" s="77"/>
      <c r="P1291" s="77"/>
      <c r="Q1291" s="77"/>
      <c r="R1291" s="77"/>
      <c r="S1291" s="77"/>
      <c r="T1291" s="78"/>
      <c r="U1291" s="32"/>
      <c r="V1291" s="32"/>
      <c r="W1291" s="32"/>
      <c r="X1291" s="32"/>
      <c r="Y1291" s="32"/>
      <c r="Z1291" s="32"/>
      <c r="AA1291" s="32"/>
      <c r="AB1291" s="32"/>
      <c r="AC1291" s="32"/>
      <c r="AD1291" s="32"/>
      <c r="AE1291" s="32"/>
      <c r="AT1291" s="17" t="s">
        <v>152</v>
      </c>
      <c r="AU1291" s="17" t="s">
        <v>83</v>
      </c>
    </row>
    <row r="1292" s="2" customFormat="1">
      <c r="A1292" s="32"/>
      <c r="B1292" s="33"/>
      <c r="C1292" s="34"/>
      <c r="D1292" s="208" t="s">
        <v>179</v>
      </c>
      <c r="E1292" s="34"/>
      <c r="F1292" s="209" t="s">
        <v>2750</v>
      </c>
      <c r="G1292" s="34"/>
      <c r="H1292" s="34"/>
      <c r="I1292" s="34"/>
      <c r="J1292" s="34"/>
      <c r="K1292" s="34"/>
      <c r="L1292" s="38"/>
      <c r="M1292" s="210"/>
      <c r="N1292" s="211"/>
      <c r="O1292" s="77"/>
      <c r="P1292" s="77"/>
      <c r="Q1292" s="77"/>
      <c r="R1292" s="77"/>
      <c r="S1292" s="77"/>
      <c r="T1292" s="78"/>
      <c r="U1292" s="32"/>
      <c r="V1292" s="32"/>
      <c r="W1292" s="32"/>
      <c r="X1292" s="32"/>
      <c r="Y1292" s="32"/>
      <c r="Z1292" s="32"/>
      <c r="AA1292" s="32"/>
      <c r="AB1292" s="32"/>
      <c r="AC1292" s="32"/>
      <c r="AD1292" s="32"/>
      <c r="AE1292" s="32"/>
      <c r="AT1292" s="17" t="s">
        <v>179</v>
      </c>
      <c r="AU1292" s="17" t="s">
        <v>83</v>
      </c>
    </row>
    <row r="1293" s="2" customFormat="1" ht="24.15" customHeight="1">
      <c r="A1293" s="32"/>
      <c r="B1293" s="33"/>
      <c r="C1293" s="196" t="s">
        <v>2751</v>
      </c>
      <c r="D1293" s="196" t="s">
        <v>145</v>
      </c>
      <c r="E1293" s="197" t="s">
        <v>2752</v>
      </c>
      <c r="F1293" s="198" t="s">
        <v>2753</v>
      </c>
      <c r="G1293" s="199" t="s">
        <v>176</v>
      </c>
      <c r="H1293" s="200">
        <v>15</v>
      </c>
      <c r="I1293" s="201">
        <v>7740</v>
      </c>
      <c r="J1293" s="201">
        <f>ROUND(I1293*H1293,2)</f>
        <v>116100</v>
      </c>
      <c r="K1293" s="198" t="s">
        <v>149</v>
      </c>
      <c r="L1293" s="38"/>
      <c r="M1293" s="202" t="s">
        <v>18</v>
      </c>
      <c r="N1293" s="203" t="s">
        <v>45</v>
      </c>
      <c r="O1293" s="204">
        <v>16.373999999999999</v>
      </c>
      <c r="P1293" s="204">
        <f>O1293*H1293</f>
        <v>245.60999999999999</v>
      </c>
      <c r="Q1293" s="204">
        <v>0.121711072</v>
      </c>
      <c r="R1293" s="204">
        <f>Q1293*H1293</f>
        <v>1.82566608</v>
      </c>
      <c r="S1293" s="204">
        <v>2.3999999999999999</v>
      </c>
      <c r="T1293" s="205">
        <f>S1293*H1293</f>
        <v>36</v>
      </c>
      <c r="U1293" s="32"/>
      <c r="V1293" s="32"/>
      <c r="W1293" s="32"/>
      <c r="X1293" s="32"/>
      <c r="Y1293" s="32"/>
      <c r="Z1293" s="32"/>
      <c r="AA1293" s="32"/>
      <c r="AB1293" s="32"/>
      <c r="AC1293" s="32"/>
      <c r="AD1293" s="32"/>
      <c r="AE1293" s="32"/>
      <c r="AR1293" s="206" t="s">
        <v>150</v>
      </c>
      <c r="AT1293" s="206" t="s">
        <v>145</v>
      </c>
      <c r="AU1293" s="206" t="s">
        <v>83</v>
      </c>
      <c r="AY1293" s="17" t="s">
        <v>143</v>
      </c>
      <c r="BE1293" s="207">
        <f>IF(N1293="základní",J1293,0)</f>
        <v>116100</v>
      </c>
      <c r="BF1293" s="207">
        <f>IF(N1293="snížená",J1293,0)</f>
        <v>0</v>
      </c>
      <c r="BG1293" s="207">
        <f>IF(N1293="zákl. přenesená",J1293,0)</f>
        <v>0</v>
      </c>
      <c r="BH1293" s="207">
        <f>IF(N1293="sníž. přenesená",J1293,0)</f>
        <v>0</v>
      </c>
      <c r="BI1293" s="207">
        <f>IF(N1293="nulová",J1293,0)</f>
        <v>0</v>
      </c>
      <c r="BJ1293" s="17" t="s">
        <v>20</v>
      </c>
      <c r="BK1293" s="207">
        <f>ROUND(I1293*H1293,2)</f>
        <v>116100</v>
      </c>
      <c r="BL1293" s="17" t="s">
        <v>150</v>
      </c>
      <c r="BM1293" s="206" t="s">
        <v>2754</v>
      </c>
    </row>
    <row r="1294" s="2" customFormat="1">
      <c r="A1294" s="32"/>
      <c r="B1294" s="33"/>
      <c r="C1294" s="34"/>
      <c r="D1294" s="208" t="s">
        <v>152</v>
      </c>
      <c r="E1294" s="34"/>
      <c r="F1294" s="209" t="s">
        <v>2702</v>
      </c>
      <c r="G1294" s="34"/>
      <c r="H1294" s="34"/>
      <c r="I1294" s="34"/>
      <c r="J1294" s="34"/>
      <c r="K1294" s="34"/>
      <c r="L1294" s="38"/>
      <c r="M1294" s="210"/>
      <c r="N1294" s="211"/>
      <c r="O1294" s="77"/>
      <c r="P1294" s="77"/>
      <c r="Q1294" s="77"/>
      <c r="R1294" s="77"/>
      <c r="S1294" s="77"/>
      <c r="T1294" s="78"/>
      <c r="U1294" s="32"/>
      <c r="V1294" s="32"/>
      <c r="W1294" s="32"/>
      <c r="X1294" s="32"/>
      <c r="Y1294" s="32"/>
      <c r="Z1294" s="32"/>
      <c r="AA1294" s="32"/>
      <c r="AB1294" s="32"/>
      <c r="AC1294" s="32"/>
      <c r="AD1294" s="32"/>
      <c r="AE1294" s="32"/>
      <c r="AT1294" s="17" t="s">
        <v>152</v>
      </c>
      <c r="AU1294" s="17" t="s">
        <v>83</v>
      </c>
    </row>
    <row r="1295" s="2" customFormat="1" ht="37.8" customHeight="1">
      <c r="A1295" s="32"/>
      <c r="B1295" s="33"/>
      <c r="C1295" s="196" t="s">
        <v>2755</v>
      </c>
      <c r="D1295" s="196" t="s">
        <v>145</v>
      </c>
      <c r="E1295" s="197" t="s">
        <v>2756</v>
      </c>
      <c r="F1295" s="198" t="s">
        <v>2757</v>
      </c>
      <c r="G1295" s="199" t="s">
        <v>148</v>
      </c>
      <c r="H1295" s="200">
        <v>26.399999999999999</v>
      </c>
      <c r="I1295" s="201">
        <v>135</v>
      </c>
      <c r="J1295" s="201">
        <f>ROUND(I1295*H1295,2)</f>
        <v>3564</v>
      </c>
      <c r="K1295" s="198" t="s">
        <v>149</v>
      </c>
      <c r="L1295" s="38"/>
      <c r="M1295" s="202" t="s">
        <v>18</v>
      </c>
      <c r="N1295" s="203" t="s">
        <v>45</v>
      </c>
      <c r="O1295" s="204">
        <v>0.33100000000000002</v>
      </c>
      <c r="P1295" s="204">
        <f>O1295*H1295</f>
        <v>8.7384000000000004</v>
      </c>
      <c r="Q1295" s="204">
        <v>0</v>
      </c>
      <c r="R1295" s="204">
        <f>Q1295*H1295</f>
        <v>0</v>
      </c>
      <c r="S1295" s="204">
        <v>0.432</v>
      </c>
      <c r="T1295" s="205">
        <f>S1295*H1295</f>
        <v>11.4048</v>
      </c>
      <c r="U1295" s="32"/>
      <c r="V1295" s="32"/>
      <c r="W1295" s="32"/>
      <c r="X1295" s="32"/>
      <c r="Y1295" s="32"/>
      <c r="Z1295" s="32"/>
      <c r="AA1295" s="32"/>
      <c r="AB1295" s="32"/>
      <c r="AC1295" s="32"/>
      <c r="AD1295" s="32"/>
      <c r="AE1295" s="32"/>
      <c r="AR1295" s="206" t="s">
        <v>150</v>
      </c>
      <c r="AT1295" s="206" t="s">
        <v>145</v>
      </c>
      <c r="AU1295" s="206" t="s">
        <v>83</v>
      </c>
      <c r="AY1295" s="17" t="s">
        <v>143</v>
      </c>
      <c r="BE1295" s="207">
        <f>IF(N1295="základní",J1295,0)</f>
        <v>3564</v>
      </c>
      <c r="BF1295" s="207">
        <f>IF(N1295="snížená",J1295,0)</f>
        <v>0</v>
      </c>
      <c r="BG1295" s="207">
        <f>IF(N1295="zákl. přenesená",J1295,0)</f>
        <v>0</v>
      </c>
      <c r="BH1295" s="207">
        <f>IF(N1295="sníž. přenesená",J1295,0)</f>
        <v>0</v>
      </c>
      <c r="BI1295" s="207">
        <f>IF(N1295="nulová",J1295,0)</f>
        <v>0</v>
      </c>
      <c r="BJ1295" s="17" t="s">
        <v>20</v>
      </c>
      <c r="BK1295" s="207">
        <f>ROUND(I1295*H1295,2)</f>
        <v>3564</v>
      </c>
      <c r="BL1295" s="17" t="s">
        <v>150</v>
      </c>
      <c r="BM1295" s="206" t="s">
        <v>2758</v>
      </c>
    </row>
    <row r="1296" s="2" customFormat="1" ht="24.15" customHeight="1">
      <c r="A1296" s="32"/>
      <c r="B1296" s="33"/>
      <c r="C1296" s="196" t="s">
        <v>2759</v>
      </c>
      <c r="D1296" s="196" t="s">
        <v>145</v>
      </c>
      <c r="E1296" s="197" t="s">
        <v>2760</v>
      </c>
      <c r="F1296" s="198" t="s">
        <v>2761</v>
      </c>
      <c r="G1296" s="199" t="s">
        <v>176</v>
      </c>
      <c r="H1296" s="200">
        <v>10.800000000000001</v>
      </c>
      <c r="I1296" s="201">
        <v>2250</v>
      </c>
      <c r="J1296" s="201">
        <f>ROUND(I1296*H1296,2)</f>
        <v>24300</v>
      </c>
      <c r="K1296" s="198" t="s">
        <v>149</v>
      </c>
      <c r="L1296" s="38"/>
      <c r="M1296" s="202" t="s">
        <v>18</v>
      </c>
      <c r="N1296" s="203" t="s">
        <v>45</v>
      </c>
      <c r="O1296" s="204">
        <v>5.867</v>
      </c>
      <c r="P1296" s="204">
        <f>O1296*H1296</f>
        <v>63.363600000000005</v>
      </c>
      <c r="Q1296" s="204">
        <v>0</v>
      </c>
      <c r="R1296" s="204">
        <f>Q1296*H1296</f>
        <v>0</v>
      </c>
      <c r="S1296" s="204">
        <v>2.2000000000000002</v>
      </c>
      <c r="T1296" s="205">
        <f>S1296*H1296</f>
        <v>23.760000000000005</v>
      </c>
      <c r="U1296" s="32"/>
      <c r="V1296" s="32"/>
      <c r="W1296" s="32"/>
      <c r="X1296" s="32"/>
      <c r="Y1296" s="32"/>
      <c r="Z1296" s="32"/>
      <c r="AA1296" s="32"/>
      <c r="AB1296" s="32"/>
      <c r="AC1296" s="32"/>
      <c r="AD1296" s="32"/>
      <c r="AE1296" s="32"/>
      <c r="AR1296" s="206" t="s">
        <v>150</v>
      </c>
      <c r="AT1296" s="206" t="s">
        <v>145</v>
      </c>
      <c r="AU1296" s="206" t="s">
        <v>83</v>
      </c>
      <c r="AY1296" s="17" t="s">
        <v>143</v>
      </c>
      <c r="BE1296" s="207">
        <f>IF(N1296="základní",J1296,0)</f>
        <v>24300</v>
      </c>
      <c r="BF1296" s="207">
        <f>IF(N1296="snížená",J1296,0)</f>
        <v>0</v>
      </c>
      <c r="BG1296" s="207">
        <f>IF(N1296="zákl. přenesená",J1296,0)</f>
        <v>0</v>
      </c>
      <c r="BH1296" s="207">
        <f>IF(N1296="sníž. přenesená",J1296,0)</f>
        <v>0</v>
      </c>
      <c r="BI1296" s="207">
        <f>IF(N1296="nulová",J1296,0)</f>
        <v>0</v>
      </c>
      <c r="BJ1296" s="17" t="s">
        <v>20</v>
      </c>
      <c r="BK1296" s="207">
        <f>ROUND(I1296*H1296,2)</f>
        <v>24300</v>
      </c>
      <c r="BL1296" s="17" t="s">
        <v>150</v>
      </c>
      <c r="BM1296" s="206" t="s">
        <v>2762</v>
      </c>
    </row>
    <row r="1297" s="2" customFormat="1" ht="37.8" customHeight="1">
      <c r="A1297" s="32"/>
      <c r="B1297" s="33"/>
      <c r="C1297" s="196" t="s">
        <v>2763</v>
      </c>
      <c r="D1297" s="196" t="s">
        <v>145</v>
      </c>
      <c r="E1297" s="197" t="s">
        <v>2764</v>
      </c>
      <c r="F1297" s="198" t="s">
        <v>2765</v>
      </c>
      <c r="G1297" s="199" t="s">
        <v>176</v>
      </c>
      <c r="H1297" s="200">
        <v>10.800000000000001</v>
      </c>
      <c r="I1297" s="201">
        <v>1260</v>
      </c>
      <c r="J1297" s="201">
        <f>ROUND(I1297*H1297,2)</f>
        <v>13608</v>
      </c>
      <c r="K1297" s="198" t="s">
        <v>149</v>
      </c>
      <c r="L1297" s="38"/>
      <c r="M1297" s="202" t="s">
        <v>18</v>
      </c>
      <c r="N1297" s="203" t="s">
        <v>45</v>
      </c>
      <c r="O1297" s="204">
        <v>4.0289999999999999</v>
      </c>
      <c r="P1297" s="204">
        <f>O1297*H1297</f>
        <v>43.513200000000005</v>
      </c>
      <c r="Q1297" s="204">
        <v>0</v>
      </c>
      <c r="R1297" s="204">
        <f>Q1297*H1297</f>
        <v>0</v>
      </c>
      <c r="S1297" s="204">
        <v>0.029000000000000001</v>
      </c>
      <c r="T1297" s="205">
        <f>S1297*H1297</f>
        <v>0.31320000000000003</v>
      </c>
      <c r="U1297" s="32"/>
      <c r="V1297" s="32"/>
      <c r="W1297" s="32"/>
      <c r="X1297" s="32"/>
      <c r="Y1297" s="32"/>
      <c r="Z1297" s="32"/>
      <c r="AA1297" s="32"/>
      <c r="AB1297" s="32"/>
      <c r="AC1297" s="32"/>
      <c r="AD1297" s="32"/>
      <c r="AE1297" s="32"/>
      <c r="AR1297" s="206" t="s">
        <v>150</v>
      </c>
      <c r="AT1297" s="206" t="s">
        <v>145</v>
      </c>
      <c r="AU1297" s="206" t="s">
        <v>83</v>
      </c>
      <c r="AY1297" s="17" t="s">
        <v>143</v>
      </c>
      <c r="BE1297" s="207">
        <f>IF(N1297="základní",J1297,0)</f>
        <v>13608</v>
      </c>
      <c r="BF1297" s="207">
        <f>IF(N1297="snížená",J1297,0)</f>
        <v>0</v>
      </c>
      <c r="BG1297" s="207">
        <f>IF(N1297="zákl. přenesená",J1297,0)</f>
        <v>0</v>
      </c>
      <c r="BH1297" s="207">
        <f>IF(N1297="sníž. přenesená",J1297,0)</f>
        <v>0</v>
      </c>
      <c r="BI1297" s="207">
        <f>IF(N1297="nulová",J1297,0)</f>
        <v>0</v>
      </c>
      <c r="BJ1297" s="17" t="s">
        <v>20</v>
      </c>
      <c r="BK1297" s="207">
        <f>ROUND(I1297*H1297,2)</f>
        <v>13608</v>
      </c>
      <c r="BL1297" s="17" t="s">
        <v>150</v>
      </c>
      <c r="BM1297" s="206" t="s">
        <v>2766</v>
      </c>
    </row>
    <row r="1298" s="2" customFormat="1" ht="49.05" customHeight="1">
      <c r="A1298" s="32"/>
      <c r="B1298" s="33"/>
      <c r="C1298" s="196" t="s">
        <v>2767</v>
      </c>
      <c r="D1298" s="196" t="s">
        <v>145</v>
      </c>
      <c r="E1298" s="197" t="s">
        <v>2768</v>
      </c>
      <c r="F1298" s="198" t="s">
        <v>2769</v>
      </c>
      <c r="G1298" s="199" t="s">
        <v>195</v>
      </c>
      <c r="H1298" s="200">
        <v>5</v>
      </c>
      <c r="I1298" s="201">
        <v>51.100000000000001</v>
      </c>
      <c r="J1298" s="201">
        <f>ROUND(I1298*H1298,2)</f>
        <v>255.5</v>
      </c>
      <c r="K1298" s="198" t="s">
        <v>149</v>
      </c>
      <c r="L1298" s="38"/>
      <c r="M1298" s="202" t="s">
        <v>18</v>
      </c>
      <c r="N1298" s="203" t="s">
        <v>45</v>
      </c>
      <c r="O1298" s="204">
        <v>0.17399999999999999</v>
      </c>
      <c r="P1298" s="204">
        <f>O1298*H1298</f>
        <v>0.86999999999999988</v>
      </c>
      <c r="Q1298" s="204">
        <v>0</v>
      </c>
      <c r="R1298" s="204">
        <f>Q1298*H1298</f>
        <v>0</v>
      </c>
      <c r="S1298" s="204">
        <v>0.0040000000000000001</v>
      </c>
      <c r="T1298" s="205">
        <f>S1298*H1298</f>
        <v>0.02</v>
      </c>
      <c r="U1298" s="32"/>
      <c r="V1298" s="32"/>
      <c r="W1298" s="32"/>
      <c r="X1298" s="32"/>
      <c r="Y1298" s="32"/>
      <c r="Z1298" s="32"/>
      <c r="AA1298" s="32"/>
      <c r="AB1298" s="32"/>
      <c r="AC1298" s="32"/>
      <c r="AD1298" s="32"/>
      <c r="AE1298" s="32"/>
      <c r="AR1298" s="206" t="s">
        <v>150</v>
      </c>
      <c r="AT1298" s="206" t="s">
        <v>145</v>
      </c>
      <c r="AU1298" s="206" t="s">
        <v>83</v>
      </c>
      <c r="AY1298" s="17" t="s">
        <v>143</v>
      </c>
      <c r="BE1298" s="207">
        <f>IF(N1298="základní",J1298,0)</f>
        <v>255.5</v>
      </c>
      <c r="BF1298" s="207">
        <f>IF(N1298="snížená",J1298,0)</f>
        <v>0</v>
      </c>
      <c r="BG1298" s="207">
        <f>IF(N1298="zákl. přenesená",J1298,0)</f>
        <v>0</v>
      </c>
      <c r="BH1298" s="207">
        <f>IF(N1298="sníž. přenesená",J1298,0)</f>
        <v>0</v>
      </c>
      <c r="BI1298" s="207">
        <f>IF(N1298="nulová",J1298,0)</f>
        <v>0</v>
      </c>
      <c r="BJ1298" s="17" t="s">
        <v>20</v>
      </c>
      <c r="BK1298" s="207">
        <f>ROUND(I1298*H1298,2)</f>
        <v>255.5</v>
      </c>
      <c r="BL1298" s="17" t="s">
        <v>150</v>
      </c>
      <c r="BM1298" s="206" t="s">
        <v>2770</v>
      </c>
    </row>
    <row r="1299" s="2" customFormat="1">
      <c r="A1299" s="32"/>
      <c r="B1299" s="33"/>
      <c r="C1299" s="34"/>
      <c r="D1299" s="208" t="s">
        <v>152</v>
      </c>
      <c r="E1299" s="34"/>
      <c r="F1299" s="209" t="s">
        <v>2771</v>
      </c>
      <c r="G1299" s="34"/>
      <c r="H1299" s="34"/>
      <c r="I1299" s="34"/>
      <c r="J1299" s="34"/>
      <c r="K1299" s="34"/>
      <c r="L1299" s="38"/>
      <c r="M1299" s="210"/>
      <c r="N1299" s="211"/>
      <c r="O1299" s="77"/>
      <c r="P1299" s="77"/>
      <c r="Q1299" s="77"/>
      <c r="R1299" s="77"/>
      <c r="S1299" s="77"/>
      <c r="T1299" s="78"/>
      <c r="U1299" s="32"/>
      <c r="V1299" s="32"/>
      <c r="W1299" s="32"/>
      <c r="X1299" s="32"/>
      <c r="Y1299" s="32"/>
      <c r="Z1299" s="32"/>
      <c r="AA1299" s="32"/>
      <c r="AB1299" s="32"/>
      <c r="AC1299" s="32"/>
      <c r="AD1299" s="32"/>
      <c r="AE1299" s="32"/>
      <c r="AT1299" s="17" t="s">
        <v>152</v>
      </c>
      <c r="AU1299" s="17" t="s">
        <v>83</v>
      </c>
    </row>
    <row r="1300" s="2" customFormat="1">
      <c r="A1300" s="32"/>
      <c r="B1300" s="33"/>
      <c r="C1300" s="34"/>
      <c r="D1300" s="208" t="s">
        <v>179</v>
      </c>
      <c r="E1300" s="34"/>
      <c r="F1300" s="209" t="s">
        <v>2772</v>
      </c>
      <c r="G1300" s="34"/>
      <c r="H1300" s="34"/>
      <c r="I1300" s="34"/>
      <c r="J1300" s="34"/>
      <c r="K1300" s="34"/>
      <c r="L1300" s="38"/>
      <c r="M1300" s="210"/>
      <c r="N1300" s="211"/>
      <c r="O1300" s="77"/>
      <c r="P1300" s="77"/>
      <c r="Q1300" s="77"/>
      <c r="R1300" s="77"/>
      <c r="S1300" s="77"/>
      <c r="T1300" s="78"/>
      <c r="U1300" s="32"/>
      <c r="V1300" s="32"/>
      <c r="W1300" s="32"/>
      <c r="X1300" s="32"/>
      <c r="Y1300" s="32"/>
      <c r="Z1300" s="32"/>
      <c r="AA1300" s="32"/>
      <c r="AB1300" s="32"/>
      <c r="AC1300" s="32"/>
      <c r="AD1300" s="32"/>
      <c r="AE1300" s="32"/>
      <c r="AT1300" s="17" t="s">
        <v>179</v>
      </c>
      <c r="AU1300" s="17" t="s">
        <v>83</v>
      </c>
    </row>
    <row r="1301" s="2" customFormat="1" ht="55.5" customHeight="1">
      <c r="A1301" s="32"/>
      <c r="B1301" s="33"/>
      <c r="C1301" s="196" t="s">
        <v>2773</v>
      </c>
      <c r="D1301" s="196" t="s">
        <v>145</v>
      </c>
      <c r="E1301" s="197" t="s">
        <v>2774</v>
      </c>
      <c r="F1301" s="198" t="s">
        <v>2775</v>
      </c>
      <c r="G1301" s="199" t="s">
        <v>256</v>
      </c>
      <c r="H1301" s="200">
        <v>7.5</v>
      </c>
      <c r="I1301" s="201">
        <v>1510</v>
      </c>
      <c r="J1301" s="201">
        <f>ROUND(I1301*H1301,2)</f>
        <v>11325</v>
      </c>
      <c r="K1301" s="198" t="s">
        <v>149</v>
      </c>
      <c r="L1301" s="38"/>
      <c r="M1301" s="202" t="s">
        <v>18</v>
      </c>
      <c r="N1301" s="203" t="s">
        <v>45</v>
      </c>
      <c r="O1301" s="204">
        <v>3.4460000000000002</v>
      </c>
      <c r="P1301" s="204">
        <f>O1301*H1301</f>
        <v>25.845000000000002</v>
      </c>
      <c r="Q1301" s="204">
        <v>0</v>
      </c>
      <c r="R1301" s="204">
        <f>Q1301*H1301</f>
        <v>0</v>
      </c>
      <c r="S1301" s="204">
        <v>0.97999999999999998</v>
      </c>
      <c r="T1301" s="205">
        <f>S1301*H1301</f>
        <v>7.3499999999999996</v>
      </c>
      <c r="U1301" s="32"/>
      <c r="V1301" s="32"/>
      <c r="W1301" s="32"/>
      <c r="X1301" s="32"/>
      <c r="Y1301" s="32"/>
      <c r="Z1301" s="32"/>
      <c r="AA1301" s="32"/>
      <c r="AB1301" s="32"/>
      <c r="AC1301" s="32"/>
      <c r="AD1301" s="32"/>
      <c r="AE1301" s="32"/>
      <c r="AR1301" s="206" t="s">
        <v>150</v>
      </c>
      <c r="AT1301" s="206" t="s">
        <v>145</v>
      </c>
      <c r="AU1301" s="206" t="s">
        <v>83</v>
      </c>
      <c r="AY1301" s="17" t="s">
        <v>143</v>
      </c>
      <c r="BE1301" s="207">
        <f>IF(N1301="základní",J1301,0)</f>
        <v>11325</v>
      </c>
      <c r="BF1301" s="207">
        <f>IF(N1301="snížená",J1301,0)</f>
        <v>0</v>
      </c>
      <c r="BG1301" s="207">
        <f>IF(N1301="zákl. přenesená",J1301,0)</f>
        <v>0</v>
      </c>
      <c r="BH1301" s="207">
        <f>IF(N1301="sníž. přenesená",J1301,0)</f>
        <v>0</v>
      </c>
      <c r="BI1301" s="207">
        <f>IF(N1301="nulová",J1301,0)</f>
        <v>0</v>
      </c>
      <c r="BJ1301" s="17" t="s">
        <v>20</v>
      </c>
      <c r="BK1301" s="207">
        <f>ROUND(I1301*H1301,2)</f>
        <v>11325</v>
      </c>
      <c r="BL1301" s="17" t="s">
        <v>150</v>
      </c>
      <c r="BM1301" s="206" t="s">
        <v>2776</v>
      </c>
    </row>
    <row r="1302" s="2" customFormat="1">
      <c r="A1302" s="32"/>
      <c r="B1302" s="33"/>
      <c r="C1302" s="34"/>
      <c r="D1302" s="208" t="s">
        <v>152</v>
      </c>
      <c r="E1302" s="34"/>
      <c r="F1302" s="209" t="s">
        <v>2777</v>
      </c>
      <c r="G1302" s="34"/>
      <c r="H1302" s="34"/>
      <c r="I1302" s="34"/>
      <c r="J1302" s="34"/>
      <c r="K1302" s="34"/>
      <c r="L1302" s="38"/>
      <c r="M1302" s="210"/>
      <c r="N1302" s="211"/>
      <c r="O1302" s="77"/>
      <c r="P1302" s="77"/>
      <c r="Q1302" s="77"/>
      <c r="R1302" s="77"/>
      <c r="S1302" s="77"/>
      <c r="T1302" s="78"/>
      <c r="U1302" s="32"/>
      <c r="V1302" s="32"/>
      <c r="W1302" s="32"/>
      <c r="X1302" s="32"/>
      <c r="Y1302" s="32"/>
      <c r="Z1302" s="32"/>
      <c r="AA1302" s="32"/>
      <c r="AB1302" s="32"/>
      <c r="AC1302" s="32"/>
      <c r="AD1302" s="32"/>
      <c r="AE1302" s="32"/>
      <c r="AT1302" s="17" t="s">
        <v>152</v>
      </c>
      <c r="AU1302" s="17" t="s">
        <v>83</v>
      </c>
    </row>
    <row r="1303" s="2" customFormat="1" ht="62.7" customHeight="1">
      <c r="A1303" s="32"/>
      <c r="B1303" s="33"/>
      <c r="C1303" s="196" t="s">
        <v>2778</v>
      </c>
      <c r="D1303" s="196" t="s">
        <v>145</v>
      </c>
      <c r="E1303" s="197" t="s">
        <v>2779</v>
      </c>
      <c r="F1303" s="198" t="s">
        <v>2780</v>
      </c>
      <c r="G1303" s="199" t="s">
        <v>256</v>
      </c>
      <c r="H1303" s="200">
        <v>22.5</v>
      </c>
      <c r="I1303" s="201">
        <v>66.400000000000006</v>
      </c>
      <c r="J1303" s="201">
        <f>ROUND(I1303*H1303,2)</f>
        <v>1494</v>
      </c>
      <c r="K1303" s="198" t="s">
        <v>149</v>
      </c>
      <c r="L1303" s="38"/>
      <c r="M1303" s="202" t="s">
        <v>18</v>
      </c>
      <c r="N1303" s="203" t="s">
        <v>45</v>
      </c>
      <c r="O1303" s="204">
        <v>0.14000000000000001</v>
      </c>
      <c r="P1303" s="204">
        <f>O1303*H1303</f>
        <v>3.1500000000000004</v>
      </c>
      <c r="Q1303" s="204">
        <v>0</v>
      </c>
      <c r="R1303" s="204">
        <f>Q1303*H1303</f>
        <v>0</v>
      </c>
      <c r="S1303" s="204">
        <v>0.34999999999999998</v>
      </c>
      <c r="T1303" s="205">
        <f>S1303*H1303</f>
        <v>7.8749999999999991</v>
      </c>
      <c r="U1303" s="32"/>
      <c r="V1303" s="32"/>
      <c r="W1303" s="32"/>
      <c r="X1303" s="32"/>
      <c r="Y1303" s="32"/>
      <c r="Z1303" s="32"/>
      <c r="AA1303" s="32"/>
      <c r="AB1303" s="32"/>
      <c r="AC1303" s="32"/>
      <c r="AD1303" s="32"/>
      <c r="AE1303" s="32"/>
      <c r="AR1303" s="206" t="s">
        <v>150</v>
      </c>
      <c r="AT1303" s="206" t="s">
        <v>145</v>
      </c>
      <c r="AU1303" s="206" t="s">
        <v>83</v>
      </c>
      <c r="AY1303" s="17" t="s">
        <v>143</v>
      </c>
      <c r="BE1303" s="207">
        <f>IF(N1303="základní",J1303,0)</f>
        <v>1494</v>
      </c>
      <c r="BF1303" s="207">
        <f>IF(N1303="snížená",J1303,0)</f>
        <v>0</v>
      </c>
      <c r="BG1303" s="207">
        <f>IF(N1303="zákl. přenesená",J1303,0)</f>
        <v>0</v>
      </c>
      <c r="BH1303" s="207">
        <f>IF(N1303="sníž. přenesená",J1303,0)</f>
        <v>0</v>
      </c>
      <c r="BI1303" s="207">
        <f>IF(N1303="nulová",J1303,0)</f>
        <v>0</v>
      </c>
      <c r="BJ1303" s="17" t="s">
        <v>20</v>
      </c>
      <c r="BK1303" s="207">
        <f>ROUND(I1303*H1303,2)</f>
        <v>1494</v>
      </c>
      <c r="BL1303" s="17" t="s">
        <v>150</v>
      </c>
      <c r="BM1303" s="206" t="s">
        <v>2781</v>
      </c>
    </row>
    <row r="1304" s="2" customFormat="1">
      <c r="A1304" s="32"/>
      <c r="B1304" s="33"/>
      <c r="C1304" s="34"/>
      <c r="D1304" s="208" t="s">
        <v>152</v>
      </c>
      <c r="E1304" s="34"/>
      <c r="F1304" s="209" t="s">
        <v>2782</v>
      </c>
      <c r="G1304" s="34"/>
      <c r="H1304" s="34"/>
      <c r="I1304" s="34"/>
      <c r="J1304" s="34"/>
      <c r="K1304" s="34"/>
      <c r="L1304" s="38"/>
      <c r="M1304" s="210"/>
      <c r="N1304" s="211"/>
      <c r="O1304" s="77"/>
      <c r="P1304" s="77"/>
      <c r="Q1304" s="77"/>
      <c r="R1304" s="77"/>
      <c r="S1304" s="77"/>
      <c r="T1304" s="78"/>
      <c r="U1304" s="32"/>
      <c r="V1304" s="32"/>
      <c r="W1304" s="32"/>
      <c r="X1304" s="32"/>
      <c r="Y1304" s="32"/>
      <c r="Z1304" s="32"/>
      <c r="AA1304" s="32"/>
      <c r="AB1304" s="32"/>
      <c r="AC1304" s="32"/>
      <c r="AD1304" s="32"/>
      <c r="AE1304" s="32"/>
      <c r="AT1304" s="17" t="s">
        <v>152</v>
      </c>
      <c r="AU1304" s="17" t="s">
        <v>83</v>
      </c>
    </row>
    <row r="1305" s="2" customFormat="1" ht="66.75" customHeight="1">
      <c r="A1305" s="32"/>
      <c r="B1305" s="33"/>
      <c r="C1305" s="196" t="s">
        <v>2783</v>
      </c>
      <c r="D1305" s="196" t="s">
        <v>145</v>
      </c>
      <c r="E1305" s="197" t="s">
        <v>2784</v>
      </c>
      <c r="F1305" s="198" t="s">
        <v>2785</v>
      </c>
      <c r="G1305" s="199" t="s">
        <v>256</v>
      </c>
      <c r="H1305" s="200">
        <v>194.55000000000001</v>
      </c>
      <c r="I1305" s="201">
        <v>84.099999999999994</v>
      </c>
      <c r="J1305" s="201">
        <f>ROUND(I1305*H1305,2)</f>
        <v>16361.66</v>
      </c>
      <c r="K1305" s="198" t="s">
        <v>149</v>
      </c>
      <c r="L1305" s="38"/>
      <c r="M1305" s="202" t="s">
        <v>18</v>
      </c>
      <c r="N1305" s="203" t="s">
        <v>45</v>
      </c>
      <c r="O1305" s="204">
        <v>0.17999999999999999</v>
      </c>
      <c r="P1305" s="204">
        <f>O1305*H1305</f>
        <v>35.018999999999998</v>
      </c>
      <c r="Q1305" s="204">
        <v>0</v>
      </c>
      <c r="R1305" s="204">
        <f>Q1305*H1305</f>
        <v>0</v>
      </c>
      <c r="S1305" s="204">
        <v>0.90000000000000002</v>
      </c>
      <c r="T1305" s="205">
        <f>S1305*H1305</f>
        <v>175.09500000000003</v>
      </c>
      <c r="U1305" s="32"/>
      <c r="V1305" s="32"/>
      <c r="W1305" s="32"/>
      <c r="X1305" s="32"/>
      <c r="Y1305" s="32"/>
      <c r="Z1305" s="32"/>
      <c r="AA1305" s="32"/>
      <c r="AB1305" s="32"/>
      <c r="AC1305" s="32"/>
      <c r="AD1305" s="32"/>
      <c r="AE1305" s="32"/>
      <c r="AR1305" s="206" t="s">
        <v>150</v>
      </c>
      <c r="AT1305" s="206" t="s">
        <v>145</v>
      </c>
      <c r="AU1305" s="206" t="s">
        <v>83</v>
      </c>
      <c r="AY1305" s="17" t="s">
        <v>143</v>
      </c>
      <c r="BE1305" s="207">
        <f>IF(N1305="základní",J1305,0)</f>
        <v>16361.66</v>
      </c>
      <c r="BF1305" s="207">
        <f>IF(N1305="snížená",J1305,0)</f>
        <v>0</v>
      </c>
      <c r="BG1305" s="207">
        <f>IF(N1305="zákl. přenesená",J1305,0)</f>
        <v>0</v>
      </c>
      <c r="BH1305" s="207">
        <f>IF(N1305="sníž. přenesená",J1305,0)</f>
        <v>0</v>
      </c>
      <c r="BI1305" s="207">
        <f>IF(N1305="nulová",J1305,0)</f>
        <v>0</v>
      </c>
      <c r="BJ1305" s="17" t="s">
        <v>20</v>
      </c>
      <c r="BK1305" s="207">
        <f>ROUND(I1305*H1305,2)</f>
        <v>16361.66</v>
      </c>
      <c r="BL1305" s="17" t="s">
        <v>150</v>
      </c>
      <c r="BM1305" s="206" t="s">
        <v>2786</v>
      </c>
    </row>
    <row r="1306" s="2" customFormat="1">
      <c r="A1306" s="32"/>
      <c r="B1306" s="33"/>
      <c r="C1306" s="34"/>
      <c r="D1306" s="208" t="s">
        <v>152</v>
      </c>
      <c r="E1306" s="34"/>
      <c r="F1306" s="209" t="s">
        <v>2782</v>
      </c>
      <c r="G1306" s="34"/>
      <c r="H1306" s="34"/>
      <c r="I1306" s="34"/>
      <c r="J1306" s="34"/>
      <c r="K1306" s="34"/>
      <c r="L1306" s="38"/>
      <c r="M1306" s="210"/>
      <c r="N1306" s="211"/>
      <c r="O1306" s="77"/>
      <c r="P1306" s="77"/>
      <c r="Q1306" s="77"/>
      <c r="R1306" s="77"/>
      <c r="S1306" s="77"/>
      <c r="T1306" s="78"/>
      <c r="U1306" s="32"/>
      <c r="V1306" s="32"/>
      <c r="W1306" s="32"/>
      <c r="X1306" s="32"/>
      <c r="Y1306" s="32"/>
      <c r="Z1306" s="32"/>
      <c r="AA1306" s="32"/>
      <c r="AB1306" s="32"/>
      <c r="AC1306" s="32"/>
      <c r="AD1306" s="32"/>
      <c r="AE1306" s="32"/>
      <c r="AT1306" s="17" t="s">
        <v>152</v>
      </c>
      <c r="AU1306" s="17" t="s">
        <v>83</v>
      </c>
    </row>
    <row r="1307" s="2" customFormat="1" ht="24.15" customHeight="1">
      <c r="A1307" s="32"/>
      <c r="B1307" s="33"/>
      <c r="C1307" s="196" t="s">
        <v>2787</v>
      </c>
      <c r="D1307" s="196" t="s">
        <v>145</v>
      </c>
      <c r="E1307" s="197" t="s">
        <v>2788</v>
      </c>
      <c r="F1307" s="198" t="s">
        <v>2789</v>
      </c>
      <c r="G1307" s="199" t="s">
        <v>176</v>
      </c>
      <c r="H1307" s="200">
        <v>20.25</v>
      </c>
      <c r="I1307" s="201">
        <v>2720</v>
      </c>
      <c r="J1307" s="201">
        <f>ROUND(I1307*H1307,2)</f>
        <v>55080</v>
      </c>
      <c r="K1307" s="198" t="s">
        <v>149</v>
      </c>
      <c r="L1307" s="38"/>
      <c r="M1307" s="202" t="s">
        <v>18</v>
      </c>
      <c r="N1307" s="203" t="s">
        <v>45</v>
      </c>
      <c r="O1307" s="204">
        <v>7.8399999999999999</v>
      </c>
      <c r="P1307" s="204">
        <f>O1307*H1307</f>
        <v>158.75999999999999</v>
      </c>
      <c r="Q1307" s="204">
        <v>0</v>
      </c>
      <c r="R1307" s="204">
        <f>Q1307*H1307</f>
        <v>0</v>
      </c>
      <c r="S1307" s="204">
        <v>2.6000000000000001</v>
      </c>
      <c r="T1307" s="205">
        <f>S1307*H1307</f>
        <v>52.649999999999999</v>
      </c>
      <c r="U1307" s="32"/>
      <c r="V1307" s="32"/>
      <c r="W1307" s="32"/>
      <c r="X1307" s="32"/>
      <c r="Y1307" s="32"/>
      <c r="Z1307" s="32"/>
      <c r="AA1307" s="32"/>
      <c r="AB1307" s="32"/>
      <c r="AC1307" s="32"/>
      <c r="AD1307" s="32"/>
      <c r="AE1307" s="32"/>
      <c r="AR1307" s="206" t="s">
        <v>150</v>
      </c>
      <c r="AT1307" s="206" t="s">
        <v>145</v>
      </c>
      <c r="AU1307" s="206" t="s">
        <v>83</v>
      </c>
      <c r="AY1307" s="17" t="s">
        <v>143</v>
      </c>
      <c r="BE1307" s="207">
        <f>IF(N1307="základní",J1307,0)</f>
        <v>55080</v>
      </c>
      <c r="BF1307" s="207">
        <f>IF(N1307="snížená",J1307,0)</f>
        <v>0</v>
      </c>
      <c r="BG1307" s="207">
        <f>IF(N1307="zákl. přenesená",J1307,0)</f>
        <v>0</v>
      </c>
      <c r="BH1307" s="207">
        <f>IF(N1307="sníž. přenesená",J1307,0)</f>
        <v>0</v>
      </c>
      <c r="BI1307" s="207">
        <f>IF(N1307="nulová",J1307,0)</f>
        <v>0</v>
      </c>
      <c r="BJ1307" s="17" t="s">
        <v>20</v>
      </c>
      <c r="BK1307" s="207">
        <f>ROUND(I1307*H1307,2)</f>
        <v>55080</v>
      </c>
      <c r="BL1307" s="17" t="s">
        <v>150</v>
      </c>
      <c r="BM1307" s="206" t="s">
        <v>2790</v>
      </c>
    </row>
    <row r="1308" s="2" customFormat="1" ht="24.15" customHeight="1">
      <c r="A1308" s="32"/>
      <c r="B1308" s="33"/>
      <c r="C1308" s="196" t="s">
        <v>2791</v>
      </c>
      <c r="D1308" s="196" t="s">
        <v>145</v>
      </c>
      <c r="E1308" s="197" t="s">
        <v>2792</v>
      </c>
      <c r="F1308" s="198" t="s">
        <v>2793</v>
      </c>
      <c r="G1308" s="199" t="s">
        <v>506</v>
      </c>
      <c r="H1308" s="200">
        <v>30</v>
      </c>
      <c r="I1308" s="201">
        <v>5610</v>
      </c>
      <c r="J1308" s="201">
        <f>ROUND(I1308*H1308,2)</f>
        <v>168300</v>
      </c>
      <c r="K1308" s="198" t="s">
        <v>149</v>
      </c>
      <c r="L1308" s="38"/>
      <c r="M1308" s="202" t="s">
        <v>18</v>
      </c>
      <c r="N1308" s="203" t="s">
        <v>45</v>
      </c>
      <c r="O1308" s="204">
        <v>11.875999999999999</v>
      </c>
      <c r="P1308" s="204">
        <f>O1308*H1308</f>
        <v>356.27999999999997</v>
      </c>
      <c r="Q1308" s="204">
        <v>0</v>
      </c>
      <c r="R1308" s="204">
        <f>Q1308*H1308</f>
        <v>0</v>
      </c>
      <c r="S1308" s="204">
        <v>1</v>
      </c>
      <c r="T1308" s="205">
        <f>S1308*H1308</f>
        <v>30</v>
      </c>
      <c r="U1308" s="32"/>
      <c r="V1308" s="32"/>
      <c r="W1308" s="32"/>
      <c r="X1308" s="32"/>
      <c r="Y1308" s="32"/>
      <c r="Z1308" s="32"/>
      <c r="AA1308" s="32"/>
      <c r="AB1308" s="32"/>
      <c r="AC1308" s="32"/>
      <c r="AD1308" s="32"/>
      <c r="AE1308" s="32"/>
      <c r="AR1308" s="206" t="s">
        <v>214</v>
      </c>
      <c r="AT1308" s="206" t="s">
        <v>145</v>
      </c>
      <c r="AU1308" s="206" t="s">
        <v>83</v>
      </c>
      <c r="AY1308" s="17" t="s">
        <v>143</v>
      </c>
      <c r="BE1308" s="207">
        <f>IF(N1308="základní",J1308,0)</f>
        <v>168300</v>
      </c>
      <c r="BF1308" s="207">
        <f>IF(N1308="snížená",J1308,0)</f>
        <v>0</v>
      </c>
      <c r="BG1308" s="207">
        <f>IF(N1308="zákl. přenesená",J1308,0)</f>
        <v>0</v>
      </c>
      <c r="BH1308" s="207">
        <f>IF(N1308="sníž. přenesená",J1308,0)</f>
        <v>0</v>
      </c>
      <c r="BI1308" s="207">
        <f>IF(N1308="nulová",J1308,0)</f>
        <v>0</v>
      </c>
      <c r="BJ1308" s="17" t="s">
        <v>20</v>
      </c>
      <c r="BK1308" s="207">
        <f>ROUND(I1308*H1308,2)</f>
        <v>168300</v>
      </c>
      <c r="BL1308" s="17" t="s">
        <v>214</v>
      </c>
      <c r="BM1308" s="206" t="s">
        <v>2794</v>
      </c>
    </row>
    <row r="1309" s="2" customFormat="1">
      <c r="A1309" s="32"/>
      <c r="B1309" s="33"/>
      <c r="C1309" s="34"/>
      <c r="D1309" s="208" t="s">
        <v>152</v>
      </c>
      <c r="E1309" s="34"/>
      <c r="F1309" s="209" t="s">
        <v>2795</v>
      </c>
      <c r="G1309" s="34"/>
      <c r="H1309" s="34"/>
      <c r="I1309" s="34"/>
      <c r="J1309" s="34"/>
      <c r="K1309" s="34"/>
      <c r="L1309" s="38"/>
      <c r="M1309" s="210"/>
      <c r="N1309" s="211"/>
      <c r="O1309" s="77"/>
      <c r="P1309" s="77"/>
      <c r="Q1309" s="77"/>
      <c r="R1309" s="77"/>
      <c r="S1309" s="77"/>
      <c r="T1309" s="78"/>
      <c r="U1309" s="32"/>
      <c r="V1309" s="32"/>
      <c r="W1309" s="32"/>
      <c r="X1309" s="32"/>
      <c r="Y1309" s="32"/>
      <c r="Z1309" s="32"/>
      <c r="AA1309" s="32"/>
      <c r="AB1309" s="32"/>
      <c r="AC1309" s="32"/>
      <c r="AD1309" s="32"/>
      <c r="AE1309" s="32"/>
      <c r="AT1309" s="17" t="s">
        <v>152</v>
      </c>
      <c r="AU1309" s="17" t="s">
        <v>83</v>
      </c>
    </row>
    <row r="1310" s="2" customFormat="1">
      <c r="A1310" s="32"/>
      <c r="B1310" s="33"/>
      <c r="C1310" s="34"/>
      <c r="D1310" s="208" t="s">
        <v>179</v>
      </c>
      <c r="E1310" s="34"/>
      <c r="F1310" s="209" t="s">
        <v>2796</v>
      </c>
      <c r="G1310" s="34"/>
      <c r="H1310" s="34"/>
      <c r="I1310" s="34"/>
      <c r="J1310" s="34"/>
      <c r="K1310" s="34"/>
      <c r="L1310" s="38"/>
      <c r="M1310" s="210"/>
      <c r="N1310" s="211"/>
      <c r="O1310" s="77"/>
      <c r="P1310" s="77"/>
      <c r="Q1310" s="77"/>
      <c r="R1310" s="77"/>
      <c r="S1310" s="77"/>
      <c r="T1310" s="78"/>
      <c r="U1310" s="32"/>
      <c r="V1310" s="32"/>
      <c r="W1310" s="32"/>
      <c r="X1310" s="32"/>
      <c r="Y1310" s="32"/>
      <c r="Z1310" s="32"/>
      <c r="AA1310" s="32"/>
      <c r="AB1310" s="32"/>
      <c r="AC1310" s="32"/>
      <c r="AD1310" s="32"/>
      <c r="AE1310" s="32"/>
      <c r="AT1310" s="17" t="s">
        <v>179</v>
      </c>
      <c r="AU1310" s="17" t="s">
        <v>83</v>
      </c>
    </row>
    <row r="1311" s="2" customFormat="1" ht="33" customHeight="1">
      <c r="A1311" s="32"/>
      <c r="B1311" s="33"/>
      <c r="C1311" s="196" t="s">
        <v>2797</v>
      </c>
      <c r="D1311" s="196" t="s">
        <v>145</v>
      </c>
      <c r="E1311" s="197" t="s">
        <v>2798</v>
      </c>
      <c r="F1311" s="198" t="s">
        <v>2799</v>
      </c>
      <c r="G1311" s="199" t="s">
        <v>506</v>
      </c>
      <c r="H1311" s="200">
        <v>60</v>
      </c>
      <c r="I1311" s="201">
        <v>4300</v>
      </c>
      <c r="J1311" s="201">
        <f>ROUND(I1311*H1311,2)</f>
        <v>258000</v>
      </c>
      <c r="K1311" s="198" t="s">
        <v>149</v>
      </c>
      <c r="L1311" s="38"/>
      <c r="M1311" s="202" t="s">
        <v>18</v>
      </c>
      <c r="N1311" s="203" t="s">
        <v>45</v>
      </c>
      <c r="O1311" s="204">
        <v>11.664</v>
      </c>
      <c r="P1311" s="204">
        <f>O1311*H1311</f>
        <v>699.84000000000003</v>
      </c>
      <c r="Q1311" s="204">
        <v>0</v>
      </c>
      <c r="R1311" s="204">
        <f>Q1311*H1311</f>
        <v>0</v>
      </c>
      <c r="S1311" s="204">
        <v>1</v>
      </c>
      <c r="T1311" s="205">
        <f>S1311*H1311</f>
        <v>60</v>
      </c>
      <c r="U1311" s="32"/>
      <c r="V1311" s="32"/>
      <c r="W1311" s="32"/>
      <c r="X1311" s="32"/>
      <c r="Y1311" s="32"/>
      <c r="Z1311" s="32"/>
      <c r="AA1311" s="32"/>
      <c r="AB1311" s="32"/>
      <c r="AC1311" s="32"/>
      <c r="AD1311" s="32"/>
      <c r="AE1311" s="32"/>
      <c r="AR1311" s="206" t="s">
        <v>150</v>
      </c>
      <c r="AT1311" s="206" t="s">
        <v>145</v>
      </c>
      <c r="AU1311" s="206" t="s">
        <v>83</v>
      </c>
      <c r="AY1311" s="17" t="s">
        <v>143</v>
      </c>
      <c r="BE1311" s="207">
        <f>IF(N1311="základní",J1311,0)</f>
        <v>258000</v>
      </c>
      <c r="BF1311" s="207">
        <f>IF(N1311="snížená",J1311,0)</f>
        <v>0</v>
      </c>
      <c r="BG1311" s="207">
        <f>IF(N1311="zákl. přenesená",J1311,0)</f>
        <v>0</v>
      </c>
      <c r="BH1311" s="207">
        <f>IF(N1311="sníž. přenesená",J1311,0)</f>
        <v>0</v>
      </c>
      <c r="BI1311" s="207">
        <f>IF(N1311="nulová",J1311,0)</f>
        <v>0</v>
      </c>
      <c r="BJ1311" s="17" t="s">
        <v>20</v>
      </c>
      <c r="BK1311" s="207">
        <f>ROUND(I1311*H1311,2)</f>
        <v>258000</v>
      </c>
      <c r="BL1311" s="17" t="s">
        <v>150</v>
      </c>
      <c r="BM1311" s="206" t="s">
        <v>2800</v>
      </c>
    </row>
    <row r="1312" s="2" customFormat="1">
      <c r="A1312" s="32"/>
      <c r="B1312" s="33"/>
      <c r="C1312" s="34"/>
      <c r="D1312" s="208" t="s">
        <v>152</v>
      </c>
      <c r="E1312" s="34"/>
      <c r="F1312" s="209" t="s">
        <v>2795</v>
      </c>
      <c r="G1312" s="34"/>
      <c r="H1312" s="34"/>
      <c r="I1312" s="34"/>
      <c r="J1312" s="34"/>
      <c r="K1312" s="34"/>
      <c r="L1312" s="38"/>
      <c r="M1312" s="210"/>
      <c r="N1312" s="211"/>
      <c r="O1312" s="77"/>
      <c r="P1312" s="77"/>
      <c r="Q1312" s="77"/>
      <c r="R1312" s="77"/>
      <c r="S1312" s="77"/>
      <c r="T1312" s="78"/>
      <c r="U1312" s="32"/>
      <c r="V1312" s="32"/>
      <c r="W1312" s="32"/>
      <c r="X1312" s="32"/>
      <c r="Y1312" s="32"/>
      <c r="Z1312" s="32"/>
      <c r="AA1312" s="32"/>
      <c r="AB1312" s="32"/>
      <c r="AC1312" s="32"/>
      <c r="AD1312" s="32"/>
      <c r="AE1312" s="32"/>
      <c r="AT1312" s="17" t="s">
        <v>152</v>
      </c>
      <c r="AU1312" s="17" t="s">
        <v>83</v>
      </c>
    </row>
    <row r="1313" s="2" customFormat="1">
      <c r="A1313" s="32"/>
      <c r="B1313" s="33"/>
      <c r="C1313" s="34"/>
      <c r="D1313" s="208" t="s">
        <v>179</v>
      </c>
      <c r="E1313" s="34"/>
      <c r="F1313" s="209" t="s">
        <v>2796</v>
      </c>
      <c r="G1313" s="34"/>
      <c r="H1313" s="34"/>
      <c r="I1313" s="34"/>
      <c r="J1313" s="34"/>
      <c r="K1313" s="34"/>
      <c r="L1313" s="38"/>
      <c r="M1313" s="210"/>
      <c r="N1313" s="211"/>
      <c r="O1313" s="77"/>
      <c r="P1313" s="77"/>
      <c r="Q1313" s="77"/>
      <c r="R1313" s="77"/>
      <c r="S1313" s="77"/>
      <c r="T1313" s="78"/>
      <c r="U1313" s="32"/>
      <c r="V1313" s="32"/>
      <c r="W1313" s="32"/>
      <c r="X1313" s="32"/>
      <c r="Y1313" s="32"/>
      <c r="Z1313" s="32"/>
      <c r="AA1313" s="32"/>
      <c r="AB1313" s="32"/>
      <c r="AC1313" s="32"/>
      <c r="AD1313" s="32"/>
      <c r="AE1313" s="32"/>
      <c r="AT1313" s="17" t="s">
        <v>179</v>
      </c>
      <c r="AU1313" s="17" t="s">
        <v>83</v>
      </c>
    </row>
    <row r="1314" s="2" customFormat="1" ht="33" customHeight="1">
      <c r="A1314" s="32"/>
      <c r="B1314" s="33"/>
      <c r="C1314" s="196" t="s">
        <v>2801</v>
      </c>
      <c r="D1314" s="196" t="s">
        <v>145</v>
      </c>
      <c r="E1314" s="197" t="s">
        <v>2802</v>
      </c>
      <c r="F1314" s="198" t="s">
        <v>2803</v>
      </c>
      <c r="G1314" s="199" t="s">
        <v>506</v>
      </c>
      <c r="H1314" s="200">
        <v>140</v>
      </c>
      <c r="I1314" s="201">
        <v>4170</v>
      </c>
      <c r="J1314" s="201">
        <f>ROUND(I1314*H1314,2)</f>
        <v>583800</v>
      </c>
      <c r="K1314" s="198" t="s">
        <v>149</v>
      </c>
      <c r="L1314" s="38"/>
      <c r="M1314" s="202" t="s">
        <v>18</v>
      </c>
      <c r="N1314" s="203" t="s">
        <v>45</v>
      </c>
      <c r="O1314" s="204">
        <v>11.16</v>
      </c>
      <c r="P1314" s="204">
        <f>O1314*H1314</f>
        <v>1562.4000000000001</v>
      </c>
      <c r="Q1314" s="204">
        <v>0</v>
      </c>
      <c r="R1314" s="204">
        <f>Q1314*H1314</f>
        <v>0</v>
      </c>
      <c r="S1314" s="204">
        <v>1</v>
      </c>
      <c r="T1314" s="205">
        <f>S1314*H1314</f>
        <v>140</v>
      </c>
      <c r="U1314" s="32"/>
      <c r="V1314" s="32"/>
      <c r="W1314" s="32"/>
      <c r="X1314" s="32"/>
      <c r="Y1314" s="32"/>
      <c r="Z1314" s="32"/>
      <c r="AA1314" s="32"/>
      <c r="AB1314" s="32"/>
      <c r="AC1314" s="32"/>
      <c r="AD1314" s="32"/>
      <c r="AE1314" s="32"/>
      <c r="AR1314" s="206" t="s">
        <v>150</v>
      </c>
      <c r="AT1314" s="206" t="s">
        <v>145</v>
      </c>
      <c r="AU1314" s="206" t="s">
        <v>83</v>
      </c>
      <c r="AY1314" s="17" t="s">
        <v>143</v>
      </c>
      <c r="BE1314" s="207">
        <f>IF(N1314="základní",J1314,0)</f>
        <v>583800</v>
      </c>
      <c r="BF1314" s="207">
        <f>IF(N1314="snížená",J1314,0)</f>
        <v>0</v>
      </c>
      <c r="BG1314" s="207">
        <f>IF(N1314="zákl. přenesená",J1314,0)</f>
        <v>0</v>
      </c>
      <c r="BH1314" s="207">
        <f>IF(N1314="sníž. přenesená",J1314,0)</f>
        <v>0</v>
      </c>
      <c r="BI1314" s="207">
        <f>IF(N1314="nulová",J1314,0)</f>
        <v>0</v>
      </c>
      <c r="BJ1314" s="17" t="s">
        <v>20</v>
      </c>
      <c r="BK1314" s="207">
        <f>ROUND(I1314*H1314,2)</f>
        <v>583800</v>
      </c>
      <c r="BL1314" s="17" t="s">
        <v>150</v>
      </c>
      <c r="BM1314" s="206" t="s">
        <v>2804</v>
      </c>
    </row>
    <row r="1315" s="2" customFormat="1">
      <c r="A1315" s="32"/>
      <c r="B1315" s="33"/>
      <c r="C1315" s="34"/>
      <c r="D1315" s="208" t="s">
        <v>152</v>
      </c>
      <c r="E1315" s="34"/>
      <c r="F1315" s="209" t="s">
        <v>2795</v>
      </c>
      <c r="G1315" s="34"/>
      <c r="H1315" s="34"/>
      <c r="I1315" s="34"/>
      <c r="J1315" s="34"/>
      <c r="K1315" s="34"/>
      <c r="L1315" s="38"/>
      <c r="M1315" s="210"/>
      <c r="N1315" s="211"/>
      <c r="O1315" s="77"/>
      <c r="P1315" s="77"/>
      <c r="Q1315" s="77"/>
      <c r="R1315" s="77"/>
      <c r="S1315" s="77"/>
      <c r="T1315" s="78"/>
      <c r="U1315" s="32"/>
      <c r="V1315" s="32"/>
      <c r="W1315" s="32"/>
      <c r="X1315" s="32"/>
      <c r="Y1315" s="32"/>
      <c r="Z1315" s="32"/>
      <c r="AA1315" s="32"/>
      <c r="AB1315" s="32"/>
      <c r="AC1315" s="32"/>
      <c r="AD1315" s="32"/>
      <c r="AE1315" s="32"/>
      <c r="AT1315" s="17" t="s">
        <v>152</v>
      </c>
      <c r="AU1315" s="17" t="s">
        <v>83</v>
      </c>
    </row>
    <row r="1316" s="2" customFormat="1">
      <c r="A1316" s="32"/>
      <c r="B1316" s="33"/>
      <c r="C1316" s="34"/>
      <c r="D1316" s="208" t="s">
        <v>179</v>
      </c>
      <c r="E1316" s="34"/>
      <c r="F1316" s="209" t="s">
        <v>2796</v>
      </c>
      <c r="G1316" s="34"/>
      <c r="H1316" s="34"/>
      <c r="I1316" s="34"/>
      <c r="J1316" s="34"/>
      <c r="K1316" s="34"/>
      <c r="L1316" s="38"/>
      <c r="M1316" s="210"/>
      <c r="N1316" s="211"/>
      <c r="O1316" s="77"/>
      <c r="P1316" s="77"/>
      <c r="Q1316" s="77"/>
      <c r="R1316" s="77"/>
      <c r="S1316" s="77"/>
      <c r="T1316" s="78"/>
      <c r="U1316" s="32"/>
      <c r="V1316" s="32"/>
      <c r="W1316" s="32"/>
      <c r="X1316" s="32"/>
      <c r="Y1316" s="32"/>
      <c r="Z1316" s="32"/>
      <c r="AA1316" s="32"/>
      <c r="AB1316" s="32"/>
      <c r="AC1316" s="32"/>
      <c r="AD1316" s="32"/>
      <c r="AE1316" s="32"/>
      <c r="AT1316" s="17" t="s">
        <v>179</v>
      </c>
      <c r="AU1316" s="17" t="s">
        <v>83</v>
      </c>
    </row>
    <row r="1317" s="2" customFormat="1" ht="33" customHeight="1">
      <c r="A1317" s="32"/>
      <c r="B1317" s="33"/>
      <c r="C1317" s="196" t="s">
        <v>2805</v>
      </c>
      <c r="D1317" s="196" t="s">
        <v>145</v>
      </c>
      <c r="E1317" s="197" t="s">
        <v>2806</v>
      </c>
      <c r="F1317" s="198" t="s">
        <v>2807</v>
      </c>
      <c r="G1317" s="199" t="s">
        <v>148</v>
      </c>
      <c r="H1317" s="200">
        <v>2.3999999999999999</v>
      </c>
      <c r="I1317" s="201">
        <v>278</v>
      </c>
      <c r="J1317" s="201">
        <f>ROUND(I1317*H1317,2)</f>
        <v>667.20000000000005</v>
      </c>
      <c r="K1317" s="198" t="s">
        <v>149</v>
      </c>
      <c r="L1317" s="38"/>
      <c r="M1317" s="202" t="s">
        <v>18</v>
      </c>
      <c r="N1317" s="203" t="s">
        <v>45</v>
      </c>
      <c r="O1317" s="204">
        <v>0.67300000000000004</v>
      </c>
      <c r="P1317" s="204">
        <f>O1317*H1317</f>
        <v>1.6152</v>
      </c>
      <c r="Q1317" s="204">
        <v>0</v>
      </c>
      <c r="R1317" s="204">
        <f>Q1317*H1317</f>
        <v>0</v>
      </c>
      <c r="S1317" s="204">
        <v>0.17599999999999999</v>
      </c>
      <c r="T1317" s="205">
        <f>S1317*H1317</f>
        <v>0.42239999999999994</v>
      </c>
      <c r="U1317" s="32"/>
      <c r="V1317" s="32"/>
      <c r="W1317" s="32"/>
      <c r="X1317" s="32"/>
      <c r="Y1317" s="32"/>
      <c r="Z1317" s="32"/>
      <c r="AA1317" s="32"/>
      <c r="AB1317" s="32"/>
      <c r="AC1317" s="32"/>
      <c r="AD1317" s="32"/>
      <c r="AE1317" s="32"/>
      <c r="AR1317" s="206" t="s">
        <v>150</v>
      </c>
      <c r="AT1317" s="206" t="s">
        <v>145</v>
      </c>
      <c r="AU1317" s="206" t="s">
        <v>83</v>
      </c>
      <c r="AY1317" s="17" t="s">
        <v>143</v>
      </c>
      <c r="BE1317" s="207">
        <f>IF(N1317="základní",J1317,0)</f>
        <v>667.20000000000005</v>
      </c>
      <c r="BF1317" s="207">
        <f>IF(N1317="snížená",J1317,0)</f>
        <v>0</v>
      </c>
      <c r="BG1317" s="207">
        <f>IF(N1317="zákl. přenesená",J1317,0)</f>
        <v>0</v>
      </c>
      <c r="BH1317" s="207">
        <f>IF(N1317="sníž. přenesená",J1317,0)</f>
        <v>0</v>
      </c>
      <c r="BI1317" s="207">
        <f>IF(N1317="nulová",J1317,0)</f>
        <v>0</v>
      </c>
      <c r="BJ1317" s="17" t="s">
        <v>20</v>
      </c>
      <c r="BK1317" s="207">
        <f>ROUND(I1317*H1317,2)</f>
        <v>667.20000000000005</v>
      </c>
      <c r="BL1317" s="17" t="s">
        <v>150</v>
      </c>
      <c r="BM1317" s="206" t="s">
        <v>2808</v>
      </c>
    </row>
    <row r="1318" s="2" customFormat="1">
      <c r="A1318" s="32"/>
      <c r="B1318" s="33"/>
      <c r="C1318" s="34"/>
      <c r="D1318" s="208" t="s">
        <v>152</v>
      </c>
      <c r="E1318" s="34"/>
      <c r="F1318" s="209" t="s">
        <v>2809</v>
      </c>
      <c r="G1318" s="34"/>
      <c r="H1318" s="34"/>
      <c r="I1318" s="34"/>
      <c r="J1318" s="34"/>
      <c r="K1318" s="34"/>
      <c r="L1318" s="38"/>
      <c r="M1318" s="210"/>
      <c r="N1318" s="211"/>
      <c r="O1318" s="77"/>
      <c r="P1318" s="77"/>
      <c r="Q1318" s="77"/>
      <c r="R1318" s="77"/>
      <c r="S1318" s="77"/>
      <c r="T1318" s="78"/>
      <c r="U1318" s="32"/>
      <c r="V1318" s="32"/>
      <c r="W1318" s="32"/>
      <c r="X1318" s="32"/>
      <c r="Y1318" s="32"/>
      <c r="Z1318" s="32"/>
      <c r="AA1318" s="32"/>
      <c r="AB1318" s="32"/>
      <c r="AC1318" s="32"/>
      <c r="AD1318" s="32"/>
      <c r="AE1318" s="32"/>
      <c r="AT1318" s="17" t="s">
        <v>152</v>
      </c>
      <c r="AU1318" s="17" t="s">
        <v>83</v>
      </c>
    </row>
    <row r="1319" s="2" customFormat="1" ht="33" customHeight="1">
      <c r="A1319" s="32"/>
      <c r="B1319" s="33"/>
      <c r="C1319" s="196" t="s">
        <v>2810</v>
      </c>
      <c r="D1319" s="196" t="s">
        <v>145</v>
      </c>
      <c r="E1319" s="197" t="s">
        <v>2811</v>
      </c>
      <c r="F1319" s="198" t="s">
        <v>2812</v>
      </c>
      <c r="G1319" s="199" t="s">
        <v>195</v>
      </c>
      <c r="H1319" s="200">
        <v>12</v>
      </c>
      <c r="I1319" s="201">
        <v>250</v>
      </c>
      <c r="J1319" s="201">
        <f>ROUND(I1319*H1319,2)</f>
        <v>3000</v>
      </c>
      <c r="K1319" s="198" t="s">
        <v>149</v>
      </c>
      <c r="L1319" s="38"/>
      <c r="M1319" s="202" t="s">
        <v>18</v>
      </c>
      <c r="N1319" s="203" t="s">
        <v>45</v>
      </c>
      <c r="O1319" s="204">
        <v>0.80200000000000005</v>
      </c>
      <c r="P1319" s="204">
        <f>O1319*H1319</f>
        <v>9.6240000000000006</v>
      </c>
      <c r="Q1319" s="204">
        <v>0</v>
      </c>
      <c r="R1319" s="204">
        <f>Q1319*H1319</f>
        <v>0</v>
      </c>
      <c r="S1319" s="204">
        <v>0.019</v>
      </c>
      <c r="T1319" s="205">
        <f>S1319*H1319</f>
        <v>0.22799999999999998</v>
      </c>
      <c r="U1319" s="32"/>
      <c r="V1319" s="32"/>
      <c r="W1319" s="32"/>
      <c r="X1319" s="32"/>
      <c r="Y1319" s="32"/>
      <c r="Z1319" s="32"/>
      <c r="AA1319" s="32"/>
      <c r="AB1319" s="32"/>
      <c r="AC1319" s="32"/>
      <c r="AD1319" s="32"/>
      <c r="AE1319" s="32"/>
      <c r="AR1319" s="206" t="s">
        <v>150</v>
      </c>
      <c r="AT1319" s="206" t="s">
        <v>145</v>
      </c>
      <c r="AU1319" s="206" t="s">
        <v>83</v>
      </c>
      <c r="AY1319" s="17" t="s">
        <v>143</v>
      </c>
      <c r="BE1319" s="207">
        <f>IF(N1319="základní",J1319,0)</f>
        <v>3000</v>
      </c>
      <c r="BF1319" s="207">
        <f>IF(N1319="snížená",J1319,0)</f>
        <v>0</v>
      </c>
      <c r="BG1319" s="207">
        <f>IF(N1319="zákl. přenesená",J1319,0)</f>
        <v>0</v>
      </c>
      <c r="BH1319" s="207">
        <f>IF(N1319="sníž. přenesená",J1319,0)</f>
        <v>0</v>
      </c>
      <c r="BI1319" s="207">
        <f>IF(N1319="nulová",J1319,0)</f>
        <v>0</v>
      </c>
      <c r="BJ1319" s="17" t="s">
        <v>20</v>
      </c>
      <c r="BK1319" s="207">
        <f>ROUND(I1319*H1319,2)</f>
        <v>3000</v>
      </c>
      <c r="BL1319" s="17" t="s">
        <v>150</v>
      </c>
      <c r="BM1319" s="206" t="s">
        <v>2813</v>
      </c>
    </row>
    <row r="1320" s="2" customFormat="1">
      <c r="A1320" s="32"/>
      <c r="B1320" s="33"/>
      <c r="C1320" s="34"/>
      <c r="D1320" s="208" t="s">
        <v>152</v>
      </c>
      <c r="E1320" s="34"/>
      <c r="F1320" s="209" t="s">
        <v>2814</v>
      </c>
      <c r="G1320" s="34"/>
      <c r="H1320" s="34"/>
      <c r="I1320" s="34"/>
      <c r="J1320" s="34"/>
      <c r="K1320" s="34"/>
      <c r="L1320" s="38"/>
      <c r="M1320" s="210"/>
      <c r="N1320" s="211"/>
      <c r="O1320" s="77"/>
      <c r="P1320" s="77"/>
      <c r="Q1320" s="77"/>
      <c r="R1320" s="77"/>
      <c r="S1320" s="77"/>
      <c r="T1320" s="78"/>
      <c r="U1320" s="32"/>
      <c r="V1320" s="32"/>
      <c r="W1320" s="32"/>
      <c r="X1320" s="32"/>
      <c r="Y1320" s="32"/>
      <c r="Z1320" s="32"/>
      <c r="AA1320" s="32"/>
      <c r="AB1320" s="32"/>
      <c r="AC1320" s="32"/>
      <c r="AD1320" s="32"/>
      <c r="AE1320" s="32"/>
      <c r="AT1320" s="17" t="s">
        <v>152</v>
      </c>
      <c r="AU1320" s="17" t="s">
        <v>83</v>
      </c>
    </row>
    <row r="1321" s="2" customFormat="1" ht="33" customHeight="1">
      <c r="A1321" s="32"/>
      <c r="B1321" s="33"/>
      <c r="C1321" s="196" t="s">
        <v>2815</v>
      </c>
      <c r="D1321" s="196" t="s">
        <v>145</v>
      </c>
      <c r="E1321" s="197" t="s">
        <v>2816</v>
      </c>
      <c r="F1321" s="198" t="s">
        <v>2817</v>
      </c>
      <c r="G1321" s="199" t="s">
        <v>195</v>
      </c>
      <c r="H1321" s="200">
        <v>30</v>
      </c>
      <c r="I1321" s="201">
        <v>362</v>
      </c>
      <c r="J1321" s="201">
        <f>ROUND(I1321*H1321,2)</f>
        <v>10860</v>
      </c>
      <c r="K1321" s="198" t="s">
        <v>149</v>
      </c>
      <c r="L1321" s="38"/>
      <c r="M1321" s="202" t="s">
        <v>18</v>
      </c>
      <c r="N1321" s="203" t="s">
        <v>45</v>
      </c>
      <c r="O1321" s="204">
        <v>0.92000000000000004</v>
      </c>
      <c r="P1321" s="204">
        <f>O1321*H1321</f>
        <v>27.600000000000001</v>
      </c>
      <c r="Q1321" s="204">
        <v>0</v>
      </c>
      <c r="R1321" s="204">
        <f>Q1321*H1321</f>
        <v>0</v>
      </c>
      <c r="S1321" s="204">
        <v>0.0040000000000000001</v>
      </c>
      <c r="T1321" s="205">
        <f>S1321*H1321</f>
        <v>0.12</v>
      </c>
      <c r="U1321" s="32"/>
      <c r="V1321" s="32"/>
      <c r="W1321" s="32"/>
      <c r="X1321" s="32"/>
      <c r="Y1321" s="32"/>
      <c r="Z1321" s="32"/>
      <c r="AA1321" s="32"/>
      <c r="AB1321" s="32"/>
      <c r="AC1321" s="32"/>
      <c r="AD1321" s="32"/>
      <c r="AE1321" s="32"/>
      <c r="AR1321" s="206" t="s">
        <v>150</v>
      </c>
      <c r="AT1321" s="206" t="s">
        <v>145</v>
      </c>
      <c r="AU1321" s="206" t="s">
        <v>83</v>
      </c>
      <c r="AY1321" s="17" t="s">
        <v>143</v>
      </c>
      <c r="BE1321" s="207">
        <f>IF(N1321="základní",J1321,0)</f>
        <v>10860</v>
      </c>
      <c r="BF1321" s="207">
        <f>IF(N1321="snížená",J1321,0)</f>
        <v>0</v>
      </c>
      <c r="BG1321" s="207">
        <f>IF(N1321="zákl. přenesená",J1321,0)</f>
        <v>0</v>
      </c>
      <c r="BH1321" s="207">
        <f>IF(N1321="sníž. přenesená",J1321,0)</f>
        <v>0</v>
      </c>
      <c r="BI1321" s="207">
        <f>IF(N1321="nulová",J1321,0)</f>
        <v>0</v>
      </c>
      <c r="BJ1321" s="17" t="s">
        <v>20</v>
      </c>
      <c r="BK1321" s="207">
        <f>ROUND(I1321*H1321,2)</f>
        <v>10860</v>
      </c>
      <c r="BL1321" s="17" t="s">
        <v>150</v>
      </c>
      <c r="BM1321" s="206" t="s">
        <v>2818</v>
      </c>
    </row>
    <row r="1322" s="2" customFormat="1">
      <c r="A1322" s="32"/>
      <c r="B1322" s="33"/>
      <c r="C1322" s="34"/>
      <c r="D1322" s="208" t="s">
        <v>179</v>
      </c>
      <c r="E1322" s="34"/>
      <c r="F1322" s="209" t="s">
        <v>2819</v>
      </c>
      <c r="G1322" s="34"/>
      <c r="H1322" s="34"/>
      <c r="I1322" s="34"/>
      <c r="J1322" s="34"/>
      <c r="K1322" s="34"/>
      <c r="L1322" s="38"/>
      <c r="M1322" s="210"/>
      <c r="N1322" s="211"/>
      <c r="O1322" s="77"/>
      <c r="P1322" s="77"/>
      <c r="Q1322" s="77"/>
      <c r="R1322" s="77"/>
      <c r="S1322" s="77"/>
      <c r="T1322" s="78"/>
      <c r="U1322" s="32"/>
      <c r="V1322" s="32"/>
      <c r="W1322" s="32"/>
      <c r="X1322" s="32"/>
      <c r="Y1322" s="32"/>
      <c r="Z1322" s="32"/>
      <c r="AA1322" s="32"/>
      <c r="AB1322" s="32"/>
      <c r="AC1322" s="32"/>
      <c r="AD1322" s="32"/>
      <c r="AE1322" s="32"/>
      <c r="AT1322" s="17" t="s">
        <v>179</v>
      </c>
      <c r="AU1322" s="17" t="s">
        <v>83</v>
      </c>
    </row>
    <row r="1323" s="2" customFormat="1" ht="33" customHeight="1">
      <c r="A1323" s="32"/>
      <c r="B1323" s="33"/>
      <c r="C1323" s="196" t="s">
        <v>2820</v>
      </c>
      <c r="D1323" s="196" t="s">
        <v>145</v>
      </c>
      <c r="E1323" s="197" t="s">
        <v>2821</v>
      </c>
      <c r="F1323" s="198" t="s">
        <v>2822</v>
      </c>
      <c r="G1323" s="199" t="s">
        <v>256</v>
      </c>
      <c r="H1323" s="200">
        <v>10.949999999999999</v>
      </c>
      <c r="I1323" s="201">
        <v>147</v>
      </c>
      <c r="J1323" s="201">
        <f>ROUND(I1323*H1323,2)</f>
        <v>1609.6500000000001</v>
      </c>
      <c r="K1323" s="198" t="s">
        <v>149</v>
      </c>
      <c r="L1323" s="38"/>
      <c r="M1323" s="202" t="s">
        <v>18</v>
      </c>
      <c r="N1323" s="203" t="s">
        <v>45</v>
      </c>
      <c r="O1323" s="204">
        <v>0.47299999999999998</v>
      </c>
      <c r="P1323" s="204">
        <f>O1323*H1323</f>
        <v>5.1793499999999995</v>
      </c>
      <c r="Q1323" s="204">
        <v>0</v>
      </c>
      <c r="R1323" s="204">
        <f>Q1323*H1323</f>
        <v>0</v>
      </c>
      <c r="S1323" s="204">
        <v>0.0080000000000000002</v>
      </c>
      <c r="T1323" s="205">
        <f>S1323*H1323</f>
        <v>0.087599999999999997</v>
      </c>
      <c r="U1323" s="32"/>
      <c r="V1323" s="32"/>
      <c r="W1323" s="32"/>
      <c r="X1323" s="32"/>
      <c r="Y1323" s="32"/>
      <c r="Z1323" s="32"/>
      <c r="AA1323" s="32"/>
      <c r="AB1323" s="32"/>
      <c r="AC1323" s="32"/>
      <c r="AD1323" s="32"/>
      <c r="AE1323" s="32"/>
      <c r="AR1323" s="206" t="s">
        <v>150</v>
      </c>
      <c r="AT1323" s="206" t="s">
        <v>145</v>
      </c>
      <c r="AU1323" s="206" t="s">
        <v>83</v>
      </c>
      <c r="AY1323" s="17" t="s">
        <v>143</v>
      </c>
      <c r="BE1323" s="207">
        <f>IF(N1323="základní",J1323,0)</f>
        <v>1609.6500000000001</v>
      </c>
      <c r="BF1323" s="207">
        <f>IF(N1323="snížená",J1323,0)</f>
        <v>0</v>
      </c>
      <c r="BG1323" s="207">
        <f>IF(N1323="zákl. přenesená",J1323,0)</f>
        <v>0</v>
      </c>
      <c r="BH1323" s="207">
        <f>IF(N1323="sníž. přenesená",J1323,0)</f>
        <v>0</v>
      </c>
      <c r="BI1323" s="207">
        <f>IF(N1323="nulová",J1323,0)</f>
        <v>0</v>
      </c>
      <c r="BJ1323" s="17" t="s">
        <v>20</v>
      </c>
      <c r="BK1323" s="207">
        <f>ROUND(I1323*H1323,2)</f>
        <v>1609.6500000000001</v>
      </c>
      <c r="BL1323" s="17" t="s">
        <v>150</v>
      </c>
      <c r="BM1323" s="206" t="s">
        <v>2823</v>
      </c>
    </row>
    <row r="1324" s="2" customFormat="1" ht="24.15" customHeight="1">
      <c r="A1324" s="32"/>
      <c r="B1324" s="33"/>
      <c r="C1324" s="196" t="s">
        <v>2824</v>
      </c>
      <c r="D1324" s="196" t="s">
        <v>145</v>
      </c>
      <c r="E1324" s="197" t="s">
        <v>2825</v>
      </c>
      <c r="F1324" s="198" t="s">
        <v>2826</v>
      </c>
      <c r="G1324" s="199" t="s">
        <v>256</v>
      </c>
      <c r="H1324" s="200">
        <v>13.5</v>
      </c>
      <c r="I1324" s="201">
        <v>606</v>
      </c>
      <c r="J1324" s="201">
        <f>ROUND(I1324*H1324,2)</f>
        <v>8181</v>
      </c>
      <c r="K1324" s="198" t="s">
        <v>149</v>
      </c>
      <c r="L1324" s="38"/>
      <c r="M1324" s="202" t="s">
        <v>18</v>
      </c>
      <c r="N1324" s="203" t="s">
        <v>45</v>
      </c>
      <c r="O1324" s="204">
        <v>1.9450000000000001</v>
      </c>
      <c r="P1324" s="204">
        <f>O1324*H1324</f>
        <v>26.2575</v>
      </c>
      <c r="Q1324" s="204">
        <v>0</v>
      </c>
      <c r="R1324" s="204">
        <f>Q1324*H1324</f>
        <v>0</v>
      </c>
      <c r="S1324" s="204">
        <v>0.049000000000000002</v>
      </c>
      <c r="T1324" s="205">
        <f>S1324*H1324</f>
        <v>0.66149999999999998</v>
      </c>
      <c r="U1324" s="32"/>
      <c r="V1324" s="32"/>
      <c r="W1324" s="32"/>
      <c r="X1324" s="32"/>
      <c r="Y1324" s="32"/>
      <c r="Z1324" s="32"/>
      <c r="AA1324" s="32"/>
      <c r="AB1324" s="32"/>
      <c r="AC1324" s="32"/>
      <c r="AD1324" s="32"/>
      <c r="AE1324" s="32"/>
      <c r="AR1324" s="206" t="s">
        <v>150</v>
      </c>
      <c r="AT1324" s="206" t="s">
        <v>145</v>
      </c>
      <c r="AU1324" s="206" t="s">
        <v>83</v>
      </c>
      <c r="AY1324" s="17" t="s">
        <v>143</v>
      </c>
      <c r="BE1324" s="207">
        <f>IF(N1324="základní",J1324,0)</f>
        <v>8181</v>
      </c>
      <c r="BF1324" s="207">
        <f>IF(N1324="snížená",J1324,0)</f>
        <v>0</v>
      </c>
      <c r="BG1324" s="207">
        <f>IF(N1324="zákl. přenesená",J1324,0)</f>
        <v>0</v>
      </c>
      <c r="BH1324" s="207">
        <f>IF(N1324="sníž. přenesená",J1324,0)</f>
        <v>0</v>
      </c>
      <c r="BI1324" s="207">
        <f>IF(N1324="nulová",J1324,0)</f>
        <v>0</v>
      </c>
      <c r="BJ1324" s="17" t="s">
        <v>20</v>
      </c>
      <c r="BK1324" s="207">
        <f>ROUND(I1324*H1324,2)</f>
        <v>8181</v>
      </c>
      <c r="BL1324" s="17" t="s">
        <v>150</v>
      </c>
      <c r="BM1324" s="206" t="s">
        <v>2827</v>
      </c>
    </row>
    <row r="1325" s="2" customFormat="1">
      <c r="A1325" s="32"/>
      <c r="B1325" s="33"/>
      <c r="C1325" s="34"/>
      <c r="D1325" s="208" t="s">
        <v>179</v>
      </c>
      <c r="E1325" s="34"/>
      <c r="F1325" s="209" t="s">
        <v>2828</v>
      </c>
      <c r="G1325" s="34"/>
      <c r="H1325" s="34"/>
      <c r="I1325" s="34"/>
      <c r="J1325" s="34"/>
      <c r="K1325" s="34"/>
      <c r="L1325" s="38"/>
      <c r="M1325" s="210"/>
      <c r="N1325" s="211"/>
      <c r="O1325" s="77"/>
      <c r="P1325" s="77"/>
      <c r="Q1325" s="77"/>
      <c r="R1325" s="77"/>
      <c r="S1325" s="77"/>
      <c r="T1325" s="78"/>
      <c r="U1325" s="32"/>
      <c r="V1325" s="32"/>
      <c r="W1325" s="32"/>
      <c r="X1325" s="32"/>
      <c r="Y1325" s="32"/>
      <c r="Z1325" s="32"/>
      <c r="AA1325" s="32"/>
      <c r="AB1325" s="32"/>
      <c r="AC1325" s="32"/>
      <c r="AD1325" s="32"/>
      <c r="AE1325" s="32"/>
      <c r="AT1325" s="17" t="s">
        <v>179</v>
      </c>
      <c r="AU1325" s="17" t="s">
        <v>83</v>
      </c>
    </row>
    <row r="1326" s="2" customFormat="1" ht="33" customHeight="1">
      <c r="A1326" s="32"/>
      <c r="B1326" s="33"/>
      <c r="C1326" s="196" t="s">
        <v>2829</v>
      </c>
      <c r="D1326" s="196" t="s">
        <v>145</v>
      </c>
      <c r="E1326" s="197" t="s">
        <v>2830</v>
      </c>
      <c r="F1326" s="198" t="s">
        <v>2831</v>
      </c>
      <c r="G1326" s="199" t="s">
        <v>148</v>
      </c>
      <c r="H1326" s="200">
        <v>4.5</v>
      </c>
      <c r="I1326" s="201">
        <v>399</v>
      </c>
      <c r="J1326" s="201">
        <f>ROUND(I1326*H1326,2)</f>
        <v>1795.5</v>
      </c>
      <c r="K1326" s="198" t="s">
        <v>149</v>
      </c>
      <c r="L1326" s="38"/>
      <c r="M1326" s="202" t="s">
        <v>18</v>
      </c>
      <c r="N1326" s="203" t="s">
        <v>45</v>
      </c>
      <c r="O1326" s="204">
        <v>0.79900000000000004</v>
      </c>
      <c r="P1326" s="204">
        <f>O1326*H1326</f>
        <v>3.5955000000000004</v>
      </c>
      <c r="Q1326" s="204">
        <v>0.010590799999999999</v>
      </c>
      <c r="R1326" s="204">
        <f>Q1326*H1326</f>
        <v>0.047658599999999995</v>
      </c>
      <c r="S1326" s="204">
        <v>0</v>
      </c>
      <c r="T1326" s="205">
        <f>S1326*H1326</f>
        <v>0</v>
      </c>
      <c r="U1326" s="32"/>
      <c r="V1326" s="32"/>
      <c r="W1326" s="32"/>
      <c r="X1326" s="32"/>
      <c r="Y1326" s="32"/>
      <c r="Z1326" s="32"/>
      <c r="AA1326" s="32"/>
      <c r="AB1326" s="32"/>
      <c r="AC1326" s="32"/>
      <c r="AD1326" s="32"/>
      <c r="AE1326" s="32"/>
      <c r="AR1326" s="206" t="s">
        <v>150</v>
      </c>
      <c r="AT1326" s="206" t="s">
        <v>145</v>
      </c>
      <c r="AU1326" s="206" t="s">
        <v>83</v>
      </c>
      <c r="AY1326" s="17" t="s">
        <v>143</v>
      </c>
      <c r="BE1326" s="207">
        <f>IF(N1326="základní",J1326,0)</f>
        <v>1795.5</v>
      </c>
      <c r="BF1326" s="207">
        <f>IF(N1326="snížená",J1326,0)</f>
        <v>0</v>
      </c>
      <c r="BG1326" s="207">
        <f>IF(N1326="zákl. přenesená",J1326,0)</f>
        <v>0</v>
      </c>
      <c r="BH1326" s="207">
        <f>IF(N1326="sníž. přenesená",J1326,0)</f>
        <v>0</v>
      </c>
      <c r="BI1326" s="207">
        <f>IF(N1326="nulová",J1326,0)</f>
        <v>0</v>
      </c>
      <c r="BJ1326" s="17" t="s">
        <v>20</v>
      </c>
      <c r="BK1326" s="207">
        <f>ROUND(I1326*H1326,2)</f>
        <v>1795.5</v>
      </c>
      <c r="BL1326" s="17" t="s">
        <v>150</v>
      </c>
      <c r="BM1326" s="206" t="s">
        <v>2832</v>
      </c>
    </row>
    <row r="1327" s="2" customFormat="1">
      <c r="A1327" s="32"/>
      <c r="B1327" s="33"/>
      <c r="C1327" s="34"/>
      <c r="D1327" s="208" t="s">
        <v>152</v>
      </c>
      <c r="E1327" s="34"/>
      <c r="F1327" s="209" t="s">
        <v>2833</v>
      </c>
      <c r="G1327" s="34"/>
      <c r="H1327" s="34"/>
      <c r="I1327" s="34"/>
      <c r="J1327" s="34"/>
      <c r="K1327" s="34"/>
      <c r="L1327" s="38"/>
      <c r="M1327" s="210"/>
      <c r="N1327" s="211"/>
      <c r="O1327" s="77"/>
      <c r="P1327" s="77"/>
      <c r="Q1327" s="77"/>
      <c r="R1327" s="77"/>
      <c r="S1327" s="77"/>
      <c r="T1327" s="78"/>
      <c r="U1327" s="32"/>
      <c r="V1327" s="32"/>
      <c r="W1327" s="32"/>
      <c r="X1327" s="32"/>
      <c r="Y1327" s="32"/>
      <c r="Z1327" s="32"/>
      <c r="AA1327" s="32"/>
      <c r="AB1327" s="32"/>
      <c r="AC1327" s="32"/>
      <c r="AD1327" s="32"/>
      <c r="AE1327" s="32"/>
      <c r="AT1327" s="17" t="s">
        <v>152</v>
      </c>
      <c r="AU1327" s="17" t="s">
        <v>83</v>
      </c>
    </row>
    <row r="1328" s="2" customFormat="1" ht="33" customHeight="1">
      <c r="A1328" s="32"/>
      <c r="B1328" s="33"/>
      <c r="C1328" s="196" t="s">
        <v>2834</v>
      </c>
      <c r="D1328" s="196" t="s">
        <v>145</v>
      </c>
      <c r="E1328" s="197" t="s">
        <v>2835</v>
      </c>
      <c r="F1328" s="198" t="s">
        <v>2836</v>
      </c>
      <c r="G1328" s="199" t="s">
        <v>148</v>
      </c>
      <c r="H1328" s="200">
        <v>5.25</v>
      </c>
      <c r="I1328" s="201">
        <v>492</v>
      </c>
      <c r="J1328" s="201">
        <f>ROUND(I1328*H1328,2)</f>
        <v>2583</v>
      </c>
      <c r="K1328" s="198" t="s">
        <v>149</v>
      </c>
      <c r="L1328" s="38"/>
      <c r="M1328" s="202" t="s">
        <v>18</v>
      </c>
      <c r="N1328" s="203" t="s">
        <v>45</v>
      </c>
      <c r="O1328" s="204">
        <v>0.97499999999999998</v>
      </c>
      <c r="P1328" s="204">
        <f>O1328*H1328</f>
        <v>5.1187499999999995</v>
      </c>
      <c r="Q1328" s="204">
        <v>0.01325</v>
      </c>
      <c r="R1328" s="204">
        <f>Q1328*H1328</f>
        <v>0.069562499999999999</v>
      </c>
      <c r="S1328" s="204">
        <v>0</v>
      </c>
      <c r="T1328" s="205">
        <f>S1328*H1328</f>
        <v>0</v>
      </c>
      <c r="U1328" s="32"/>
      <c r="V1328" s="32"/>
      <c r="W1328" s="32"/>
      <c r="X1328" s="32"/>
      <c r="Y1328" s="32"/>
      <c r="Z1328" s="32"/>
      <c r="AA1328" s="32"/>
      <c r="AB1328" s="32"/>
      <c r="AC1328" s="32"/>
      <c r="AD1328" s="32"/>
      <c r="AE1328" s="32"/>
      <c r="AR1328" s="206" t="s">
        <v>150</v>
      </c>
      <c r="AT1328" s="206" t="s">
        <v>145</v>
      </c>
      <c r="AU1328" s="206" t="s">
        <v>83</v>
      </c>
      <c r="AY1328" s="17" t="s">
        <v>143</v>
      </c>
      <c r="BE1328" s="207">
        <f>IF(N1328="základní",J1328,0)</f>
        <v>2583</v>
      </c>
      <c r="BF1328" s="207">
        <f>IF(N1328="snížená",J1328,0)</f>
        <v>0</v>
      </c>
      <c r="BG1328" s="207">
        <f>IF(N1328="zákl. přenesená",J1328,0)</f>
        <v>0</v>
      </c>
      <c r="BH1328" s="207">
        <f>IF(N1328="sníž. přenesená",J1328,0)</f>
        <v>0</v>
      </c>
      <c r="BI1328" s="207">
        <f>IF(N1328="nulová",J1328,0)</f>
        <v>0</v>
      </c>
      <c r="BJ1328" s="17" t="s">
        <v>20</v>
      </c>
      <c r="BK1328" s="207">
        <f>ROUND(I1328*H1328,2)</f>
        <v>2583</v>
      </c>
      <c r="BL1328" s="17" t="s">
        <v>150</v>
      </c>
      <c r="BM1328" s="206" t="s">
        <v>2837</v>
      </c>
    </row>
    <row r="1329" s="2" customFormat="1">
      <c r="A1329" s="32"/>
      <c r="B1329" s="33"/>
      <c r="C1329" s="34"/>
      <c r="D1329" s="208" t="s">
        <v>152</v>
      </c>
      <c r="E1329" s="34"/>
      <c r="F1329" s="209" t="s">
        <v>2833</v>
      </c>
      <c r="G1329" s="34"/>
      <c r="H1329" s="34"/>
      <c r="I1329" s="34"/>
      <c r="J1329" s="34"/>
      <c r="K1329" s="34"/>
      <c r="L1329" s="38"/>
      <c r="M1329" s="210"/>
      <c r="N1329" s="211"/>
      <c r="O1329" s="77"/>
      <c r="P1329" s="77"/>
      <c r="Q1329" s="77"/>
      <c r="R1329" s="77"/>
      <c r="S1329" s="77"/>
      <c r="T1329" s="78"/>
      <c r="U1329" s="32"/>
      <c r="V1329" s="32"/>
      <c r="W1329" s="32"/>
      <c r="X1329" s="32"/>
      <c r="Y1329" s="32"/>
      <c r="Z1329" s="32"/>
      <c r="AA1329" s="32"/>
      <c r="AB1329" s="32"/>
      <c r="AC1329" s="32"/>
      <c r="AD1329" s="32"/>
      <c r="AE1329" s="32"/>
      <c r="AT1329" s="17" t="s">
        <v>152</v>
      </c>
      <c r="AU1329" s="17" t="s">
        <v>83</v>
      </c>
    </row>
    <row r="1330" s="2" customFormat="1" ht="33" customHeight="1">
      <c r="A1330" s="32"/>
      <c r="B1330" s="33"/>
      <c r="C1330" s="196" t="s">
        <v>2838</v>
      </c>
      <c r="D1330" s="196" t="s">
        <v>145</v>
      </c>
      <c r="E1330" s="197" t="s">
        <v>2839</v>
      </c>
      <c r="F1330" s="198" t="s">
        <v>2840</v>
      </c>
      <c r="G1330" s="199" t="s">
        <v>148</v>
      </c>
      <c r="H1330" s="200">
        <v>4.5</v>
      </c>
      <c r="I1330" s="201">
        <v>174</v>
      </c>
      <c r="J1330" s="201">
        <f>ROUND(I1330*H1330,2)</f>
        <v>783</v>
      </c>
      <c r="K1330" s="198" t="s">
        <v>149</v>
      </c>
      <c r="L1330" s="38"/>
      <c r="M1330" s="202" t="s">
        <v>18</v>
      </c>
      <c r="N1330" s="203" t="s">
        <v>45</v>
      </c>
      <c r="O1330" s="204">
        <v>0.47999999999999998</v>
      </c>
      <c r="P1330" s="204">
        <f>O1330*H1330</f>
        <v>2.1600000000000001</v>
      </c>
      <c r="Q1330" s="204">
        <v>0</v>
      </c>
      <c r="R1330" s="204">
        <f>Q1330*H1330</f>
        <v>0</v>
      </c>
      <c r="S1330" s="204">
        <v>0.010590000000000001</v>
      </c>
      <c r="T1330" s="205">
        <f>S1330*H1330</f>
        <v>0.047655000000000003</v>
      </c>
      <c r="U1330" s="32"/>
      <c r="V1330" s="32"/>
      <c r="W1330" s="32"/>
      <c r="X1330" s="32"/>
      <c r="Y1330" s="32"/>
      <c r="Z1330" s="32"/>
      <c r="AA1330" s="32"/>
      <c r="AB1330" s="32"/>
      <c r="AC1330" s="32"/>
      <c r="AD1330" s="32"/>
      <c r="AE1330" s="32"/>
      <c r="AR1330" s="206" t="s">
        <v>150</v>
      </c>
      <c r="AT1330" s="206" t="s">
        <v>145</v>
      </c>
      <c r="AU1330" s="206" t="s">
        <v>83</v>
      </c>
      <c r="AY1330" s="17" t="s">
        <v>143</v>
      </c>
      <c r="BE1330" s="207">
        <f>IF(N1330="základní",J1330,0)</f>
        <v>783</v>
      </c>
      <c r="BF1330" s="207">
        <f>IF(N1330="snížená",J1330,0)</f>
        <v>0</v>
      </c>
      <c r="BG1330" s="207">
        <f>IF(N1330="zákl. přenesená",J1330,0)</f>
        <v>0</v>
      </c>
      <c r="BH1330" s="207">
        <f>IF(N1330="sníž. přenesená",J1330,0)</f>
        <v>0</v>
      </c>
      <c r="BI1330" s="207">
        <f>IF(N1330="nulová",J1330,0)</f>
        <v>0</v>
      </c>
      <c r="BJ1330" s="17" t="s">
        <v>20</v>
      </c>
      <c r="BK1330" s="207">
        <f>ROUND(I1330*H1330,2)</f>
        <v>783</v>
      </c>
      <c r="BL1330" s="17" t="s">
        <v>150</v>
      </c>
      <c r="BM1330" s="206" t="s">
        <v>2841</v>
      </c>
    </row>
    <row r="1331" s="2" customFormat="1" ht="33" customHeight="1">
      <c r="A1331" s="32"/>
      <c r="B1331" s="33"/>
      <c r="C1331" s="196" t="s">
        <v>2842</v>
      </c>
      <c r="D1331" s="196" t="s">
        <v>145</v>
      </c>
      <c r="E1331" s="197" t="s">
        <v>2843</v>
      </c>
      <c r="F1331" s="198" t="s">
        <v>2844</v>
      </c>
      <c r="G1331" s="199" t="s">
        <v>148</v>
      </c>
      <c r="H1331" s="200">
        <v>5.25</v>
      </c>
      <c r="I1331" s="201">
        <v>213</v>
      </c>
      <c r="J1331" s="201">
        <f>ROUND(I1331*H1331,2)</f>
        <v>1118.25</v>
      </c>
      <c r="K1331" s="198" t="s">
        <v>149</v>
      </c>
      <c r="L1331" s="38"/>
      <c r="M1331" s="202" t="s">
        <v>18</v>
      </c>
      <c r="N1331" s="203" t="s">
        <v>45</v>
      </c>
      <c r="O1331" s="204">
        <v>0.58399999999999996</v>
      </c>
      <c r="P1331" s="204">
        <f>O1331*H1331</f>
        <v>3.0659999999999998</v>
      </c>
      <c r="Q1331" s="204">
        <v>0</v>
      </c>
      <c r="R1331" s="204">
        <f>Q1331*H1331</f>
        <v>0</v>
      </c>
      <c r="S1331" s="204">
        <v>0.01325</v>
      </c>
      <c r="T1331" s="205">
        <f>S1331*H1331</f>
        <v>0.069562499999999999</v>
      </c>
      <c r="U1331" s="32"/>
      <c r="V1331" s="32"/>
      <c r="W1331" s="32"/>
      <c r="X1331" s="32"/>
      <c r="Y1331" s="32"/>
      <c r="Z1331" s="32"/>
      <c r="AA1331" s="32"/>
      <c r="AB1331" s="32"/>
      <c r="AC1331" s="32"/>
      <c r="AD1331" s="32"/>
      <c r="AE1331" s="32"/>
      <c r="AR1331" s="206" t="s">
        <v>150</v>
      </c>
      <c r="AT1331" s="206" t="s">
        <v>145</v>
      </c>
      <c r="AU1331" s="206" t="s">
        <v>83</v>
      </c>
      <c r="AY1331" s="17" t="s">
        <v>143</v>
      </c>
      <c r="BE1331" s="207">
        <f>IF(N1331="základní",J1331,0)</f>
        <v>1118.25</v>
      </c>
      <c r="BF1331" s="207">
        <f>IF(N1331="snížená",J1331,0)</f>
        <v>0</v>
      </c>
      <c r="BG1331" s="207">
        <f>IF(N1331="zákl. přenesená",J1331,0)</f>
        <v>0</v>
      </c>
      <c r="BH1331" s="207">
        <f>IF(N1331="sníž. přenesená",J1331,0)</f>
        <v>0</v>
      </c>
      <c r="BI1331" s="207">
        <f>IF(N1331="nulová",J1331,0)</f>
        <v>0</v>
      </c>
      <c r="BJ1331" s="17" t="s">
        <v>20</v>
      </c>
      <c r="BK1331" s="207">
        <f>ROUND(I1331*H1331,2)</f>
        <v>1118.25</v>
      </c>
      <c r="BL1331" s="17" t="s">
        <v>150</v>
      </c>
      <c r="BM1331" s="206" t="s">
        <v>2845</v>
      </c>
    </row>
    <row r="1332" s="2" customFormat="1" ht="24.15" customHeight="1">
      <c r="A1332" s="32"/>
      <c r="B1332" s="33"/>
      <c r="C1332" s="196" t="s">
        <v>2846</v>
      </c>
      <c r="D1332" s="196" t="s">
        <v>145</v>
      </c>
      <c r="E1332" s="197" t="s">
        <v>2847</v>
      </c>
      <c r="F1332" s="198" t="s">
        <v>2848</v>
      </c>
      <c r="G1332" s="199" t="s">
        <v>256</v>
      </c>
      <c r="H1332" s="200">
        <v>39.600000000000001</v>
      </c>
      <c r="I1332" s="201">
        <v>307</v>
      </c>
      <c r="J1332" s="201">
        <f>ROUND(I1332*H1332,2)</f>
        <v>12157.200000000001</v>
      </c>
      <c r="K1332" s="198" t="s">
        <v>149</v>
      </c>
      <c r="L1332" s="38"/>
      <c r="M1332" s="202" t="s">
        <v>18</v>
      </c>
      <c r="N1332" s="203" t="s">
        <v>45</v>
      </c>
      <c r="O1332" s="204">
        <v>0.59999999999999998</v>
      </c>
      <c r="P1332" s="204">
        <f>O1332*H1332</f>
        <v>23.760000000000002</v>
      </c>
      <c r="Q1332" s="204">
        <v>6.084E-05</v>
      </c>
      <c r="R1332" s="204">
        <f>Q1332*H1332</f>
        <v>0.0024092639999999999</v>
      </c>
      <c r="S1332" s="204">
        <v>0.002</v>
      </c>
      <c r="T1332" s="205">
        <f>S1332*H1332</f>
        <v>0.079200000000000007</v>
      </c>
      <c r="U1332" s="32"/>
      <c r="V1332" s="32"/>
      <c r="W1332" s="32"/>
      <c r="X1332" s="32"/>
      <c r="Y1332" s="32"/>
      <c r="Z1332" s="32"/>
      <c r="AA1332" s="32"/>
      <c r="AB1332" s="32"/>
      <c r="AC1332" s="32"/>
      <c r="AD1332" s="32"/>
      <c r="AE1332" s="32"/>
      <c r="AR1332" s="206" t="s">
        <v>150</v>
      </c>
      <c r="AT1332" s="206" t="s">
        <v>145</v>
      </c>
      <c r="AU1332" s="206" t="s">
        <v>83</v>
      </c>
      <c r="AY1332" s="17" t="s">
        <v>143</v>
      </c>
      <c r="BE1332" s="207">
        <f>IF(N1332="základní",J1332,0)</f>
        <v>12157.200000000001</v>
      </c>
      <c r="BF1332" s="207">
        <f>IF(N1332="snížená",J1332,0)</f>
        <v>0</v>
      </c>
      <c r="BG1332" s="207">
        <f>IF(N1332="zákl. přenesená",J1332,0)</f>
        <v>0</v>
      </c>
      <c r="BH1332" s="207">
        <f>IF(N1332="sníž. přenesená",J1332,0)</f>
        <v>0</v>
      </c>
      <c r="BI1332" s="207">
        <f>IF(N1332="nulová",J1332,0)</f>
        <v>0</v>
      </c>
      <c r="BJ1332" s="17" t="s">
        <v>20</v>
      </c>
      <c r="BK1332" s="207">
        <f>ROUND(I1332*H1332,2)</f>
        <v>12157.200000000001</v>
      </c>
      <c r="BL1332" s="17" t="s">
        <v>150</v>
      </c>
      <c r="BM1332" s="206" t="s">
        <v>2849</v>
      </c>
    </row>
    <row r="1333" s="2" customFormat="1">
      <c r="A1333" s="32"/>
      <c r="B1333" s="33"/>
      <c r="C1333" s="34"/>
      <c r="D1333" s="208" t="s">
        <v>152</v>
      </c>
      <c r="E1333" s="34"/>
      <c r="F1333" s="209" t="s">
        <v>2850</v>
      </c>
      <c r="G1333" s="34"/>
      <c r="H1333" s="34"/>
      <c r="I1333" s="34"/>
      <c r="J1333" s="34"/>
      <c r="K1333" s="34"/>
      <c r="L1333" s="38"/>
      <c r="M1333" s="210"/>
      <c r="N1333" s="211"/>
      <c r="O1333" s="77"/>
      <c r="P1333" s="77"/>
      <c r="Q1333" s="77"/>
      <c r="R1333" s="77"/>
      <c r="S1333" s="77"/>
      <c r="T1333" s="78"/>
      <c r="U1333" s="32"/>
      <c r="V1333" s="32"/>
      <c r="W1333" s="32"/>
      <c r="X1333" s="32"/>
      <c r="Y1333" s="32"/>
      <c r="Z1333" s="32"/>
      <c r="AA1333" s="32"/>
      <c r="AB1333" s="32"/>
      <c r="AC1333" s="32"/>
      <c r="AD1333" s="32"/>
      <c r="AE1333" s="32"/>
      <c r="AT1333" s="17" t="s">
        <v>152</v>
      </c>
      <c r="AU1333" s="17" t="s">
        <v>83</v>
      </c>
    </row>
    <row r="1334" s="2" customFormat="1">
      <c r="A1334" s="32"/>
      <c r="B1334" s="33"/>
      <c r="C1334" s="34"/>
      <c r="D1334" s="208" t="s">
        <v>179</v>
      </c>
      <c r="E1334" s="34"/>
      <c r="F1334" s="209" t="s">
        <v>2851</v>
      </c>
      <c r="G1334" s="34"/>
      <c r="H1334" s="34"/>
      <c r="I1334" s="34"/>
      <c r="J1334" s="34"/>
      <c r="K1334" s="34"/>
      <c r="L1334" s="38"/>
      <c r="M1334" s="210"/>
      <c r="N1334" s="211"/>
      <c r="O1334" s="77"/>
      <c r="P1334" s="77"/>
      <c r="Q1334" s="77"/>
      <c r="R1334" s="77"/>
      <c r="S1334" s="77"/>
      <c r="T1334" s="78"/>
      <c r="U1334" s="32"/>
      <c r="V1334" s="32"/>
      <c r="W1334" s="32"/>
      <c r="X1334" s="32"/>
      <c r="Y1334" s="32"/>
      <c r="Z1334" s="32"/>
      <c r="AA1334" s="32"/>
      <c r="AB1334" s="32"/>
      <c r="AC1334" s="32"/>
      <c r="AD1334" s="32"/>
      <c r="AE1334" s="32"/>
      <c r="AT1334" s="17" t="s">
        <v>179</v>
      </c>
      <c r="AU1334" s="17" t="s">
        <v>83</v>
      </c>
    </row>
    <row r="1335" s="2" customFormat="1" ht="44.25" customHeight="1">
      <c r="A1335" s="32"/>
      <c r="B1335" s="33"/>
      <c r="C1335" s="196" t="s">
        <v>2852</v>
      </c>
      <c r="D1335" s="196" t="s">
        <v>145</v>
      </c>
      <c r="E1335" s="197" t="s">
        <v>2853</v>
      </c>
      <c r="F1335" s="198" t="s">
        <v>2854</v>
      </c>
      <c r="G1335" s="199" t="s">
        <v>256</v>
      </c>
      <c r="H1335" s="200">
        <v>120</v>
      </c>
      <c r="I1335" s="201">
        <v>2110</v>
      </c>
      <c r="J1335" s="201">
        <f>ROUND(I1335*H1335,2)</f>
        <v>253200</v>
      </c>
      <c r="K1335" s="198" t="s">
        <v>149</v>
      </c>
      <c r="L1335" s="38"/>
      <c r="M1335" s="202" t="s">
        <v>18</v>
      </c>
      <c r="N1335" s="203" t="s">
        <v>45</v>
      </c>
      <c r="O1335" s="204">
        <v>0.69999999999999996</v>
      </c>
      <c r="P1335" s="204">
        <f>O1335*H1335</f>
        <v>84</v>
      </c>
      <c r="Q1335" s="204">
        <v>0.00081899999999999996</v>
      </c>
      <c r="R1335" s="204">
        <f>Q1335*H1335</f>
        <v>0.098279999999999992</v>
      </c>
      <c r="S1335" s="204">
        <v>0.010999999999999999</v>
      </c>
      <c r="T1335" s="205">
        <f>S1335*H1335</f>
        <v>1.3199999999999998</v>
      </c>
      <c r="U1335" s="32"/>
      <c r="V1335" s="32"/>
      <c r="W1335" s="32"/>
      <c r="X1335" s="32"/>
      <c r="Y1335" s="32"/>
      <c r="Z1335" s="32"/>
      <c r="AA1335" s="32"/>
      <c r="AB1335" s="32"/>
      <c r="AC1335" s="32"/>
      <c r="AD1335" s="32"/>
      <c r="AE1335" s="32"/>
      <c r="AR1335" s="206" t="s">
        <v>150</v>
      </c>
      <c r="AT1335" s="206" t="s">
        <v>145</v>
      </c>
      <c r="AU1335" s="206" t="s">
        <v>83</v>
      </c>
      <c r="AY1335" s="17" t="s">
        <v>143</v>
      </c>
      <c r="BE1335" s="207">
        <f>IF(N1335="základní",J1335,0)</f>
        <v>253200</v>
      </c>
      <c r="BF1335" s="207">
        <f>IF(N1335="snížená",J1335,0)</f>
        <v>0</v>
      </c>
      <c r="BG1335" s="207">
        <f>IF(N1335="zákl. přenesená",J1335,0)</f>
        <v>0</v>
      </c>
      <c r="BH1335" s="207">
        <f>IF(N1335="sníž. přenesená",J1335,0)</f>
        <v>0</v>
      </c>
      <c r="BI1335" s="207">
        <f>IF(N1335="nulová",J1335,0)</f>
        <v>0</v>
      </c>
      <c r="BJ1335" s="17" t="s">
        <v>20</v>
      </c>
      <c r="BK1335" s="207">
        <f>ROUND(I1335*H1335,2)</f>
        <v>253200</v>
      </c>
      <c r="BL1335" s="17" t="s">
        <v>150</v>
      </c>
      <c r="BM1335" s="206" t="s">
        <v>2855</v>
      </c>
    </row>
    <row r="1336" s="2" customFormat="1">
      <c r="A1336" s="32"/>
      <c r="B1336" s="33"/>
      <c r="C1336" s="34"/>
      <c r="D1336" s="208" t="s">
        <v>152</v>
      </c>
      <c r="E1336" s="34"/>
      <c r="F1336" s="209" t="s">
        <v>2856</v>
      </c>
      <c r="G1336" s="34"/>
      <c r="H1336" s="34"/>
      <c r="I1336" s="34"/>
      <c r="J1336" s="34"/>
      <c r="K1336" s="34"/>
      <c r="L1336" s="38"/>
      <c r="M1336" s="210"/>
      <c r="N1336" s="211"/>
      <c r="O1336" s="77"/>
      <c r="P1336" s="77"/>
      <c r="Q1336" s="77"/>
      <c r="R1336" s="77"/>
      <c r="S1336" s="77"/>
      <c r="T1336" s="78"/>
      <c r="U1336" s="32"/>
      <c r="V1336" s="32"/>
      <c r="W1336" s="32"/>
      <c r="X1336" s="32"/>
      <c r="Y1336" s="32"/>
      <c r="Z1336" s="32"/>
      <c r="AA1336" s="32"/>
      <c r="AB1336" s="32"/>
      <c r="AC1336" s="32"/>
      <c r="AD1336" s="32"/>
      <c r="AE1336" s="32"/>
      <c r="AT1336" s="17" t="s">
        <v>152</v>
      </c>
      <c r="AU1336" s="17" t="s">
        <v>83</v>
      </c>
    </row>
    <row r="1337" s="2" customFormat="1">
      <c r="A1337" s="32"/>
      <c r="B1337" s="33"/>
      <c r="C1337" s="34"/>
      <c r="D1337" s="208" t="s">
        <v>179</v>
      </c>
      <c r="E1337" s="34"/>
      <c r="F1337" s="209" t="s">
        <v>2857</v>
      </c>
      <c r="G1337" s="34"/>
      <c r="H1337" s="34"/>
      <c r="I1337" s="34"/>
      <c r="J1337" s="34"/>
      <c r="K1337" s="34"/>
      <c r="L1337" s="38"/>
      <c r="M1337" s="210"/>
      <c r="N1337" s="211"/>
      <c r="O1337" s="77"/>
      <c r="P1337" s="77"/>
      <c r="Q1337" s="77"/>
      <c r="R1337" s="77"/>
      <c r="S1337" s="77"/>
      <c r="T1337" s="78"/>
      <c r="U1337" s="32"/>
      <c r="V1337" s="32"/>
      <c r="W1337" s="32"/>
      <c r="X1337" s="32"/>
      <c r="Y1337" s="32"/>
      <c r="Z1337" s="32"/>
      <c r="AA1337" s="32"/>
      <c r="AB1337" s="32"/>
      <c r="AC1337" s="32"/>
      <c r="AD1337" s="32"/>
      <c r="AE1337" s="32"/>
      <c r="AT1337" s="17" t="s">
        <v>179</v>
      </c>
      <c r="AU1337" s="17" t="s">
        <v>83</v>
      </c>
    </row>
    <row r="1338" s="2" customFormat="1" ht="37.8" customHeight="1">
      <c r="A1338" s="32"/>
      <c r="B1338" s="33"/>
      <c r="C1338" s="196" t="s">
        <v>2858</v>
      </c>
      <c r="D1338" s="196" t="s">
        <v>145</v>
      </c>
      <c r="E1338" s="197" t="s">
        <v>2859</v>
      </c>
      <c r="F1338" s="198" t="s">
        <v>2860</v>
      </c>
      <c r="G1338" s="199" t="s">
        <v>256</v>
      </c>
      <c r="H1338" s="200">
        <v>10.949999999999999</v>
      </c>
      <c r="I1338" s="201">
        <v>1230</v>
      </c>
      <c r="J1338" s="201">
        <f>ROUND(I1338*H1338,2)</f>
        <v>13468.5</v>
      </c>
      <c r="K1338" s="198" t="s">
        <v>149</v>
      </c>
      <c r="L1338" s="38"/>
      <c r="M1338" s="202" t="s">
        <v>18</v>
      </c>
      <c r="N1338" s="203" t="s">
        <v>45</v>
      </c>
      <c r="O1338" s="204">
        <v>2.4590000000000001</v>
      </c>
      <c r="P1338" s="204">
        <f>O1338*H1338</f>
        <v>26.92605</v>
      </c>
      <c r="Q1338" s="204">
        <v>7.7399999999999998E-05</v>
      </c>
      <c r="R1338" s="204">
        <f>Q1338*H1338</f>
        <v>0.00084752999999999988</v>
      </c>
      <c r="S1338" s="204">
        <v>0</v>
      </c>
      <c r="T1338" s="205">
        <f>S1338*H1338</f>
        <v>0</v>
      </c>
      <c r="U1338" s="32"/>
      <c r="V1338" s="32"/>
      <c r="W1338" s="32"/>
      <c r="X1338" s="32"/>
      <c r="Y1338" s="32"/>
      <c r="Z1338" s="32"/>
      <c r="AA1338" s="32"/>
      <c r="AB1338" s="32"/>
      <c r="AC1338" s="32"/>
      <c r="AD1338" s="32"/>
      <c r="AE1338" s="32"/>
      <c r="AR1338" s="206" t="s">
        <v>150</v>
      </c>
      <c r="AT1338" s="206" t="s">
        <v>145</v>
      </c>
      <c r="AU1338" s="206" t="s">
        <v>83</v>
      </c>
      <c r="AY1338" s="17" t="s">
        <v>143</v>
      </c>
      <c r="BE1338" s="207">
        <f>IF(N1338="základní",J1338,0)</f>
        <v>13468.5</v>
      </c>
      <c r="BF1338" s="207">
        <f>IF(N1338="snížená",J1338,0)</f>
        <v>0</v>
      </c>
      <c r="BG1338" s="207">
        <f>IF(N1338="zákl. přenesená",J1338,0)</f>
        <v>0</v>
      </c>
      <c r="BH1338" s="207">
        <f>IF(N1338="sníž. přenesená",J1338,0)</f>
        <v>0</v>
      </c>
      <c r="BI1338" s="207">
        <f>IF(N1338="nulová",J1338,0)</f>
        <v>0</v>
      </c>
      <c r="BJ1338" s="17" t="s">
        <v>20</v>
      </c>
      <c r="BK1338" s="207">
        <f>ROUND(I1338*H1338,2)</f>
        <v>13468.5</v>
      </c>
      <c r="BL1338" s="17" t="s">
        <v>150</v>
      </c>
      <c r="BM1338" s="206" t="s">
        <v>2861</v>
      </c>
    </row>
    <row r="1339" s="2" customFormat="1">
      <c r="A1339" s="32"/>
      <c r="B1339" s="33"/>
      <c r="C1339" s="34"/>
      <c r="D1339" s="208" t="s">
        <v>152</v>
      </c>
      <c r="E1339" s="34"/>
      <c r="F1339" s="209" t="s">
        <v>2862</v>
      </c>
      <c r="G1339" s="34"/>
      <c r="H1339" s="34"/>
      <c r="I1339" s="34"/>
      <c r="J1339" s="34"/>
      <c r="K1339" s="34"/>
      <c r="L1339" s="38"/>
      <c r="M1339" s="210"/>
      <c r="N1339" s="211"/>
      <c r="O1339" s="77"/>
      <c r="P1339" s="77"/>
      <c r="Q1339" s="77"/>
      <c r="R1339" s="77"/>
      <c r="S1339" s="77"/>
      <c r="T1339" s="78"/>
      <c r="U1339" s="32"/>
      <c r="V1339" s="32"/>
      <c r="W1339" s="32"/>
      <c r="X1339" s="32"/>
      <c r="Y1339" s="32"/>
      <c r="Z1339" s="32"/>
      <c r="AA1339" s="32"/>
      <c r="AB1339" s="32"/>
      <c r="AC1339" s="32"/>
      <c r="AD1339" s="32"/>
      <c r="AE1339" s="32"/>
      <c r="AT1339" s="17" t="s">
        <v>152</v>
      </c>
      <c r="AU1339" s="17" t="s">
        <v>83</v>
      </c>
    </row>
    <row r="1340" s="2" customFormat="1" ht="37.8" customHeight="1">
      <c r="A1340" s="32"/>
      <c r="B1340" s="33"/>
      <c r="C1340" s="196" t="s">
        <v>2863</v>
      </c>
      <c r="D1340" s="196" t="s">
        <v>145</v>
      </c>
      <c r="E1340" s="197" t="s">
        <v>2864</v>
      </c>
      <c r="F1340" s="198" t="s">
        <v>2865</v>
      </c>
      <c r="G1340" s="199" t="s">
        <v>256</v>
      </c>
      <c r="H1340" s="200">
        <v>45</v>
      </c>
      <c r="I1340" s="201">
        <v>3020</v>
      </c>
      <c r="J1340" s="201">
        <f>ROUND(I1340*H1340,2)</f>
        <v>135900</v>
      </c>
      <c r="K1340" s="198" t="s">
        <v>149</v>
      </c>
      <c r="L1340" s="38"/>
      <c r="M1340" s="202" t="s">
        <v>18</v>
      </c>
      <c r="N1340" s="203" t="s">
        <v>45</v>
      </c>
      <c r="O1340" s="204">
        <v>5.4960000000000004</v>
      </c>
      <c r="P1340" s="204">
        <f>O1340*H1340</f>
        <v>247.32000000000002</v>
      </c>
      <c r="Q1340" s="204">
        <v>0.00029</v>
      </c>
      <c r="R1340" s="204">
        <f>Q1340*H1340</f>
        <v>0.013050000000000001</v>
      </c>
      <c r="S1340" s="204">
        <v>0</v>
      </c>
      <c r="T1340" s="205">
        <f>S1340*H1340</f>
        <v>0</v>
      </c>
      <c r="U1340" s="32"/>
      <c r="V1340" s="32"/>
      <c r="W1340" s="32"/>
      <c r="X1340" s="32"/>
      <c r="Y1340" s="32"/>
      <c r="Z1340" s="32"/>
      <c r="AA1340" s="32"/>
      <c r="AB1340" s="32"/>
      <c r="AC1340" s="32"/>
      <c r="AD1340" s="32"/>
      <c r="AE1340" s="32"/>
      <c r="AR1340" s="206" t="s">
        <v>150</v>
      </c>
      <c r="AT1340" s="206" t="s">
        <v>145</v>
      </c>
      <c r="AU1340" s="206" t="s">
        <v>83</v>
      </c>
      <c r="AY1340" s="17" t="s">
        <v>143</v>
      </c>
      <c r="BE1340" s="207">
        <f>IF(N1340="základní",J1340,0)</f>
        <v>135900</v>
      </c>
      <c r="BF1340" s="207">
        <f>IF(N1340="snížená",J1340,0)</f>
        <v>0</v>
      </c>
      <c r="BG1340" s="207">
        <f>IF(N1340="zákl. přenesená",J1340,0)</f>
        <v>0</v>
      </c>
      <c r="BH1340" s="207">
        <f>IF(N1340="sníž. přenesená",J1340,0)</f>
        <v>0</v>
      </c>
      <c r="BI1340" s="207">
        <f>IF(N1340="nulová",J1340,0)</f>
        <v>0</v>
      </c>
      <c r="BJ1340" s="17" t="s">
        <v>20</v>
      </c>
      <c r="BK1340" s="207">
        <f>ROUND(I1340*H1340,2)</f>
        <v>135900</v>
      </c>
      <c r="BL1340" s="17" t="s">
        <v>150</v>
      </c>
      <c r="BM1340" s="206" t="s">
        <v>2866</v>
      </c>
    </row>
    <row r="1341" s="2" customFormat="1">
      <c r="A1341" s="32"/>
      <c r="B1341" s="33"/>
      <c r="C1341" s="34"/>
      <c r="D1341" s="208" t="s">
        <v>152</v>
      </c>
      <c r="E1341" s="34"/>
      <c r="F1341" s="209" t="s">
        <v>2862</v>
      </c>
      <c r="G1341" s="34"/>
      <c r="H1341" s="34"/>
      <c r="I1341" s="34"/>
      <c r="J1341" s="34"/>
      <c r="K1341" s="34"/>
      <c r="L1341" s="38"/>
      <c r="M1341" s="210"/>
      <c r="N1341" s="211"/>
      <c r="O1341" s="77"/>
      <c r="P1341" s="77"/>
      <c r="Q1341" s="77"/>
      <c r="R1341" s="77"/>
      <c r="S1341" s="77"/>
      <c r="T1341" s="78"/>
      <c r="U1341" s="32"/>
      <c r="V1341" s="32"/>
      <c r="W1341" s="32"/>
      <c r="X1341" s="32"/>
      <c r="Y1341" s="32"/>
      <c r="Z1341" s="32"/>
      <c r="AA1341" s="32"/>
      <c r="AB1341" s="32"/>
      <c r="AC1341" s="32"/>
      <c r="AD1341" s="32"/>
      <c r="AE1341" s="32"/>
      <c r="AT1341" s="17" t="s">
        <v>152</v>
      </c>
      <c r="AU1341" s="17" t="s">
        <v>83</v>
      </c>
    </row>
    <row r="1342" s="2" customFormat="1">
      <c r="A1342" s="32"/>
      <c r="B1342" s="33"/>
      <c r="C1342" s="34"/>
      <c r="D1342" s="208" t="s">
        <v>179</v>
      </c>
      <c r="E1342" s="34"/>
      <c r="F1342" s="209" t="s">
        <v>2867</v>
      </c>
      <c r="G1342" s="34"/>
      <c r="H1342" s="34"/>
      <c r="I1342" s="34"/>
      <c r="J1342" s="34"/>
      <c r="K1342" s="34"/>
      <c r="L1342" s="38"/>
      <c r="M1342" s="210"/>
      <c r="N1342" s="211"/>
      <c r="O1342" s="77"/>
      <c r="P1342" s="77"/>
      <c r="Q1342" s="77"/>
      <c r="R1342" s="77"/>
      <c r="S1342" s="77"/>
      <c r="T1342" s="78"/>
      <c r="U1342" s="32"/>
      <c r="V1342" s="32"/>
      <c r="W1342" s="32"/>
      <c r="X1342" s="32"/>
      <c r="Y1342" s="32"/>
      <c r="Z1342" s="32"/>
      <c r="AA1342" s="32"/>
      <c r="AB1342" s="32"/>
      <c r="AC1342" s="32"/>
      <c r="AD1342" s="32"/>
      <c r="AE1342" s="32"/>
      <c r="AT1342" s="17" t="s">
        <v>179</v>
      </c>
      <c r="AU1342" s="17" t="s">
        <v>83</v>
      </c>
    </row>
    <row r="1343" s="2" customFormat="1" ht="33" customHeight="1">
      <c r="A1343" s="32"/>
      <c r="B1343" s="33"/>
      <c r="C1343" s="196" t="s">
        <v>2868</v>
      </c>
      <c r="D1343" s="196" t="s">
        <v>145</v>
      </c>
      <c r="E1343" s="197" t="s">
        <v>2869</v>
      </c>
      <c r="F1343" s="198" t="s">
        <v>2870</v>
      </c>
      <c r="G1343" s="199" t="s">
        <v>148</v>
      </c>
      <c r="H1343" s="200">
        <v>123</v>
      </c>
      <c r="I1343" s="201">
        <v>31.199999999999999</v>
      </c>
      <c r="J1343" s="201">
        <f>ROUND(I1343*H1343,2)</f>
        <v>3837.5999999999999</v>
      </c>
      <c r="K1343" s="198" t="s">
        <v>149</v>
      </c>
      <c r="L1343" s="38"/>
      <c r="M1343" s="202" t="s">
        <v>18</v>
      </c>
      <c r="N1343" s="203" t="s">
        <v>45</v>
      </c>
      <c r="O1343" s="204">
        <v>0.10000000000000001</v>
      </c>
      <c r="P1343" s="204">
        <f>O1343*H1343</f>
        <v>12.300000000000001</v>
      </c>
      <c r="Q1343" s="204">
        <v>0</v>
      </c>
      <c r="R1343" s="204">
        <f>Q1343*H1343</f>
        <v>0</v>
      </c>
      <c r="S1343" s="204">
        <v>0.01</v>
      </c>
      <c r="T1343" s="205">
        <f>S1343*H1343</f>
        <v>1.23</v>
      </c>
      <c r="U1343" s="32"/>
      <c r="V1343" s="32"/>
      <c r="W1343" s="32"/>
      <c r="X1343" s="32"/>
      <c r="Y1343" s="32"/>
      <c r="Z1343" s="32"/>
      <c r="AA1343" s="32"/>
      <c r="AB1343" s="32"/>
      <c r="AC1343" s="32"/>
      <c r="AD1343" s="32"/>
      <c r="AE1343" s="32"/>
      <c r="AR1343" s="206" t="s">
        <v>150</v>
      </c>
      <c r="AT1343" s="206" t="s">
        <v>145</v>
      </c>
      <c r="AU1343" s="206" t="s">
        <v>83</v>
      </c>
      <c r="AY1343" s="17" t="s">
        <v>143</v>
      </c>
      <c r="BE1343" s="207">
        <f>IF(N1343="základní",J1343,0)</f>
        <v>3837.5999999999999</v>
      </c>
      <c r="BF1343" s="207">
        <f>IF(N1343="snížená",J1343,0)</f>
        <v>0</v>
      </c>
      <c r="BG1343" s="207">
        <f>IF(N1343="zákl. přenesená",J1343,0)</f>
        <v>0</v>
      </c>
      <c r="BH1343" s="207">
        <f>IF(N1343="sníž. přenesená",J1343,0)</f>
        <v>0</v>
      </c>
      <c r="BI1343" s="207">
        <f>IF(N1343="nulová",J1343,0)</f>
        <v>0</v>
      </c>
      <c r="BJ1343" s="17" t="s">
        <v>20</v>
      </c>
      <c r="BK1343" s="207">
        <f>ROUND(I1343*H1343,2)</f>
        <v>3837.5999999999999</v>
      </c>
      <c r="BL1343" s="17" t="s">
        <v>150</v>
      </c>
      <c r="BM1343" s="206" t="s">
        <v>2871</v>
      </c>
    </row>
    <row r="1344" s="2" customFormat="1">
      <c r="A1344" s="32"/>
      <c r="B1344" s="33"/>
      <c r="C1344" s="34"/>
      <c r="D1344" s="208" t="s">
        <v>152</v>
      </c>
      <c r="E1344" s="34"/>
      <c r="F1344" s="209" t="s">
        <v>2872</v>
      </c>
      <c r="G1344" s="34"/>
      <c r="H1344" s="34"/>
      <c r="I1344" s="34"/>
      <c r="J1344" s="34"/>
      <c r="K1344" s="34"/>
      <c r="L1344" s="38"/>
      <c r="M1344" s="210"/>
      <c r="N1344" s="211"/>
      <c r="O1344" s="77"/>
      <c r="P1344" s="77"/>
      <c r="Q1344" s="77"/>
      <c r="R1344" s="77"/>
      <c r="S1344" s="77"/>
      <c r="T1344" s="78"/>
      <c r="U1344" s="32"/>
      <c r="V1344" s="32"/>
      <c r="W1344" s="32"/>
      <c r="X1344" s="32"/>
      <c r="Y1344" s="32"/>
      <c r="Z1344" s="32"/>
      <c r="AA1344" s="32"/>
      <c r="AB1344" s="32"/>
      <c r="AC1344" s="32"/>
      <c r="AD1344" s="32"/>
      <c r="AE1344" s="32"/>
      <c r="AT1344" s="17" t="s">
        <v>152</v>
      </c>
      <c r="AU1344" s="17" t="s">
        <v>83</v>
      </c>
    </row>
    <row r="1345" s="2" customFormat="1" ht="33" customHeight="1">
      <c r="A1345" s="32"/>
      <c r="B1345" s="33"/>
      <c r="C1345" s="196" t="s">
        <v>2873</v>
      </c>
      <c r="D1345" s="196" t="s">
        <v>145</v>
      </c>
      <c r="E1345" s="197" t="s">
        <v>2874</v>
      </c>
      <c r="F1345" s="198" t="s">
        <v>2875</v>
      </c>
      <c r="G1345" s="199" t="s">
        <v>148</v>
      </c>
      <c r="H1345" s="200">
        <v>123</v>
      </c>
      <c r="I1345" s="201">
        <v>53</v>
      </c>
      <c r="J1345" s="201">
        <f>ROUND(I1345*H1345,2)</f>
        <v>6519</v>
      </c>
      <c r="K1345" s="198" t="s">
        <v>149</v>
      </c>
      <c r="L1345" s="38"/>
      <c r="M1345" s="202" t="s">
        <v>18</v>
      </c>
      <c r="N1345" s="203" t="s">
        <v>45</v>
      </c>
      <c r="O1345" s="204">
        <v>0.17000000000000001</v>
      </c>
      <c r="P1345" s="204">
        <f>O1345*H1345</f>
        <v>20.91</v>
      </c>
      <c r="Q1345" s="204">
        <v>0</v>
      </c>
      <c r="R1345" s="204">
        <f>Q1345*H1345</f>
        <v>0</v>
      </c>
      <c r="S1345" s="204">
        <v>0.02</v>
      </c>
      <c r="T1345" s="205">
        <f>S1345*H1345</f>
        <v>2.46</v>
      </c>
      <c r="U1345" s="32"/>
      <c r="V1345" s="32"/>
      <c r="W1345" s="32"/>
      <c r="X1345" s="32"/>
      <c r="Y1345" s="32"/>
      <c r="Z1345" s="32"/>
      <c r="AA1345" s="32"/>
      <c r="AB1345" s="32"/>
      <c r="AC1345" s="32"/>
      <c r="AD1345" s="32"/>
      <c r="AE1345" s="32"/>
      <c r="AR1345" s="206" t="s">
        <v>150</v>
      </c>
      <c r="AT1345" s="206" t="s">
        <v>145</v>
      </c>
      <c r="AU1345" s="206" t="s">
        <v>83</v>
      </c>
      <c r="AY1345" s="17" t="s">
        <v>143</v>
      </c>
      <c r="BE1345" s="207">
        <f>IF(N1345="základní",J1345,0)</f>
        <v>6519</v>
      </c>
      <c r="BF1345" s="207">
        <f>IF(N1345="snížená",J1345,0)</f>
        <v>0</v>
      </c>
      <c r="BG1345" s="207">
        <f>IF(N1345="zákl. přenesená",J1345,0)</f>
        <v>0</v>
      </c>
      <c r="BH1345" s="207">
        <f>IF(N1345="sníž. přenesená",J1345,0)</f>
        <v>0</v>
      </c>
      <c r="BI1345" s="207">
        <f>IF(N1345="nulová",J1345,0)</f>
        <v>0</v>
      </c>
      <c r="BJ1345" s="17" t="s">
        <v>20</v>
      </c>
      <c r="BK1345" s="207">
        <f>ROUND(I1345*H1345,2)</f>
        <v>6519</v>
      </c>
      <c r="BL1345" s="17" t="s">
        <v>150</v>
      </c>
      <c r="BM1345" s="206" t="s">
        <v>2876</v>
      </c>
    </row>
    <row r="1346" s="2" customFormat="1">
      <c r="A1346" s="32"/>
      <c r="B1346" s="33"/>
      <c r="C1346" s="34"/>
      <c r="D1346" s="208" t="s">
        <v>152</v>
      </c>
      <c r="E1346" s="34"/>
      <c r="F1346" s="209" t="s">
        <v>2872</v>
      </c>
      <c r="G1346" s="34"/>
      <c r="H1346" s="34"/>
      <c r="I1346" s="34"/>
      <c r="J1346" s="34"/>
      <c r="K1346" s="34"/>
      <c r="L1346" s="38"/>
      <c r="M1346" s="210"/>
      <c r="N1346" s="211"/>
      <c r="O1346" s="77"/>
      <c r="P1346" s="77"/>
      <c r="Q1346" s="77"/>
      <c r="R1346" s="77"/>
      <c r="S1346" s="77"/>
      <c r="T1346" s="78"/>
      <c r="U1346" s="32"/>
      <c r="V1346" s="32"/>
      <c r="W1346" s="32"/>
      <c r="X1346" s="32"/>
      <c r="Y1346" s="32"/>
      <c r="Z1346" s="32"/>
      <c r="AA1346" s="32"/>
      <c r="AB1346" s="32"/>
      <c r="AC1346" s="32"/>
      <c r="AD1346" s="32"/>
      <c r="AE1346" s="32"/>
      <c r="AT1346" s="17" t="s">
        <v>152</v>
      </c>
      <c r="AU1346" s="17" t="s">
        <v>83</v>
      </c>
    </row>
    <row r="1347" s="2" customFormat="1" ht="33" customHeight="1">
      <c r="A1347" s="32"/>
      <c r="B1347" s="33"/>
      <c r="C1347" s="196" t="s">
        <v>2877</v>
      </c>
      <c r="D1347" s="196" t="s">
        <v>145</v>
      </c>
      <c r="E1347" s="197" t="s">
        <v>2878</v>
      </c>
      <c r="F1347" s="198" t="s">
        <v>2879</v>
      </c>
      <c r="G1347" s="199" t="s">
        <v>148</v>
      </c>
      <c r="H1347" s="200">
        <v>123</v>
      </c>
      <c r="I1347" s="201">
        <v>103</v>
      </c>
      <c r="J1347" s="201">
        <f>ROUND(I1347*H1347,2)</f>
        <v>12669</v>
      </c>
      <c r="K1347" s="198" t="s">
        <v>149</v>
      </c>
      <c r="L1347" s="38"/>
      <c r="M1347" s="202" t="s">
        <v>18</v>
      </c>
      <c r="N1347" s="203" t="s">
        <v>45</v>
      </c>
      <c r="O1347" s="204">
        <v>0.33000000000000002</v>
      </c>
      <c r="P1347" s="204">
        <f>O1347*H1347</f>
        <v>40.590000000000003</v>
      </c>
      <c r="Q1347" s="204">
        <v>0</v>
      </c>
      <c r="R1347" s="204">
        <f>Q1347*H1347</f>
        <v>0</v>
      </c>
      <c r="S1347" s="204">
        <v>0.050000000000000003</v>
      </c>
      <c r="T1347" s="205">
        <f>S1347*H1347</f>
        <v>6.1500000000000004</v>
      </c>
      <c r="U1347" s="32"/>
      <c r="V1347" s="32"/>
      <c r="W1347" s="32"/>
      <c r="X1347" s="32"/>
      <c r="Y1347" s="32"/>
      <c r="Z1347" s="32"/>
      <c r="AA1347" s="32"/>
      <c r="AB1347" s="32"/>
      <c r="AC1347" s="32"/>
      <c r="AD1347" s="32"/>
      <c r="AE1347" s="32"/>
      <c r="AR1347" s="206" t="s">
        <v>150</v>
      </c>
      <c r="AT1347" s="206" t="s">
        <v>145</v>
      </c>
      <c r="AU1347" s="206" t="s">
        <v>83</v>
      </c>
      <c r="AY1347" s="17" t="s">
        <v>143</v>
      </c>
      <c r="BE1347" s="207">
        <f>IF(N1347="základní",J1347,0)</f>
        <v>12669</v>
      </c>
      <c r="BF1347" s="207">
        <f>IF(N1347="snížená",J1347,0)</f>
        <v>0</v>
      </c>
      <c r="BG1347" s="207">
        <f>IF(N1347="zákl. přenesená",J1347,0)</f>
        <v>0</v>
      </c>
      <c r="BH1347" s="207">
        <f>IF(N1347="sníž. přenesená",J1347,0)</f>
        <v>0</v>
      </c>
      <c r="BI1347" s="207">
        <f>IF(N1347="nulová",J1347,0)</f>
        <v>0</v>
      </c>
      <c r="BJ1347" s="17" t="s">
        <v>20</v>
      </c>
      <c r="BK1347" s="207">
        <f>ROUND(I1347*H1347,2)</f>
        <v>12669</v>
      </c>
      <c r="BL1347" s="17" t="s">
        <v>150</v>
      </c>
      <c r="BM1347" s="206" t="s">
        <v>2880</v>
      </c>
    </row>
    <row r="1348" s="2" customFormat="1">
      <c r="A1348" s="32"/>
      <c r="B1348" s="33"/>
      <c r="C1348" s="34"/>
      <c r="D1348" s="208" t="s">
        <v>152</v>
      </c>
      <c r="E1348" s="34"/>
      <c r="F1348" s="209" t="s">
        <v>2872</v>
      </c>
      <c r="G1348" s="34"/>
      <c r="H1348" s="34"/>
      <c r="I1348" s="34"/>
      <c r="J1348" s="34"/>
      <c r="K1348" s="34"/>
      <c r="L1348" s="38"/>
      <c r="M1348" s="210"/>
      <c r="N1348" s="211"/>
      <c r="O1348" s="77"/>
      <c r="P1348" s="77"/>
      <c r="Q1348" s="77"/>
      <c r="R1348" s="77"/>
      <c r="S1348" s="77"/>
      <c r="T1348" s="78"/>
      <c r="U1348" s="32"/>
      <c r="V1348" s="32"/>
      <c r="W1348" s="32"/>
      <c r="X1348" s="32"/>
      <c r="Y1348" s="32"/>
      <c r="Z1348" s="32"/>
      <c r="AA1348" s="32"/>
      <c r="AB1348" s="32"/>
      <c r="AC1348" s="32"/>
      <c r="AD1348" s="32"/>
      <c r="AE1348" s="32"/>
      <c r="AT1348" s="17" t="s">
        <v>152</v>
      </c>
      <c r="AU1348" s="17" t="s">
        <v>83</v>
      </c>
    </row>
    <row r="1349" s="2" customFormat="1" ht="37.8" customHeight="1">
      <c r="A1349" s="32"/>
      <c r="B1349" s="33"/>
      <c r="C1349" s="196" t="s">
        <v>2881</v>
      </c>
      <c r="D1349" s="196" t="s">
        <v>145</v>
      </c>
      <c r="E1349" s="197" t="s">
        <v>2882</v>
      </c>
      <c r="F1349" s="198" t="s">
        <v>2883</v>
      </c>
      <c r="G1349" s="199" t="s">
        <v>148</v>
      </c>
      <c r="H1349" s="200">
        <v>7.5</v>
      </c>
      <c r="I1349" s="201">
        <v>122</v>
      </c>
      <c r="J1349" s="201">
        <f>ROUND(I1349*H1349,2)</f>
        <v>915</v>
      </c>
      <c r="K1349" s="198" t="s">
        <v>149</v>
      </c>
      <c r="L1349" s="38"/>
      <c r="M1349" s="202" t="s">
        <v>18</v>
      </c>
      <c r="N1349" s="203" t="s">
        <v>45</v>
      </c>
      <c r="O1349" s="204">
        <v>0.39000000000000001</v>
      </c>
      <c r="P1349" s="204">
        <f>O1349*H1349</f>
        <v>2.9250000000000003</v>
      </c>
      <c r="Q1349" s="204">
        <v>0</v>
      </c>
      <c r="R1349" s="204">
        <f>Q1349*H1349</f>
        <v>0</v>
      </c>
      <c r="S1349" s="204">
        <v>0.088999999999999996</v>
      </c>
      <c r="T1349" s="205">
        <f>S1349*H1349</f>
        <v>0.66749999999999998</v>
      </c>
      <c r="U1349" s="32"/>
      <c r="V1349" s="32"/>
      <c r="W1349" s="32"/>
      <c r="X1349" s="32"/>
      <c r="Y1349" s="32"/>
      <c r="Z1349" s="32"/>
      <c r="AA1349" s="32"/>
      <c r="AB1349" s="32"/>
      <c r="AC1349" s="32"/>
      <c r="AD1349" s="32"/>
      <c r="AE1349" s="32"/>
      <c r="AR1349" s="206" t="s">
        <v>150</v>
      </c>
      <c r="AT1349" s="206" t="s">
        <v>145</v>
      </c>
      <c r="AU1349" s="206" t="s">
        <v>83</v>
      </c>
      <c r="AY1349" s="17" t="s">
        <v>143</v>
      </c>
      <c r="BE1349" s="207">
        <f>IF(N1349="základní",J1349,0)</f>
        <v>915</v>
      </c>
      <c r="BF1349" s="207">
        <f>IF(N1349="snížená",J1349,0)</f>
        <v>0</v>
      </c>
      <c r="BG1349" s="207">
        <f>IF(N1349="zákl. přenesená",J1349,0)</f>
        <v>0</v>
      </c>
      <c r="BH1349" s="207">
        <f>IF(N1349="sníž. přenesená",J1349,0)</f>
        <v>0</v>
      </c>
      <c r="BI1349" s="207">
        <f>IF(N1349="nulová",J1349,0)</f>
        <v>0</v>
      </c>
      <c r="BJ1349" s="17" t="s">
        <v>20</v>
      </c>
      <c r="BK1349" s="207">
        <f>ROUND(I1349*H1349,2)</f>
        <v>915</v>
      </c>
      <c r="BL1349" s="17" t="s">
        <v>150</v>
      </c>
      <c r="BM1349" s="206" t="s">
        <v>2884</v>
      </c>
    </row>
    <row r="1350" s="2" customFormat="1">
      <c r="A1350" s="32"/>
      <c r="B1350" s="33"/>
      <c r="C1350" s="34"/>
      <c r="D1350" s="208" t="s">
        <v>152</v>
      </c>
      <c r="E1350" s="34"/>
      <c r="F1350" s="209" t="s">
        <v>2885</v>
      </c>
      <c r="G1350" s="34"/>
      <c r="H1350" s="34"/>
      <c r="I1350" s="34"/>
      <c r="J1350" s="34"/>
      <c r="K1350" s="34"/>
      <c r="L1350" s="38"/>
      <c r="M1350" s="210"/>
      <c r="N1350" s="211"/>
      <c r="O1350" s="77"/>
      <c r="P1350" s="77"/>
      <c r="Q1350" s="77"/>
      <c r="R1350" s="77"/>
      <c r="S1350" s="77"/>
      <c r="T1350" s="78"/>
      <c r="U1350" s="32"/>
      <c r="V1350" s="32"/>
      <c r="W1350" s="32"/>
      <c r="X1350" s="32"/>
      <c r="Y1350" s="32"/>
      <c r="Z1350" s="32"/>
      <c r="AA1350" s="32"/>
      <c r="AB1350" s="32"/>
      <c r="AC1350" s="32"/>
      <c r="AD1350" s="32"/>
      <c r="AE1350" s="32"/>
      <c r="AT1350" s="17" t="s">
        <v>152</v>
      </c>
      <c r="AU1350" s="17" t="s">
        <v>83</v>
      </c>
    </row>
    <row r="1351" s="2" customFormat="1" ht="24.15" customHeight="1">
      <c r="A1351" s="32"/>
      <c r="B1351" s="33"/>
      <c r="C1351" s="196" t="s">
        <v>2886</v>
      </c>
      <c r="D1351" s="196" t="s">
        <v>145</v>
      </c>
      <c r="E1351" s="197" t="s">
        <v>2887</v>
      </c>
      <c r="F1351" s="198" t="s">
        <v>2888</v>
      </c>
      <c r="G1351" s="199" t="s">
        <v>176</v>
      </c>
      <c r="H1351" s="200">
        <v>15</v>
      </c>
      <c r="I1351" s="201">
        <v>1260</v>
      </c>
      <c r="J1351" s="201">
        <f>ROUND(I1351*H1351,2)</f>
        <v>18900</v>
      </c>
      <c r="K1351" s="198" t="s">
        <v>149</v>
      </c>
      <c r="L1351" s="38"/>
      <c r="M1351" s="202" t="s">
        <v>18</v>
      </c>
      <c r="N1351" s="203" t="s">
        <v>45</v>
      </c>
      <c r="O1351" s="204">
        <v>3.5</v>
      </c>
      <c r="P1351" s="204">
        <f>O1351*H1351</f>
        <v>52.5</v>
      </c>
      <c r="Q1351" s="204">
        <v>0</v>
      </c>
      <c r="R1351" s="204">
        <f>Q1351*H1351</f>
        <v>0</v>
      </c>
      <c r="S1351" s="204">
        <v>2.2999999999999998</v>
      </c>
      <c r="T1351" s="205">
        <f>S1351*H1351</f>
        <v>34.5</v>
      </c>
      <c r="U1351" s="32"/>
      <c r="V1351" s="32"/>
      <c r="W1351" s="32"/>
      <c r="X1351" s="32"/>
      <c r="Y1351" s="32"/>
      <c r="Z1351" s="32"/>
      <c r="AA1351" s="32"/>
      <c r="AB1351" s="32"/>
      <c r="AC1351" s="32"/>
      <c r="AD1351" s="32"/>
      <c r="AE1351" s="32"/>
      <c r="AR1351" s="206" t="s">
        <v>150</v>
      </c>
      <c r="AT1351" s="206" t="s">
        <v>145</v>
      </c>
      <c r="AU1351" s="206" t="s">
        <v>83</v>
      </c>
      <c r="AY1351" s="17" t="s">
        <v>143</v>
      </c>
      <c r="BE1351" s="207">
        <f>IF(N1351="základní",J1351,0)</f>
        <v>18900</v>
      </c>
      <c r="BF1351" s="207">
        <f>IF(N1351="snížená",J1351,0)</f>
        <v>0</v>
      </c>
      <c r="BG1351" s="207">
        <f>IF(N1351="zákl. přenesená",J1351,0)</f>
        <v>0</v>
      </c>
      <c r="BH1351" s="207">
        <f>IF(N1351="sníž. přenesená",J1351,0)</f>
        <v>0</v>
      </c>
      <c r="BI1351" s="207">
        <f>IF(N1351="nulová",J1351,0)</f>
        <v>0</v>
      </c>
      <c r="BJ1351" s="17" t="s">
        <v>20</v>
      </c>
      <c r="BK1351" s="207">
        <f>ROUND(I1351*H1351,2)</f>
        <v>18900</v>
      </c>
      <c r="BL1351" s="17" t="s">
        <v>150</v>
      </c>
      <c r="BM1351" s="206" t="s">
        <v>2889</v>
      </c>
    </row>
    <row r="1352" s="2" customFormat="1">
      <c r="A1352" s="32"/>
      <c r="B1352" s="33"/>
      <c r="C1352" s="34"/>
      <c r="D1352" s="208" t="s">
        <v>152</v>
      </c>
      <c r="E1352" s="34"/>
      <c r="F1352" s="209" t="s">
        <v>2890</v>
      </c>
      <c r="G1352" s="34"/>
      <c r="H1352" s="34"/>
      <c r="I1352" s="34"/>
      <c r="J1352" s="34"/>
      <c r="K1352" s="34"/>
      <c r="L1352" s="38"/>
      <c r="M1352" s="210"/>
      <c r="N1352" s="211"/>
      <c r="O1352" s="77"/>
      <c r="P1352" s="77"/>
      <c r="Q1352" s="77"/>
      <c r="R1352" s="77"/>
      <c r="S1352" s="77"/>
      <c r="T1352" s="78"/>
      <c r="U1352" s="32"/>
      <c r="V1352" s="32"/>
      <c r="W1352" s="32"/>
      <c r="X1352" s="32"/>
      <c r="Y1352" s="32"/>
      <c r="Z1352" s="32"/>
      <c r="AA1352" s="32"/>
      <c r="AB1352" s="32"/>
      <c r="AC1352" s="32"/>
      <c r="AD1352" s="32"/>
      <c r="AE1352" s="32"/>
      <c r="AT1352" s="17" t="s">
        <v>152</v>
      </c>
      <c r="AU1352" s="17" t="s">
        <v>83</v>
      </c>
    </row>
    <row r="1353" s="2" customFormat="1" ht="24.15" customHeight="1">
      <c r="A1353" s="32"/>
      <c r="B1353" s="33"/>
      <c r="C1353" s="196" t="s">
        <v>2891</v>
      </c>
      <c r="D1353" s="196" t="s">
        <v>145</v>
      </c>
      <c r="E1353" s="197" t="s">
        <v>2892</v>
      </c>
      <c r="F1353" s="198" t="s">
        <v>2893</v>
      </c>
      <c r="G1353" s="199" t="s">
        <v>148</v>
      </c>
      <c r="H1353" s="200">
        <v>12.15</v>
      </c>
      <c r="I1353" s="201">
        <v>256</v>
      </c>
      <c r="J1353" s="201">
        <f>ROUND(I1353*H1353,2)</f>
        <v>3110.4000000000001</v>
      </c>
      <c r="K1353" s="198" t="s">
        <v>149</v>
      </c>
      <c r="L1353" s="38"/>
      <c r="M1353" s="202" t="s">
        <v>18</v>
      </c>
      <c r="N1353" s="203" t="s">
        <v>45</v>
      </c>
      <c r="O1353" s="204">
        <v>0.499</v>
      </c>
      <c r="P1353" s="204">
        <f>O1353*H1353</f>
        <v>6.0628500000000001</v>
      </c>
      <c r="Q1353" s="204">
        <v>0</v>
      </c>
      <c r="R1353" s="204">
        <f>Q1353*H1353</f>
        <v>0</v>
      </c>
      <c r="S1353" s="204">
        <v>0.021999999999999999</v>
      </c>
      <c r="T1353" s="205">
        <f>S1353*H1353</f>
        <v>0.26729999999999998</v>
      </c>
      <c r="U1353" s="32"/>
      <c r="V1353" s="32"/>
      <c r="W1353" s="32"/>
      <c r="X1353" s="32"/>
      <c r="Y1353" s="32"/>
      <c r="Z1353" s="32"/>
      <c r="AA1353" s="32"/>
      <c r="AB1353" s="32"/>
      <c r="AC1353" s="32"/>
      <c r="AD1353" s="32"/>
      <c r="AE1353" s="32"/>
      <c r="AR1353" s="206" t="s">
        <v>150</v>
      </c>
      <c r="AT1353" s="206" t="s">
        <v>145</v>
      </c>
      <c r="AU1353" s="206" t="s">
        <v>83</v>
      </c>
      <c r="AY1353" s="17" t="s">
        <v>143</v>
      </c>
      <c r="BE1353" s="207">
        <f>IF(N1353="základní",J1353,0)</f>
        <v>3110.4000000000001</v>
      </c>
      <c r="BF1353" s="207">
        <f>IF(N1353="snížená",J1353,0)</f>
        <v>0</v>
      </c>
      <c r="BG1353" s="207">
        <f>IF(N1353="zákl. přenesená",J1353,0)</f>
        <v>0</v>
      </c>
      <c r="BH1353" s="207">
        <f>IF(N1353="sníž. přenesená",J1353,0)</f>
        <v>0</v>
      </c>
      <c r="BI1353" s="207">
        <f>IF(N1353="nulová",J1353,0)</f>
        <v>0</v>
      </c>
      <c r="BJ1353" s="17" t="s">
        <v>20</v>
      </c>
      <c r="BK1353" s="207">
        <f>ROUND(I1353*H1353,2)</f>
        <v>3110.4000000000001</v>
      </c>
      <c r="BL1353" s="17" t="s">
        <v>150</v>
      </c>
      <c r="BM1353" s="206" t="s">
        <v>2894</v>
      </c>
    </row>
    <row r="1354" s="2" customFormat="1">
      <c r="A1354" s="32"/>
      <c r="B1354" s="33"/>
      <c r="C1354" s="34"/>
      <c r="D1354" s="208" t="s">
        <v>152</v>
      </c>
      <c r="E1354" s="34"/>
      <c r="F1354" s="209" t="s">
        <v>2895</v>
      </c>
      <c r="G1354" s="34"/>
      <c r="H1354" s="34"/>
      <c r="I1354" s="34"/>
      <c r="J1354" s="34"/>
      <c r="K1354" s="34"/>
      <c r="L1354" s="38"/>
      <c r="M1354" s="210"/>
      <c r="N1354" s="211"/>
      <c r="O1354" s="77"/>
      <c r="P1354" s="77"/>
      <c r="Q1354" s="77"/>
      <c r="R1354" s="77"/>
      <c r="S1354" s="77"/>
      <c r="T1354" s="78"/>
      <c r="U1354" s="32"/>
      <c r="V1354" s="32"/>
      <c r="W1354" s="32"/>
      <c r="X1354" s="32"/>
      <c r="Y1354" s="32"/>
      <c r="Z1354" s="32"/>
      <c r="AA1354" s="32"/>
      <c r="AB1354" s="32"/>
      <c r="AC1354" s="32"/>
      <c r="AD1354" s="32"/>
      <c r="AE1354" s="32"/>
      <c r="AT1354" s="17" t="s">
        <v>152</v>
      </c>
      <c r="AU1354" s="17" t="s">
        <v>83</v>
      </c>
    </row>
    <row r="1355" s="2" customFormat="1">
      <c r="A1355" s="32"/>
      <c r="B1355" s="33"/>
      <c r="C1355" s="34"/>
      <c r="D1355" s="208" t="s">
        <v>179</v>
      </c>
      <c r="E1355" s="34"/>
      <c r="F1355" s="209" t="s">
        <v>2896</v>
      </c>
      <c r="G1355" s="34"/>
      <c r="H1355" s="34"/>
      <c r="I1355" s="34"/>
      <c r="J1355" s="34"/>
      <c r="K1355" s="34"/>
      <c r="L1355" s="38"/>
      <c r="M1355" s="210"/>
      <c r="N1355" s="211"/>
      <c r="O1355" s="77"/>
      <c r="P1355" s="77"/>
      <c r="Q1355" s="77"/>
      <c r="R1355" s="77"/>
      <c r="S1355" s="77"/>
      <c r="T1355" s="78"/>
      <c r="U1355" s="32"/>
      <c r="V1355" s="32"/>
      <c r="W1355" s="32"/>
      <c r="X1355" s="32"/>
      <c r="Y1355" s="32"/>
      <c r="Z1355" s="32"/>
      <c r="AA1355" s="32"/>
      <c r="AB1355" s="32"/>
      <c r="AC1355" s="32"/>
      <c r="AD1355" s="32"/>
      <c r="AE1355" s="32"/>
      <c r="AT1355" s="17" t="s">
        <v>179</v>
      </c>
      <c r="AU1355" s="17" t="s">
        <v>83</v>
      </c>
    </row>
    <row r="1356" s="2" customFormat="1" ht="24.15" customHeight="1">
      <c r="A1356" s="32"/>
      <c r="B1356" s="33"/>
      <c r="C1356" s="196" t="s">
        <v>2897</v>
      </c>
      <c r="D1356" s="196" t="s">
        <v>145</v>
      </c>
      <c r="E1356" s="197" t="s">
        <v>2898</v>
      </c>
      <c r="F1356" s="198" t="s">
        <v>2899</v>
      </c>
      <c r="G1356" s="199" t="s">
        <v>148</v>
      </c>
      <c r="H1356" s="200">
        <v>32.700000000000003</v>
      </c>
      <c r="I1356" s="201">
        <v>372</v>
      </c>
      <c r="J1356" s="201">
        <f>ROUND(I1356*H1356,2)</f>
        <v>12164.4</v>
      </c>
      <c r="K1356" s="198" t="s">
        <v>149</v>
      </c>
      <c r="L1356" s="38"/>
      <c r="M1356" s="202" t="s">
        <v>18</v>
      </c>
      <c r="N1356" s="203" t="s">
        <v>45</v>
      </c>
      <c r="O1356" s="204">
        <v>0.71499999999999997</v>
      </c>
      <c r="P1356" s="204">
        <f>O1356*H1356</f>
        <v>23.380500000000001</v>
      </c>
      <c r="Q1356" s="204">
        <v>0</v>
      </c>
      <c r="R1356" s="204">
        <f>Q1356*H1356</f>
        <v>0</v>
      </c>
      <c r="S1356" s="204">
        <v>0.066000000000000003</v>
      </c>
      <c r="T1356" s="205">
        <f>S1356*H1356</f>
        <v>2.1582000000000003</v>
      </c>
      <c r="U1356" s="32"/>
      <c r="V1356" s="32"/>
      <c r="W1356" s="32"/>
      <c r="X1356" s="32"/>
      <c r="Y1356" s="32"/>
      <c r="Z1356" s="32"/>
      <c r="AA1356" s="32"/>
      <c r="AB1356" s="32"/>
      <c r="AC1356" s="32"/>
      <c r="AD1356" s="32"/>
      <c r="AE1356" s="32"/>
      <c r="AR1356" s="206" t="s">
        <v>150</v>
      </c>
      <c r="AT1356" s="206" t="s">
        <v>145</v>
      </c>
      <c r="AU1356" s="206" t="s">
        <v>83</v>
      </c>
      <c r="AY1356" s="17" t="s">
        <v>143</v>
      </c>
      <c r="BE1356" s="207">
        <f>IF(N1356="základní",J1356,0)</f>
        <v>12164.4</v>
      </c>
      <c r="BF1356" s="207">
        <f>IF(N1356="snížená",J1356,0)</f>
        <v>0</v>
      </c>
      <c r="BG1356" s="207">
        <f>IF(N1356="zákl. přenesená",J1356,0)</f>
        <v>0</v>
      </c>
      <c r="BH1356" s="207">
        <f>IF(N1356="sníž. přenesená",J1356,0)</f>
        <v>0</v>
      </c>
      <c r="BI1356" s="207">
        <f>IF(N1356="nulová",J1356,0)</f>
        <v>0</v>
      </c>
      <c r="BJ1356" s="17" t="s">
        <v>20</v>
      </c>
      <c r="BK1356" s="207">
        <f>ROUND(I1356*H1356,2)</f>
        <v>12164.4</v>
      </c>
      <c r="BL1356" s="17" t="s">
        <v>150</v>
      </c>
      <c r="BM1356" s="206" t="s">
        <v>2900</v>
      </c>
    </row>
    <row r="1357" s="2" customFormat="1">
      <c r="A1357" s="32"/>
      <c r="B1357" s="33"/>
      <c r="C1357" s="34"/>
      <c r="D1357" s="208" t="s">
        <v>152</v>
      </c>
      <c r="E1357" s="34"/>
      <c r="F1357" s="209" t="s">
        <v>2895</v>
      </c>
      <c r="G1357" s="34"/>
      <c r="H1357" s="34"/>
      <c r="I1357" s="34"/>
      <c r="J1357" s="34"/>
      <c r="K1357" s="34"/>
      <c r="L1357" s="38"/>
      <c r="M1357" s="210"/>
      <c r="N1357" s="211"/>
      <c r="O1357" s="77"/>
      <c r="P1357" s="77"/>
      <c r="Q1357" s="77"/>
      <c r="R1357" s="77"/>
      <c r="S1357" s="77"/>
      <c r="T1357" s="78"/>
      <c r="U1357" s="32"/>
      <c r="V1357" s="32"/>
      <c r="W1357" s="32"/>
      <c r="X1357" s="32"/>
      <c r="Y1357" s="32"/>
      <c r="Z1357" s="32"/>
      <c r="AA1357" s="32"/>
      <c r="AB1357" s="32"/>
      <c r="AC1357" s="32"/>
      <c r="AD1357" s="32"/>
      <c r="AE1357" s="32"/>
      <c r="AT1357" s="17" t="s">
        <v>152</v>
      </c>
      <c r="AU1357" s="17" t="s">
        <v>83</v>
      </c>
    </row>
    <row r="1358" s="2" customFormat="1">
      <c r="A1358" s="32"/>
      <c r="B1358" s="33"/>
      <c r="C1358" s="34"/>
      <c r="D1358" s="208" t="s">
        <v>179</v>
      </c>
      <c r="E1358" s="34"/>
      <c r="F1358" s="209" t="s">
        <v>2896</v>
      </c>
      <c r="G1358" s="34"/>
      <c r="H1358" s="34"/>
      <c r="I1358" s="34"/>
      <c r="J1358" s="34"/>
      <c r="K1358" s="34"/>
      <c r="L1358" s="38"/>
      <c r="M1358" s="210"/>
      <c r="N1358" s="211"/>
      <c r="O1358" s="77"/>
      <c r="P1358" s="77"/>
      <c r="Q1358" s="77"/>
      <c r="R1358" s="77"/>
      <c r="S1358" s="77"/>
      <c r="T1358" s="78"/>
      <c r="U1358" s="32"/>
      <c r="V1358" s="32"/>
      <c r="W1358" s="32"/>
      <c r="X1358" s="32"/>
      <c r="Y1358" s="32"/>
      <c r="Z1358" s="32"/>
      <c r="AA1358" s="32"/>
      <c r="AB1358" s="32"/>
      <c r="AC1358" s="32"/>
      <c r="AD1358" s="32"/>
      <c r="AE1358" s="32"/>
      <c r="AT1358" s="17" t="s">
        <v>179</v>
      </c>
      <c r="AU1358" s="17" t="s">
        <v>83</v>
      </c>
    </row>
    <row r="1359" s="2" customFormat="1" ht="24.15" customHeight="1">
      <c r="A1359" s="32"/>
      <c r="B1359" s="33"/>
      <c r="C1359" s="196" t="s">
        <v>2901</v>
      </c>
      <c r="D1359" s="196" t="s">
        <v>145</v>
      </c>
      <c r="E1359" s="197" t="s">
        <v>2902</v>
      </c>
      <c r="F1359" s="198" t="s">
        <v>2903</v>
      </c>
      <c r="G1359" s="199" t="s">
        <v>148</v>
      </c>
      <c r="H1359" s="200">
        <v>15</v>
      </c>
      <c r="I1359" s="201">
        <v>499</v>
      </c>
      <c r="J1359" s="201">
        <f>ROUND(I1359*H1359,2)</f>
        <v>7485</v>
      </c>
      <c r="K1359" s="198" t="s">
        <v>149</v>
      </c>
      <c r="L1359" s="38"/>
      <c r="M1359" s="202" t="s">
        <v>18</v>
      </c>
      <c r="N1359" s="203" t="s">
        <v>45</v>
      </c>
      <c r="O1359" s="204">
        <v>0.95699999999999996</v>
      </c>
      <c r="P1359" s="204">
        <f>O1359*H1359</f>
        <v>14.354999999999999</v>
      </c>
      <c r="Q1359" s="204">
        <v>0</v>
      </c>
      <c r="R1359" s="204">
        <f>Q1359*H1359</f>
        <v>0</v>
      </c>
      <c r="S1359" s="204">
        <v>0.11</v>
      </c>
      <c r="T1359" s="205">
        <f>S1359*H1359</f>
        <v>1.6499999999999999</v>
      </c>
      <c r="U1359" s="32"/>
      <c r="V1359" s="32"/>
      <c r="W1359" s="32"/>
      <c r="X1359" s="32"/>
      <c r="Y1359" s="32"/>
      <c r="Z1359" s="32"/>
      <c r="AA1359" s="32"/>
      <c r="AB1359" s="32"/>
      <c r="AC1359" s="32"/>
      <c r="AD1359" s="32"/>
      <c r="AE1359" s="32"/>
      <c r="AR1359" s="206" t="s">
        <v>150</v>
      </c>
      <c r="AT1359" s="206" t="s">
        <v>145</v>
      </c>
      <c r="AU1359" s="206" t="s">
        <v>83</v>
      </c>
      <c r="AY1359" s="17" t="s">
        <v>143</v>
      </c>
      <c r="BE1359" s="207">
        <f>IF(N1359="základní",J1359,0)</f>
        <v>7485</v>
      </c>
      <c r="BF1359" s="207">
        <f>IF(N1359="snížená",J1359,0)</f>
        <v>0</v>
      </c>
      <c r="BG1359" s="207">
        <f>IF(N1359="zákl. přenesená",J1359,0)</f>
        <v>0</v>
      </c>
      <c r="BH1359" s="207">
        <f>IF(N1359="sníž. přenesená",J1359,0)</f>
        <v>0</v>
      </c>
      <c r="BI1359" s="207">
        <f>IF(N1359="nulová",J1359,0)</f>
        <v>0</v>
      </c>
      <c r="BJ1359" s="17" t="s">
        <v>20</v>
      </c>
      <c r="BK1359" s="207">
        <f>ROUND(I1359*H1359,2)</f>
        <v>7485</v>
      </c>
      <c r="BL1359" s="17" t="s">
        <v>150</v>
      </c>
      <c r="BM1359" s="206" t="s">
        <v>2904</v>
      </c>
    </row>
    <row r="1360" s="2" customFormat="1">
      <c r="A1360" s="32"/>
      <c r="B1360" s="33"/>
      <c r="C1360" s="34"/>
      <c r="D1360" s="208" t="s">
        <v>152</v>
      </c>
      <c r="E1360" s="34"/>
      <c r="F1360" s="209" t="s">
        <v>2895</v>
      </c>
      <c r="G1360" s="34"/>
      <c r="H1360" s="34"/>
      <c r="I1360" s="34"/>
      <c r="J1360" s="34"/>
      <c r="K1360" s="34"/>
      <c r="L1360" s="38"/>
      <c r="M1360" s="210"/>
      <c r="N1360" s="211"/>
      <c r="O1360" s="77"/>
      <c r="P1360" s="77"/>
      <c r="Q1360" s="77"/>
      <c r="R1360" s="77"/>
      <c r="S1360" s="77"/>
      <c r="T1360" s="78"/>
      <c r="U1360" s="32"/>
      <c r="V1360" s="32"/>
      <c r="W1360" s="32"/>
      <c r="X1360" s="32"/>
      <c r="Y1360" s="32"/>
      <c r="Z1360" s="32"/>
      <c r="AA1360" s="32"/>
      <c r="AB1360" s="32"/>
      <c r="AC1360" s="32"/>
      <c r="AD1360" s="32"/>
      <c r="AE1360" s="32"/>
      <c r="AT1360" s="17" t="s">
        <v>152</v>
      </c>
      <c r="AU1360" s="17" t="s">
        <v>83</v>
      </c>
    </row>
    <row r="1361" s="2" customFormat="1">
      <c r="A1361" s="32"/>
      <c r="B1361" s="33"/>
      <c r="C1361" s="34"/>
      <c r="D1361" s="208" t="s">
        <v>179</v>
      </c>
      <c r="E1361" s="34"/>
      <c r="F1361" s="209" t="s">
        <v>2896</v>
      </c>
      <c r="G1361" s="34"/>
      <c r="H1361" s="34"/>
      <c r="I1361" s="34"/>
      <c r="J1361" s="34"/>
      <c r="K1361" s="34"/>
      <c r="L1361" s="38"/>
      <c r="M1361" s="210"/>
      <c r="N1361" s="211"/>
      <c r="O1361" s="77"/>
      <c r="P1361" s="77"/>
      <c r="Q1361" s="77"/>
      <c r="R1361" s="77"/>
      <c r="S1361" s="77"/>
      <c r="T1361" s="78"/>
      <c r="U1361" s="32"/>
      <c r="V1361" s="32"/>
      <c r="W1361" s="32"/>
      <c r="X1361" s="32"/>
      <c r="Y1361" s="32"/>
      <c r="Z1361" s="32"/>
      <c r="AA1361" s="32"/>
      <c r="AB1361" s="32"/>
      <c r="AC1361" s="32"/>
      <c r="AD1361" s="32"/>
      <c r="AE1361" s="32"/>
      <c r="AT1361" s="17" t="s">
        <v>179</v>
      </c>
      <c r="AU1361" s="17" t="s">
        <v>83</v>
      </c>
    </row>
    <row r="1362" s="2" customFormat="1" ht="24.15" customHeight="1">
      <c r="A1362" s="32"/>
      <c r="B1362" s="33"/>
      <c r="C1362" s="196" t="s">
        <v>2905</v>
      </c>
      <c r="D1362" s="196" t="s">
        <v>145</v>
      </c>
      <c r="E1362" s="197" t="s">
        <v>2906</v>
      </c>
      <c r="F1362" s="198" t="s">
        <v>2907</v>
      </c>
      <c r="G1362" s="199" t="s">
        <v>148</v>
      </c>
      <c r="H1362" s="200">
        <v>0.59999999999999998</v>
      </c>
      <c r="I1362" s="201">
        <v>365</v>
      </c>
      <c r="J1362" s="201">
        <f>ROUND(I1362*H1362,2)</f>
        <v>219</v>
      </c>
      <c r="K1362" s="198" t="s">
        <v>149</v>
      </c>
      <c r="L1362" s="38"/>
      <c r="M1362" s="202" t="s">
        <v>18</v>
      </c>
      <c r="N1362" s="203" t="s">
        <v>45</v>
      </c>
      <c r="O1362" s="204">
        <v>0.77400000000000002</v>
      </c>
      <c r="P1362" s="204">
        <f>O1362*H1362</f>
        <v>0.46439999999999998</v>
      </c>
      <c r="Q1362" s="204">
        <v>0</v>
      </c>
      <c r="R1362" s="204">
        <f>Q1362*H1362</f>
        <v>0</v>
      </c>
      <c r="S1362" s="204">
        <v>0.021999999999999999</v>
      </c>
      <c r="T1362" s="205">
        <f>S1362*H1362</f>
        <v>0.013199999999999998</v>
      </c>
      <c r="U1362" s="32"/>
      <c r="V1362" s="32"/>
      <c r="W1362" s="32"/>
      <c r="X1362" s="32"/>
      <c r="Y1362" s="32"/>
      <c r="Z1362" s="32"/>
      <c r="AA1362" s="32"/>
      <c r="AB1362" s="32"/>
      <c r="AC1362" s="32"/>
      <c r="AD1362" s="32"/>
      <c r="AE1362" s="32"/>
      <c r="AR1362" s="206" t="s">
        <v>150</v>
      </c>
      <c r="AT1362" s="206" t="s">
        <v>145</v>
      </c>
      <c r="AU1362" s="206" t="s">
        <v>83</v>
      </c>
      <c r="AY1362" s="17" t="s">
        <v>143</v>
      </c>
      <c r="BE1362" s="207">
        <f>IF(N1362="základní",J1362,0)</f>
        <v>219</v>
      </c>
      <c r="BF1362" s="207">
        <f>IF(N1362="snížená",J1362,0)</f>
        <v>0</v>
      </c>
      <c r="BG1362" s="207">
        <f>IF(N1362="zákl. přenesená",J1362,0)</f>
        <v>0</v>
      </c>
      <c r="BH1362" s="207">
        <f>IF(N1362="sníž. přenesená",J1362,0)</f>
        <v>0</v>
      </c>
      <c r="BI1362" s="207">
        <f>IF(N1362="nulová",J1362,0)</f>
        <v>0</v>
      </c>
      <c r="BJ1362" s="17" t="s">
        <v>20</v>
      </c>
      <c r="BK1362" s="207">
        <f>ROUND(I1362*H1362,2)</f>
        <v>219</v>
      </c>
      <c r="BL1362" s="17" t="s">
        <v>150</v>
      </c>
      <c r="BM1362" s="206" t="s">
        <v>2908</v>
      </c>
    </row>
    <row r="1363" s="2" customFormat="1">
      <c r="A1363" s="32"/>
      <c r="B1363" s="33"/>
      <c r="C1363" s="34"/>
      <c r="D1363" s="208" t="s">
        <v>152</v>
      </c>
      <c r="E1363" s="34"/>
      <c r="F1363" s="209" t="s">
        <v>2895</v>
      </c>
      <c r="G1363" s="34"/>
      <c r="H1363" s="34"/>
      <c r="I1363" s="34"/>
      <c r="J1363" s="34"/>
      <c r="K1363" s="34"/>
      <c r="L1363" s="38"/>
      <c r="M1363" s="210"/>
      <c r="N1363" s="211"/>
      <c r="O1363" s="77"/>
      <c r="P1363" s="77"/>
      <c r="Q1363" s="77"/>
      <c r="R1363" s="77"/>
      <c r="S1363" s="77"/>
      <c r="T1363" s="78"/>
      <c r="U1363" s="32"/>
      <c r="V1363" s="32"/>
      <c r="W1363" s="32"/>
      <c r="X1363" s="32"/>
      <c r="Y1363" s="32"/>
      <c r="Z1363" s="32"/>
      <c r="AA1363" s="32"/>
      <c r="AB1363" s="32"/>
      <c r="AC1363" s="32"/>
      <c r="AD1363" s="32"/>
      <c r="AE1363" s="32"/>
      <c r="AT1363" s="17" t="s">
        <v>152</v>
      </c>
      <c r="AU1363" s="17" t="s">
        <v>83</v>
      </c>
    </row>
    <row r="1364" s="2" customFormat="1">
      <c r="A1364" s="32"/>
      <c r="B1364" s="33"/>
      <c r="C1364" s="34"/>
      <c r="D1364" s="208" t="s">
        <v>179</v>
      </c>
      <c r="E1364" s="34"/>
      <c r="F1364" s="209" t="s">
        <v>2896</v>
      </c>
      <c r="G1364" s="34"/>
      <c r="H1364" s="34"/>
      <c r="I1364" s="34"/>
      <c r="J1364" s="34"/>
      <c r="K1364" s="34"/>
      <c r="L1364" s="38"/>
      <c r="M1364" s="210"/>
      <c r="N1364" s="211"/>
      <c r="O1364" s="77"/>
      <c r="P1364" s="77"/>
      <c r="Q1364" s="77"/>
      <c r="R1364" s="77"/>
      <c r="S1364" s="77"/>
      <c r="T1364" s="78"/>
      <c r="U1364" s="32"/>
      <c r="V1364" s="32"/>
      <c r="W1364" s="32"/>
      <c r="X1364" s="32"/>
      <c r="Y1364" s="32"/>
      <c r="Z1364" s="32"/>
      <c r="AA1364" s="32"/>
      <c r="AB1364" s="32"/>
      <c r="AC1364" s="32"/>
      <c r="AD1364" s="32"/>
      <c r="AE1364" s="32"/>
      <c r="AT1364" s="17" t="s">
        <v>179</v>
      </c>
      <c r="AU1364" s="17" t="s">
        <v>83</v>
      </c>
    </row>
    <row r="1365" s="2" customFormat="1" ht="24.15" customHeight="1">
      <c r="A1365" s="32"/>
      <c r="B1365" s="33"/>
      <c r="C1365" s="196" t="s">
        <v>2909</v>
      </c>
      <c r="D1365" s="196" t="s">
        <v>145</v>
      </c>
      <c r="E1365" s="197" t="s">
        <v>2910</v>
      </c>
      <c r="F1365" s="198" t="s">
        <v>2911</v>
      </c>
      <c r="G1365" s="199" t="s">
        <v>148</v>
      </c>
      <c r="H1365" s="200">
        <v>7.5</v>
      </c>
      <c r="I1365" s="201">
        <v>445</v>
      </c>
      <c r="J1365" s="201">
        <f>ROUND(I1365*H1365,2)</f>
        <v>3337.5</v>
      </c>
      <c r="K1365" s="198" t="s">
        <v>149</v>
      </c>
      <c r="L1365" s="38"/>
      <c r="M1365" s="202" t="s">
        <v>18</v>
      </c>
      <c r="N1365" s="203" t="s">
        <v>45</v>
      </c>
      <c r="O1365" s="204">
        <v>0.91500000000000004</v>
      </c>
      <c r="P1365" s="204">
        <f>O1365*H1365</f>
        <v>6.8625000000000007</v>
      </c>
      <c r="Q1365" s="204">
        <v>0</v>
      </c>
      <c r="R1365" s="204">
        <f>Q1365*H1365</f>
        <v>0</v>
      </c>
      <c r="S1365" s="204">
        <v>0.066000000000000003</v>
      </c>
      <c r="T1365" s="205">
        <f>S1365*H1365</f>
        <v>0.495</v>
      </c>
      <c r="U1365" s="32"/>
      <c r="V1365" s="32"/>
      <c r="W1365" s="32"/>
      <c r="X1365" s="32"/>
      <c r="Y1365" s="32"/>
      <c r="Z1365" s="32"/>
      <c r="AA1365" s="32"/>
      <c r="AB1365" s="32"/>
      <c r="AC1365" s="32"/>
      <c r="AD1365" s="32"/>
      <c r="AE1365" s="32"/>
      <c r="AR1365" s="206" t="s">
        <v>150</v>
      </c>
      <c r="AT1365" s="206" t="s">
        <v>145</v>
      </c>
      <c r="AU1365" s="206" t="s">
        <v>83</v>
      </c>
      <c r="AY1365" s="17" t="s">
        <v>143</v>
      </c>
      <c r="BE1365" s="207">
        <f>IF(N1365="základní",J1365,0)</f>
        <v>3337.5</v>
      </c>
      <c r="BF1365" s="207">
        <f>IF(N1365="snížená",J1365,0)</f>
        <v>0</v>
      </c>
      <c r="BG1365" s="207">
        <f>IF(N1365="zákl. přenesená",J1365,0)</f>
        <v>0</v>
      </c>
      <c r="BH1365" s="207">
        <f>IF(N1365="sníž. přenesená",J1365,0)</f>
        <v>0</v>
      </c>
      <c r="BI1365" s="207">
        <f>IF(N1365="nulová",J1365,0)</f>
        <v>0</v>
      </c>
      <c r="BJ1365" s="17" t="s">
        <v>20</v>
      </c>
      <c r="BK1365" s="207">
        <f>ROUND(I1365*H1365,2)</f>
        <v>3337.5</v>
      </c>
      <c r="BL1365" s="17" t="s">
        <v>150</v>
      </c>
      <c r="BM1365" s="206" t="s">
        <v>2912</v>
      </c>
    </row>
    <row r="1366" s="2" customFormat="1">
      <c r="A1366" s="32"/>
      <c r="B1366" s="33"/>
      <c r="C1366" s="34"/>
      <c r="D1366" s="208" t="s">
        <v>152</v>
      </c>
      <c r="E1366" s="34"/>
      <c r="F1366" s="209" t="s">
        <v>2895</v>
      </c>
      <c r="G1366" s="34"/>
      <c r="H1366" s="34"/>
      <c r="I1366" s="34"/>
      <c r="J1366" s="34"/>
      <c r="K1366" s="34"/>
      <c r="L1366" s="38"/>
      <c r="M1366" s="210"/>
      <c r="N1366" s="211"/>
      <c r="O1366" s="77"/>
      <c r="P1366" s="77"/>
      <c r="Q1366" s="77"/>
      <c r="R1366" s="77"/>
      <c r="S1366" s="77"/>
      <c r="T1366" s="78"/>
      <c r="U1366" s="32"/>
      <c r="V1366" s="32"/>
      <c r="W1366" s="32"/>
      <c r="X1366" s="32"/>
      <c r="Y1366" s="32"/>
      <c r="Z1366" s="32"/>
      <c r="AA1366" s="32"/>
      <c r="AB1366" s="32"/>
      <c r="AC1366" s="32"/>
      <c r="AD1366" s="32"/>
      <c r="AE1366" s="32"/>
      <c r="AT1366" s="17" t="s">
        <v>152</v>
      </c>
      <c r="AU1366" s="17" t="s">
        <v>83</v>
      </c>
    </row>
    <row r="1367" s="2" customFormat="1">
      <c r="A1367" s="32"/>
      <c r="B1367" s="33"/>
      <c r="C1367" s="34"/>
      <c r="D1367" s="208" t="s">
        <v>179</v>
      </c>
      <c r="E1367" s="34"/>
      <c r="F1367" s="209" t="s">
        <v>2896</v>
      </c>
      <c r="G1367" s="34"/>
      <c r="H1367" s="34"/>
      <c r="I1367" s="34"/>
      <c r="J1367" s="34"/>
      <c r="K1367" s="34"/>
      <c r="L1367" s="38"/>
      <c r="M1367" s="210"/>
      <c r="N1367" s="211"/>
      <c r="O1367" s="77"/>
      <c r="P1367" s="77"/>
      <c r="Q1367" s="77"/>
      <c r="R1367" s="77"/>
      <c r="S1367" s="77"/>
      <c r="T1367" s="78"/>
      <c r="U1367" s="32"/>
      <c r="V1367" s="32"/>
      <c r="W1367" s="32"/>
      <c r="X1367" s="32"/>
      <c r="Y1367" s="32"/>
      <c r="Z1367" s="32"/>
      <c r="AA1367" s="32"/>
      <c r="AB1367" s="32"/>
      <c r="AC1367" s="32"/>
      <c r="AD1367" s="32"/>
      <c r="AE1367" s="32"/>
      <c r="AT1367" s="17" t="s">
        <v>179</v>
      </c>
      <c r="AU1367" s="17" t="s">
        <v>83</v>
      </c>
    </row>
    <row r="1368" s="2" customFormat="1" ht="24.15" customHeight="1">
      <c r="A1368" s="32"/>
      <c r="B1368" s="33"/>
      <c r="C1368" s="196" t="s">
        <v>2913</v>
      </c>
      <c r="D1368" s="196" t="s">
        <v>145</v>
      </c>
      <c r="E1368" s="197" t="s">
        <v>2914</v>
      </c>
      <c r="F1368" s="198" t="s">
        <v>2915</v>
      </c>
      <c r="G1368" s="199" t="s">
        <v>148</v>
      </c>
      <c r="H1368" s="200">
        <v>70.5</v>
      </c>
      <c r="I1368" s="201">
        <v>567</v>
      </c>
      <c r="J1368" s="201">
        <f>ROUND(I1368*H1368,2)</f>
        <v>39973.5</v>
      </c>
      <c r="K1368" s="198" t="s">
        <v>149</v>
      </c>
      <c r="L1368" s="38"/>
      <c r="M1368" s="202" t="s">
        <v>18</v>
      </c>
      <c r="N1368" s="203" t="s">
        <v>45</v>
      </c>
      <c r="O1368" s="204">
        <v>1.103</v>
      </c>
      <c r="P1368" s="204">
        <f>O1368*H1368</f>
        <v>77.761499999999998</v>
      </c>
      <c r="Q1368" s="204">
        <v>0</v>
      </c>
      <c r="R1368" s="204">
        <f>Q1368*H1368</f>
        <v>0</v>
      </c>
      <c r="S1368" s="204">
        <v>0.11</v>
      </c>
      <c r="T1368" s="205">
        <f>S1368*H1368</f>
        <v>7.7549999999999999</v>
      </c>
      <c r="U1368" s="32"/>
      <c r="V1368" s="32"/>
      <c r="W1368" s="32"/>
      <c r="X1368" s="32"/>
      <c r="Y1368" s="32"/>
      <c r="Z1368" s="32"/>
      <c r="AA1368" s="32"/>
      <c r="AB1368" s="32"/>
      <c r="AC1368" s="32"/>
      <c r="AD1368" s="32"/>
      <c r="AE1368" s="32"/>
      <c r="AR1368" s="206" t="s">
        <v>150</v>
      </c>
      <c r="AT1368" s="206" t="s">
        <v>145</v>
      </c>
      <c r="AU1368" s="206" t="s">
        <v>83</v>
      </c>
      <c r="AY1368" s="17" t="s">
        <v>143</v>
      </c>
      <c r="BE1368" s="207">
        <f>IF(N1368="základní",J1368,0)</f>
        <v>39973.5</v>
      </c>
      <c r="BF1368" s="207">
        <f>IF(N1368="snížená",J1368,0)</f>
        <v>0</v>
      </c>
      <c r="BG1368" s="207">
        <f>IF(N1368="zákl. přenesená",J1368,0)</f>
        <v>0</v>
      </c>
      <c r="BH1368" s="207">
        <f>IF(N1368="sníž. přenesená",J1368,0)</f>
        <v>0</v>
      </c>
      <c r="BI1368" s="207">
        <f>IF(N1368="nulová",J1368,0)</f>
        <v>0</v>
      </c>
      <c r="BJ1368" s="17" t="s">
        <v>20</v>
      </c>
      <c r="BK1368" s="207">
        <f>ROUND(I1368*H1368,2)</f>
        <v>39973.5</v>
      </c>
      <c r="BL1368" s="17" t="s">
        <v>150</v>
      </c>
      <c r="BM1368" s="206" t="s">
        <v>2916</v>
      </c>
    </row>
    <row r="1369" s="2" customFormat="1">
      <c r="A1369" s="32"/>
      <c r="B1369" s="33"/>
      <c r="C1369" s="34"/>
      <c r="D1369" s="208" t="s">
        <v>152</v>
      </c>
      <c r="E1369" s="34"/>
      <c r="F1369" s="209" t="s">
        <v>2895</v>
      </c>
      <c r="G1369" s="34"/>
      <c r="H1369" s="34"/>
      <c r="I1369" s="34"/>
      <c r="J1369" s="34"/>
      <c r="K1369" s="34"/>
      <c r="L1369" s="38"/>
      <c r="M1369" s="210"/>
      <c r="N1369" s="211"/>
      <c r="O1369" s="77"/>
      <c r="P1369" s="77"/>
      <c r="Q1369" s="77"/>
      <c r="R1369" s="77"/>
      <c r="S1369" s="77"/>
      <c r="T1369" s="78"/>
      <c r="U1369" s="32"/>
      <c r="V1369" s="32"/>
      <c r="W1369" s="32"/>
      <c r="X1369" s="32"/>
      <c r="Y1369" s="32"/>
      <c r="Z1369" s="32"/>
      <c r="AA1369" s="32"/>
      <c r="AB1369" s="32"/>
      <c r="AC1369" s="32"/>
      <c r="AD1369" s="32"/>
      <c r="AE1369" s="32"/>
      <c r="AT1369" s="17" t="s">
        <v>152</v>
      </c>
      <c r="AU1369" s="17" t="s">
        <v>83</v>
      </c>
    </row>
    <row r="1370" s="2" customFormat="1">
      <c r="A1370" s="32"/>
      <c r="B1370" s="33"/>
      <c r="C1370" s="34"/>
      <c r="D1370" s="208" t="s">
        <v>179</v>
      </c>
      <c r="E1370" s="34"/>
      <c r="F1370" s="209" t="s">
        <v>2917</v>
      </c>
      <c r="G1370" s="34"/>
      <c r="H1370" s="34"/>
      <c r="I1370" s="34"/>
      <c r="J1370" s="34"/>
      <c r="K1370" s="34"/>
      <c r="L1370" s="38"/>
      <c r="M1370" s="210"/>
      <c r="N1370" s="211"/>
      <c r="O1370" s="77"/>
      <c r="P1370" s="77"/>
      <c r="Q1370" s="77"/>
      <c r="R1370" s="77"/>
      <c r="S1370" s="77"/>
      <c r="T1370" s="78"/>
      <c r="U1370" s="32"/>
      <c r="V1370" s="32"/>
      <c r="W1370" s="32"/>
      <c r="X1370" s="32"/>
      <c r="Y1370" s="32"/>
      <c r="Z1370" s="32"/>
      <c r="AA1370" s="32"/>
      <c r="AB1370" s="32"/>
      <c r="AC1370" s="32"/>
      <c r="AD1370" s="32"/>
      <c r="AE1370" s="32"/>
      <c r="AT1370" s="17" t="s">
        <v>179</v>
      </c>
      <c r="AU1370" s="17" t="s">
        <v>83</v>
      </c>
    </row>
    <row r="1371" s="2" customFormat="1" ht="24.15" customHeight="1">
      <c r="A1371" s="32"/>
      <c r="B1371" s="33"/>
      <c r="C1371" s="196" t="s">
        <v>2918</v>
      </c>
      <c r="D1371" s="196" t="s">
        <v>145</v>
      </c>
      <c r="E1371" s="197" t="s">
        <v>2919</v>
      </c>
      <c r="F1371" s="198" t="s">
        <v>2920</v>
      </c>
      <c r="G1371" s="199" t="s">
        <v>148</v>
      </c>
      <c r="H1371" s="200">
        <v>7.5</v>
      </c>
      <c r="I1371" s="201">
        <v>252</v>
      </c>
      <c r="J1371" s="201">
        <f>ROUND(I1371*H1371,2)</f>
        <v>1890</v>
      </c>
      <c r="K1371" s="198" t="s">
        <v>149</v>
      </c>
      <c r="L1371" s="38"/>
      <c r="M1371" s="202" t="s">
        <v>18</v>
      </c>
      <c r="N1371" s="203" t="s">
        <v>45</v>
      </c>
      <c r="O1371" s="204">
        <v>0.55200000000000005</v>
      </c>
      <c r="P1371" s="204">
        <f>O1371*H1371</f>
        <v>4.1400000000000006</v>
      </c>
      <c r="Q1371" s="204">
        <v>0</v>
      </c>
      <c r="R1371" s="204">
        <f>Q1371*H1371</f>
        <v>0</v>
      </c>
      <c r="S1371" s="204">
        <v>0.021999999999999999</v>
      </c>
      <c r="T1371" s="205">
        <f>S1371*H1371</f>
        <v>0.16499999999999998</v>
      </c>
      <c r="U1371" s="32"/>
      <c r="V1371" s="32"/>
      <c r="W1371" s="32"/>
      <c r="X1371" s="32"/>
      <c r="Y1371" s="32"/>
      <c r="Z1371" s="32"/>
      <c r="AA1371" s="32"/>
      <c r="AB1371" s="32"/>
      <c r="AC1371" s="32"/>
      <c r="AD1371" s="32"/>
      <c r="AE1371" s="32"/>
      <c r="AR1371" s="206" t="s">
        <v>150</v>
      </c>
      <c r="AT1371" s="206" t="s">
        <v>145</v>
      </c>
      <c r="AU1371" s="206" t="s">
        <v>83</v>
      </c>
      <c r="AY1371" s="17" t="s">
        <v>143</v>
      </c>
      <c r="BE1371" s="207">
        <f>IF(N1371="základní",J1371,0)</f>
        <v>1890</v>
      </c>
      <c r="BF1371" s="207">
        <f>IF(N1371="snížená",J1371,0)</f>
        <v>0</v>
      </c>
      <c r="BG1371" s="207">
        <f>IF(N1371="zákl. přenesená",J1371,0)</f>
        <v>0</v>
      </c>
      <c r="BH1371" s="207">
        <f>IF(N1371="sníž. přenesená",J1371,0)</f>
        <v>0</v>
      </c>
      <c r="BI1371" s="207">
        <f>IF(N1371="nulová",J1371,0)</f>
        <v>0</v>
      </c>
      <c r="BJ1371" s="17" t="s">
        <v>20</v>
      </c>
      <c r="BK1371" s="207">
        <f>ROUND(I1371*H1371,2)</f>
        <v>1890</v>
      </c>
      <c r="BL1371" s="17" t="s">
        <v>150</v>
      </c>
      <c r="BM1371" s="206" t="s">
        <v>2921</v>
      </c>
    </row>
    <row r="1372" s="2" customFormat="1">
      <c r="A1372" s="32"/>
      <c r="B1372" s="33"/>
      <c r="C1372" s="34"/>
      <c r="D1372" s="208" t="s">
        <v>152</v>
      </c>
      <c r="E1372" s="34"/>
      <c r="F1372" s="209" t="s">
        <v>2895</v>
      </c>
      <c r="G1372" s="34"/>
      <c r="H1372" s="34"/>
      <c r="I1372" s="34"/>
      <c r="J1372" s="34"/>
      <c r="K1372" s="34"/>
      <c r="L1372" s="38"/>
      <c r="M1372" s="210"/>
      <c r="N1372" s="211"/>
      <c r="O1372" s="77"/>
      <c r="P1372" s="77"/>
      <c r="Q1372" s="77"/>
      <c r="R1372" s="77"/>
      <c r="S1372" s="77"/>
      <c r="T1372" s="78"/>
      <c r="U1372" s="32"/>
      <c r="V1372" s="32"/>
      <c r="W1372" s="32"/>
      <c r="X1372" s="32"/>
      <c r="Y1372" s="32"/>
      <c r="Z1372" s="32"/>
      <c r="AA1372" s="32"/>
      <c r="AB1372" s="32"/>
      <c r="AC1372" s="32"/>
      <c r="AD1372" s="32"/>
      <c r="AE1372" s="32"/>
      <c r="AT1372" s="17" t="s">
        <v>152</v>
      </c>
      <c r="AU1372" s="17" t="s">
        <v>83</v>
      </c>
    </row>
    <row r="1373" s="2" customFormat="1" ht="24.15" customHeight="1">
      <c r="A1373" s="32"/>
      <c r="B1373" s="33"/>
      <c r="C1373" s="196" t="s">
        <v>2922</v>
      </c>
      <c r="D1373" s="196" t="s">
        <v>145</v>
      </c>
      <c r="E1373" s="197" t="s">
        <v>2923</v>
      </c>
      <c r="F1373" s="198" t="s">
        <v>2924</v>
      </c>
      <c r="G1373" s="199" t="s">
        <v>148</v>
      </c>
      <c r="H1373" s="200">
        <v>46.200000000000003</v>
      </c>
      <c r="I1373" s="201">
        <v>360</v>
      </c>
      <c r="J1373" s="201">
        <f>ROUND(I1373*H1373,2)</f>
        <v>16632</v>
      </c>
      <c r="K1373" s="198" t="s">
        <v>149</v>
      </c>
      <c r="L1373" s="38"/>
      <c r="M1373" s="202" t="s">
        <v>18</v>
      </c>
      <c r="N1373" s="203" t="s">
        <v>45</v>
      </c>
      <c r="O1373" s="204">
        <v>0.68600000000000005</v>
      </c>
      <c r="P1373" s="204">
        <f>O1373*H1373</f>
        <v>31.693200000000004</v>
      </c>
      <c r="Q1373" s="204">
        <v>0</v>
      </c>
      <c r="R1373" s="204">
        <f>Q1373*H1373</f>
        <v>0</v>
      </c>
      <c r="S1373" s="204">
        <v>0.066000000000000003</v>
      </c>
      <c r="T1373" s="205">
        <f>S1373*H1373</f>
        <v>3.0492000000000004</v>
      </c>
      <c r="U1373" s="32"/>
      <c r="V1373" s="32"/>
      <c r="W1373" s="32"/>
      <c r="X1373" s="32"/>
      <c r="Y1373" s="32"/>
      <c r="Z1373" s="32"/>
      <c r="AA1373" s="32"/>
      <c r="AB1373" s="32"/>
      <c r="AC1373" s="32"/>
      <c r="AD1373" s="32"/>
      <c r="AE1373" s="32"/>
      <c r="AR1373" s="206" t="s">
        <v>150</v>
      </c>
      <c r="AT1373" s="206" t="s">
        <v>145</v>
      </c>
      <c r="AU1373" s="206" t="s">
        <v>83</v>
      </c>
      <c r="AY1373" s="17" t="s">
        <v>143</v>
      </c>
      <c r="BE1373" s="207">
        <f>IF(N1373="základní",J1373,0)</f>
        <v>16632</v>
      </c>
      <c r="BF1373" s="207">
        <f>IF(N1373="snížená",J1373,0)</f>
        <v>0</v>
      </c>
      <c r="BG1373" s="207">
        <f>IF(N1373="zákl. přenesená",J1373,0)</f>
        <v>0</v>
      </c>
      <c r="BH1373" s="207">
        <f>IF(N1373="sníž. přenesená",J1373,0)</f>
        <v>0</v>
      </c>
      <c r="BI1373" s="207">
        <f>IF(N1373="nulová",J1373,0)</f>
        <v>0</v>
      </c>
      <c r="BJ1373" s="17" t="s">
        <v>20</v>
      </c>
      <c r="BK1373" s="207">
        <f>ROUND(I1373*H1373,2)</f>
        <v>16632</v>
      </c>
      <c r="BL1373" s="17" t="s">
        <v>150</v>
      </c>
      <c r="BM1373" s="206" t="s">
        <v>2925</v>
      </c>
    </row>
    <row r="1374" s="2" customFormat="1">
      <c r="A1374" s="32"/>
      <c r="B1374" s="33"/>
      <c r="C1374" s="34"/>
      <c r="D1374" s="208" t="s">
        <v>152</v>
      </c>
      <c r="E1374" s="34"/>
      <c r="F1374" s="209" t="s">
        <v>2895</v>
      </c>
      <c r="G1374" s="34"/>
      <c r="H1374" s="34"/>
      <c r="I1374" s="34"/>
      <c r="J1374" s="34"/>
      <c r="K1374" s="34"/>
      <c r="L1374" s="38"/>
      <c r="M1374" s="210"/>
      <c r="N1374" s="211"/>
      <c r="O1374" s="77"/>
      <c r="P1374" s="77"/>
      <c r="Q1374" s="77"/>
      <c r="R1374" s="77"/>
      <c r="S1374" s="77"/>
      <c r="T1374" s="78"/>
      <c r="U1374" s="32"/>
      <c r="V1374" s="32"/>
      <c r="W1374" s="32"/>
      <c r="X1374" s="32"/>
      <c r="Y1374" s="32"/>
      <c r="Z1374" s="32"/>
      <c r="AA1374" s="32"/>
      <c r="AB1374" s="32"/>
      <c r="AC1374" s="32"/>
      <c r="AD1374" s="32"/>
      <c r="AE1374" s="32"/>
      <c r="AT1374" s="17" t="s">
        <v>152</v>
      </c>
      <c r="AU1374" s="17" t="s">
        <v>83</v>
      </c>
    </row>
    <row r="1375" s="2" customFormat="1" ht="24.15" customHeight="1">
      <c r="A1375" s="32"/>
      <c r="B1375" s="33"/>
      <c r="C1375" s="196" t="s">
        <v>2926</v>
      </c>
      <c r="D1375" s="196" t="s">
        <v>145</v>
      </c>
      <c r="E1375" s="197" t="s">
        <v>2927</v>
      </c>
      <c r="F1375" s="198" t="s">
        <v>2928</v>
      </c>
      <c r="G1375" s="199" t="s">
        <v>148</v>
      </c>
      <c r="H1375" s="200">
        <v>3</v>
      </c>
      <c r="I1375" s="201">
        <v>488</v>
      </c>
      <c r="J1375" s="201">
        <f>ROUND(I1375*H1375,2)</f>
        <v>1464</v>
      </c>
      <c r="K1375" s="198" t="s">
        <v>149</v>
      </c>
      <c r="L1375" s="38"/>
      <c r="M1375" s="202" t="s">
        <v>18</v>
      </c>
      <c r="N1375" s="203" t="s">
        <v>45</v>
      </c>
      <c r="O1375" s="204">
        <v>0.93100000000000005</v>
      </c>
      <c r="P1375" s="204">
        <f>O1375*H1375</f>
        <v>2.7930000000000001</v>
      </c>
      <c r="Q1375" s="204">
        <v>0</v>
      </c>
      <c r="R1375" s="204">
        <f>Q1375*H1375</f>
        <v>0</v>
      </c>
      <c r="S1375" s="204">
        <v>0.11</v>
      </c>
      <c r="T1375" s="205">
        <f>S1375*H1375</f>
        <v>0.33000000000000002</v>
      </c>
      <c r="U1375" s="32"/>
      <c r="V1375" s="32"/>
      <c r="W1375" s="32"/>
      <c r="X1375" s="32"/>
      <c r="Y1375" s="32"/>
      <c r="Z1375" s="32"/>
      <c r="AA1375" s="32"/>
      <c r="AB1375" s="32"/>
      <c r="AC1375" s="32"/>
      <c r="AD1375" s="32"/>
      <c r="AE1375" s="32"/>
      <c r="AR1375" s="206" t="s">
        <v>150</v>
      </c>
      <c r="AT1375" s="206" t="s">
        <v>145</v>
      </c>
      <c r="AU1375" s="206" t="s">
        <v>83</v>
      </c>
      <c r="AY1375" s="17" t="s">
        <v>143</v>
      </c>
      <c r="BE1375" s="207">
        <f>IF(N1375="základní",J1375,0)</f>
        <v>1464</v>
      </c>
      <c r="BF1375" s="207">
        <f>IF(N1375="snížená",J1375,0)</f>
        <v>0</v>
      </c>
      <c r="BG1375" s="207">
        <f>IF(N1375="zákl. přenesená",J1375,0)</f>
        <v>0</v>
      </c>
      <c r="BH1375" s="207">
        <f>IF(N1375="sníž. přenesená",J1375,0)</f>
        <v>0</v>
      </c>
      <c r="BI1375" s="207">
        <f>IF(N1375="nulová",J1375,0)</f>
        <v>0</v>
      </c>
      <c r="BJ1375" s="17" t="s">
        <v>20</v>
      </c>
      <c r="BK1375" s="207">
        <f>ROUND(I1375*H1375,2)</f>
        <v>1464</v>
      </c>
      <c r="BL1375" s="17" t="s">
        <v>150</v>
      </c>
      <c r="BM1375" s="206" t="s">
        <v>2929</v>
      </c>
    </row>
    <row r="1376" s="2" customFormat="1">
      <c r="A1376" s="32"/>
      <c r="B1376" s="33"/>
      <c r="C1376" s="34"/>
      <c r="D1376" s="208" t="s">
        <v>152</v>
      </c>
      <c r="E1376" s="34"/>
      <c r="F1376" s="209" t="s">
        <v>2895</v>
      </c>
      <c r="G1376" s="34"/>
      <c r="H1376" s="34"/>
      <c r="I1376" s="34"/>
      <c r="J1376" s="34"/>
      <c r="K1376" s="34"/>
      <c r="L1376" s="38"/>
      <c r="M1376" s="210"/>
      <c r="N1376" s="211"/>
      <c r="O1376" s="77"/>
      <c r="P1376" s="77"/>
      <c r="Q1376" s="77"/>
      <c r="R1376" s="77"/>
      <c r="S1376" s="77"/>
      <c r="T1376" s="78"/>
      <c r="U1376" s="32"/>
      <c r="V1376" s="32"/>
      <c r="W1376" s="32"/>
      <c r="X1376" s="32"/>
      <c r="Y1376" s="32"/>
      <c r="Z1376" s="32"/>
      <c r="AA1376" s="32"/>
      <c r="AB1376" s="32"/>
      <c r="AC1376" s="32"/>
      <c r="AD1376" s="32"/>
      <c r="AE1376" s="32"/>
      <c r="AT1376" s="17" t="s">
        <v>152</v>
      </c>
      <c r="AU1376" s="17" t="s">
        <v>83</v>
      </c>
    </row>
    <row r="1377" s="2" customFormat="1" ht="24.15" customHeight="1">
      <c r="A1377" s="32"/>
      <c r="B1377" s="33"/>
      <c r="C1377" s="196" t="s">
        <v>2930</v>
      </c>
      <c r="D1377" s="196" t="s">
        <v>145</v>
      </c>
      <c r="E1377" s="197" t="s">
        <v>2931</v>
      </c>
      <c r="F1377" s="198" t="s">
        <v>2932</v>
      </c>
      <c r="G1377" s="199" t="s">
        <v>148</v>
      </c>
      <c r="H1377" s="200">
        <v>7.5</v>
      </c>
      <c r="I1377" s="201">
        <v>207</v>
      </c>
      <c r="J1377" s="201">
        <f>ROUND(I1377*H1377,2)</f>
        <v>1552.5</v>
      </c>
      <c r="K1377" s="198" t="s">
        <v>149</v>
      </c>
      <c r="L1377" s="38"/>
      <c r="M1377" s="202" t="s">
        <v>18</v>
      </c>
      <c r="N1377" s="203" t="s">
        <v>45</v>
      </c>
      <c r="O1377" s="204">
        <v>0.40699999999999997</v>
      </c>
      <c r="P1377" s="204">
        <f>O1377*H1377</f>
        <v>3.0524999999999998</v>
      </c>
      <c r="Q1377" s="204">
        <v>0</v>
      </c>
      <c r="R1377" s="204">
        <f>Q1377*H1377</f>
        <v>0</v>
      </c>
      <c r="S1377" s="204">
        <v>0</v>
      </c>
      <c r="T1377" s="205">
        <f>S1377*H1377</f>
        <v>0</v>
      </c>
      <c r="U1377" s="32"/>
      <c r="V1377" s="32"/>
      <c r="W1377" s="32"/>
      <c r="X1377" s="32"/>
      <c r="Y1377" s="32"/>
      <c r="Z1377" s="32"/>
      <c r="AA1377" s="32"/>
      <c r="AB1377" s="32"/>
      <c r="AC1377" s="32"/>
      <c r="AD1377" s="32"/>
      <c r="AE1377" s="32"/>
      <c r="AR1377" s="206" t="s">
        <v>150</v>
      </c>
      <c r="AT1377" s="206" t="s">
        <v>145</v>
      </c>
      <c r="AU1377" s="206" t="s">
        <v>83</v>
      </c>
      <c r="AY1377" s="17" t="s">
        <v>143</v>
      </c>
      <c r="BE1377" s="207">
        <f>IF(N1377="základní",J1377,0)</f>
        <v>1552.5</v>
      </c>
      <c r="BF1377" s="207">
        <f>IF(N1377="snížená",J1377,0)</f>
        <v>0</v>
      </c>
      <c r="BG1377" s="207">
        <f>IF(N1377="zákl. přenesená",J1377,0)</f>
        <v>0</v>
      </c>
      <c r="BH1377" s="207">
        <f>IF(N1377="sníž. přenesená",J1377,0)</f>
        <v>0</v>
      </c>
      <c r="BI1377" s="207">
        <f>IF(N1377="nulová",J1377,0)</f>
        <v>0</v>
      </c>
      <c r="BJ1377" s="17" t="s">
        <v>20</v>
      </c>
      <c r="BK1377" s="207">
        <f>ROUND(I1377*H1377,2)</f>
        <v>1552.5</v>
      </c>
      <c r="BL1377" s="17" t="s">
        <v>150</v>
      </c>
      <c r="BM1377" s="206" t="s">
        <v>2933</v>
      </c>
    </row>
    <row r="1378" s="2" customFormat="1">
      <c r="A1378" s="32"/>
      <c r="B1378" s="33"/>
      <c r="C1378" s="34"/>
      <c r="D1378" s="208" t="s">
        <v>152</v>
      </c>
      <c r="E1378" s="34"/>
      <c r="F1378" s="209" t="s">
        <v>2895</v>
      </c>
      <c r="G1378" s="34"/>
      <c r="H1378" s="34"/>
      <c r="I1378" s="34"/>
      <c r="J1378" s="34"/>
      <c r="K1378" s="34"/>
      <c r="L1378" s="38"/>
      <c r="M1378" s="210"/>
      <c r="N1378" s="211"/>
      <c r="O1378" s="77"/>
      <c r="P1378" s="77"/>
      <c r="Q1378" s="77"/>
      <c r="R1378" s="77"/>
      <c r="S1378" s="77"/>
      <c r="T1378" s="78"/>
      <c r="U1378" s="32"/>
      <c r="V1378" s="32"/>
      <c r="W1378" s="32"/>
      <c r="X1378" s="32"/>
      <c r="Y1378" s="32"/>
      <c r="Z1378" s="32"/>
      <c r="AA1378" s="32"/>
      <c r="AB1378" s="32"/>
      <c r="AC1378" s="32"/>
      <c r="AD1378" s="32"/>
      <c r="AE1378" s="32"/>
      <c r="AT1378" s="17" t="s">
        <v>152</v>
      </c>
      <c r="AU1378" s="17" t="s">
        <v>83</v>
      </c>
    </row>
    <row r="1379" s="2" customFormat="1">
      <c r="A1379" s="32"/>
      <c r="B1379" s="33"/>
      <c r="C1379" s="34"/>
      <c r="D1379" s="208" t="s">
        <v>179</v>
      </c>
      <c r="E1379" s="34"/>
      <c r="F1379" s="209" t="s">
        <v>2934</v>
      </c>
      <c r="G1379" s="34"/>
      <c r="H1379" s="34"/>
      <c r="I1379" s="34"/>
      <c r="J1379" s="34"/>
      <c r="K1379" s="34"/>
      <c r="L1379" s="38"/>
      <c r="M1379" s="210"/>
      <c r="N1379" s="211"/>
      <c r="O1379" s="77"/>
      <c r="P1379" s="77"/>
      <c r="Q1379" s="77"/>
      <c r="R1379" s="77"/>
      <c r="S1379" s="77"/>
      <c r="T1379" s="78"/>
      <c r="U1379" s="32"/>
      <c r="V1379" s="32"/>
      <c r="W1379" s="32"/>
      <c r="X1379" s="32"/>
      <c r="Y1379" s="32"/>
      <c r="Z1379" s="32"/>
      <c r="AA1379" s="32"/>
      <c r="AB1379" s="32"/>
      <c r="AC1379" s="32"/>
      <c r="AD1379" s="32"/>
      <c r="AE1379" s="32"/>
      <c r="AT1379" s="17" t="s">
        <v>179</v>
      </c>
      <c r="AU1379" s="17" t="s">
        <v>83</v>
      </c>
    </row>
    <row r="1380" s="2" customFormat="1" ht="24.15" customHeight="1">
      <c r="A1380" s="32"/>
      <c r="B1380" s="33"/>
      <c r="C1380" s="196" t="s">
        <v>2935</v>
      </c>
      <c r="D1380" s="196" t="s">
        <v>145</v>
      </c>
      <c r="E1380" s="197" t="s">
        <v>2936</v>
      </c>
      <c r="F1380" s="198" t="s">
        <v>2937</v>
      </c>
      <c r="G1380" s="199" t="s">
        <v>148</v>
      </c>
      <c r="H1380" s="200">
        <v>10.5</v>
      </c>
      <c r="I1380" s="201">
        <v>47.299999999999997</v>
      </c>
      <c r="J1380" s="201">
        <f>ROUND(I1380*H1380,2)</f>
        <v>496.64999999999998</v>
      </c>
      <c r="K1380" s="198" t="s">
        <v>149</v>
      </c>
      <c r="L1380" s="38"/>
      <c r="M1380" s="202" t="s">
        <v>18</v>
      </c>
      <c r="N1380" s="203" t="s">
        <v>45</v>
      </c>
      <c r="O1380" s="204">
        <v>0.083000000000000004</v>
      </c>
      <c r="P1380" s="204">
        <f>O1380*H1380</f>
        <v>0.87150000000000005</v>
      </c>
      <c r="Q1380" s="204">
        <v>0</v>
      </c>
      <c r="R1380" s="204">
        <f>Q1380*H1380</f>
        <v>0</v>
      </c>
      <c r="S1380" s="204">
        <v>0</v>
      </c>
      <c r="T1380" s="205">
        <f>S1380*H1380</f>
        <v>0</v>
      </c>
      <c r="U1380" s="32"/>
      <c r="V1380" s="32"/>
      <c r="W1380" s="32"/>
      <c r="X1380" s="32"/>
      <c r="Y1380" s="32"/>
      <c r="Z1380" s="32"/>
      <c r="AA1380" s="32"/>
      <c r="AB1380" s="32"/>
      <c r="AC1380" s="32"/>
      <c r="AD1380" s="32"/>
      <c r="AE1380" s="32"/>
      <c r="AR1380" s="206" t="s">
        <v>150</v>
      </c>
      <c r="AT1380" s="206" t="s">
        <v>145</v>
      </c>
      <c r="AU1380" s="206" t="s">
        <v>83</v>
      </c>
      <c r="AY1380" s="17" t="s">
        <v>143</v>
      </c>
      <c r="BE1380" s="207">
        <f>IF(N1380="základní",J1380,0)</f>
        <v>496.64999999999998</v>
      </c>
      <c r="BF1380" s="207">
        <f>IF(N1380="snížená",J1380,0)</f>
        <v>0</v>
      </c>
      <c r="BG1380" s="207">
        <f>IF(N1380="zákl. přenesená",J1380,0)</f>
        <v>0</v>
      </c>
      <c r="BH1380" s="207">
        <f>IF(N1380="sníž. přenesená",J1380,0)</f>
        <v>0</v>
      </c>
      <c r="BI1380" s="207">
        <f>IF(N1380="nulová",J1380,0)</f>
        <v>0</v>
      </c>
      <c r="BJ1380" s="17" t="s">
        <v>20</v>
      </c>
      <c r="BK1380" s="207">
        <f>ROUND(I1380*H1380,2)</f>
        <v>496.64999999999998</v>
      </c>
      <c r="BL1380" s="17" t="s">
        <v>150</v>
      </c>
      <c r="BM1380" s="206" t="s">
        <v>2938</v>
      </c>
    </row>
    <row r="1381" s="2" customFormat="1">
      <c r="A1381" s="32"/>
      <c r="B1381" s="33"/>
      <c r="C1381" s="34"/>
      <c r="D1381" s="208" t="s">
        <v>152</v>
      </c>
      <c r="E1381" s="34"/>
      <c r="F1381" s="209" t="s">
        <v>2895</v>
      </c>
      <c r="G1381" s="34"/>
      <c r="H1381" s="34"/>
      <c r="I1381" s="34"/>
      <c r="J1381" s="34"/>
      <c r="K1381" s="34"/>
      <c r="L1381" s="38"/>
      <c r="M1381" s="210"/>
      <c r="N1381" s="211"/>
      <c r="O1381" s="77"/>
      <c r="P1381" s="77"/>
      <c r="Q1381" s="77"/>
      <c r="R1381" s="77"/>
      <c r="S1381" s="77"/>
      <c r="T1381" s="78"/>
      <c r="U1381" s="32"/>
      <c r="V1381" s="32"/>
      <c r="W1381" s="32"/>
      <c r="X1381" s="32"/>
      <c r="Y1381" s="32"/>
      <c r="Z1381" s="32"/>
      <c r="AA1381" s="32"/>
      <c r="AB1381" s="32"/>
      <c r="AC1381" s="32"/>
      <c r="AD1381" s="32"/>
      <c r="AE1381" s="32"/>
      <c r="AT1381" s="17" t="s">
        <v>152</v>
      </c>
      <c r="AU1381" s="17" t="s">
        <v>83</v>
      </c>
    </row>
    <row r="1382" s="2" customFormat="1" ht="24.15" customHeight="1">
      <c r="A1382" s="32"/>
      <c r="B1382" s="33"/>
      <c r="C1382" s="196" t="s">
        <v>2939</v>
      </c>
      <c r="D1382" s="196" t="s">
        <v>145</v>
      </c>
      <c r="E1382" s="197" t="s">
        <v>2940</v>
      </c>
      <c r="F1382" s="198" t="s">
        <v>2941</v>
      </c>
      <c r="G1382" s="199" t="s">
        <v>148</v>
      </c>
      <c r="H1382" s="200">
        <v>3150</v>
      </c>
      <c r="I1382" s="201">
        <v>114</v>
      </c>
      <c r="J1382" s="201">
        <f>ROUND(I1382*H1382,2)</f>
        <v>359100</v>
      </c>
      <c r="K1382" s="198" t="s">
        <v>149</v>
      </c>
      <c r="L1382" s="38"/>
      <c r="M1382" s="202" t="s">
        <v>18</v>
      </c>
      <c r="N1382" s="203" t="s">
        <v>45</v>
      </c>
      <c r="O1382" s="204">
        <v>0.27300000000000002</v>
      </c>
      <c r="P1382" s="204">
        <f>O1382*H1382</f>
        <v>859.95000000000005</v>
      </c>
      <c r="Q1382" s="204">
        <v>0</v>
      </c>
      <c r="R1382" s="204">
        <f>Q1382*H1382</f>
        <v>0</v>
      </c>
      <c r="S1382" s="204">
        <v>0</v>
      </c>
      <c r="T1382" s="205">
        <f>S1382*H1382</f>
        <v>0</v>
      </c>
      <c r="U1382" s="32"/>
      <c r="V1382" s="32"/>
      <c r="W1382" s="32"/>
      <c r="X1382" s="32"/>
      <c r="Y1382" s="32"/>
      <c r="Z1382" s="32"/>
      <c r="AA1382" s="32"/>
      <c r="AB1382" s="32"/>
      <c r="AC1382" s="32"/>
      <c r="AD1382" s="32"/>
      <c r="AE1382" s="32"/>
      <c r="AR1382" s="206" t="s">
        <v>150</v>
      </c>
      <c r="AT1382" s="206" t="s">
        <v>145</v>
      </c>
      <c r="AU1382" s="206" t="s">
        <v>83</v>
      </c>
      <c r="AY1382" s="17" t="s">
        <v>143</v>
      </c>
      <c r="BE1382" s="207">
        <f>IF(N1382="základní",J1382,0)</f>
        <v>359100</v>
      </c>
      <c r="BF1382" s="207">
        <f>IF(N1382="snížená",J1382,0)</f>
        <v>0</v>
      </c>
      <c r="BG1382" s="207">
        <f>IF(N1382="zákl. přenesená",J1382,0)</f>
        <v>0</v>
      </c>
      <c r="BH1382" s="207">
        <f>IF(N1382="sníž. přenesená",J1382,0)</f>
        <v>0</v>
      </c>
      <c r="BI1382" s="207">
        <f>IF(N1382="nulová",J1382,0)</f>
        <v>0</v>
      </c>
      <c r="BJ1382" s="17" t="s">
        <v>20</v>
      </c>
      <c r="BK1382" s="207">
        <f>ROUND(I1382*H1382,2)</f>
        <v>359100</v>
      </c>
      <c r="BL1382" s="17" t="s">
        <v>150</v>
      </c>
      <c r="BM1382" s="206" t="s">
        <v>2942</v>
      </c>
    </row>
    <row r="1383" s="2" customFormat="1">
      <c r="A1383" s="32"/>
      <c r="B1383" s="33"/>
      <c r="C1383" s="34"/>
      <c r="D1383" s="208" t="s">
        <v>152</v>
      </c>
      <c r="E1383" s="34"/>
      <c r="F1383" s="209" t="s">
        <v>2943</v>
      </c>
      <c r="G1383" s="34"/>
      <c r="H1383" s="34"/>
      <c r="I1383" s="34"/>
      <c r="J1383" s="34"/>
      <c r="K1383" s="34"/>
      <c r="L1383" s="38"/>
      <c r="M1383" s="210"/>
      <c r="N1383" s="211"/>
      <c r="O1383" s="77"/>
      <c r="P1383" s="77"/>
      <c r="Q1383" s="77"/>
      <c r="R1383" s="77"/>
      <c r="S1383" s="77"/>
      <c r="T1383" s="78"/>
      <c r="U1383" s="32"/>
      <c r="V1383" s="32"/>
      <c r="W1383" s="32"/>
      <c r="X1383" s="32"/>
      <c r="Y1383" s="32"/>
      <c r="Z1383" s="32"/>
      <c r="AA1383" s="32"/>
      <c r="AB1383" s="32"/>
      <c r="AC1383" s="32"/>
      <c r="AD1383" s="32"/>
      <c r="AE1383" s="32"/>
      <c r="AT1383" s="17" t="s">
        <v>152</v>
      </c>
      <c r="AU1383" s="17" t="s">
        <v>83</v>
      </c>
    </row>
    <row r="1384" s="2" customFormat="1" ht="24.15" customHeight="1">
      <c r="A1384" s="32"/>
      <c r="B1384" s="33"/>
      <c r="C1384" s="196" t="s">
        <v>2944</v>
      </c>
      <c r="D1384" s="196" t="s">
        <v>145</v>
      </c>
      <c r="E1384" s="197" t="s">
        <v>2945</v>
      </c>
      <c r="F1384" s="198" t="s">
        <v>2946</v>
      </c>
      <c r="G1384" s="199" t="s">
        <v>148</v>
      </c>
      <c r="H1384" s="200">
        <v>58.5</v>
      </c>
      <c r="I1384" s="201">
        <v>243</v>
      </c>
      <c r="J1384" s="201">
        <f>ROUND(I1384*H1384,2)</f>
        <v>14215.5</v>
      </c>
      <c r="K1384" s="198" t="s">
        <v>149</v>
      </c>
      <c r="L1384" s="38"/>
      <c r="M1384" s="202" t="s">
        <v>18</v>
      </c>
      <c r="N1384" s="203" t="s">
        <v>45</v>
      </c>
      <c r="O1384" s="204">
        <v>0.247</v>
      </c>
      <c r="P1384" s="204">
        <f>O1384*H1384</f>
        <v>14.449500000000001</v>
      </c>
      <c r="Q1384" s="204">
        <v>0.048000000000000001</v>
      </c>
      <c r="R1384" s="204">
        <f>Q1384*H1384</f>
        <v>2.8080000000000003</v>
      </c>
      <c r="S1384" s="204">
        <v>0.048000000000000001</v>
      </c>
      <c r="T1384" s="205">
        <f>S1384*H1384</f>
        <v>2.8080000000000003</v>
      </c>
      <c r="U1384" s="32"/>
      <c r="V1384" s="32"/>
      <c r="W1384" s="32"/>
      <c r="X1384" s="32"/>
      <c r="Y1384" s="32"/>
      <c r="Z1384" s="32"/>
      <c r="AA1384" s="32"/>
      <c r="AB1384" s="32"/>
      <c r="AC1384" s="32"/>
      <c r="AD1384" s="32"/>
      <c r="AE1384" s="32"/>
      <c r="AR1384" s="206" t="s">
        <v>150</v>
      </c>
      <c r="AT1384" s="206" t="s">
        <v>145</v>
      </c>
      <c r="AU1384" s="206" t="s">
        <v>83</v>
      </c>
      <c r="AY1384" s="17" t="s">
        <v>143</v>
      </c>
      <c r="BE1384" s="207">
        <f>IF(N1384="základní",J1384,0)</f>
        <v>14215.5</v>
      </c>
      <c r="BF1384" s="207">
        <f>IF(N1384="snížená",J1384,0)</f>
        <v>0</v>
      </c>
      <c r="BG1384" s="207">
        <f>IF(N1384="zákl. přenesená",J1384,0)</f>
        <v>0</v>
      </c>
      <c r="BH1384" s="207">
        <f>IF(N1384="sníž. přenesená",J1384,0)</f>
        <v>0</v>
      </c>
      <c r="BI1384" s="207">
        <f>IF(N1384="nulová",J1384,0)</f>
        <v>0</v>
      </c>
      <c r="BJ1384" s="17" t="s">
        <v>20</v>
      </c>
      <c r="BK1384" s="207">
        <f>ROUND(I1384*H1384,2)</f>
        <v>14215.5</v>
      </c>
      <c r="BL1384" s="17" t="s">
        <v>150</v>
      </c>
      <c r="BM1384" s="206" t="s">
        <v>2947</v>
      </c>
    </row>
    <row r="1385" s="2" customFormat="1">
      <c r="A1385" s="32"/>
      <c r="B1385" s="33"/>
      <c r="C1385" s="34"/>
      <c r="D1385" s="208" t="s">
        <v>152</v>
      </c>
      <c r="E1385" s="34"/>
      <c r="F1385" s="209" t="s">
        <v>2943</v>
      </c>
      <c r="G1385" s="34"/>
      <c r="H1385" s="34"/>
      <c r="I1385" s="34"/>
      <c r="J1385" s="34"/>
      <c r="K1385" s="34"/>
      <c r="L1385" s="38"/>
      <c r="M1385" s="210"/>
      <c r="N1385" s="211"/>
      <c r="O1385" s="77"/>
      <c r="P1385" s="77"/>
      <c r="Q1385" s="77"/>
      <c r="R1385" s="77"/>
      <c r="S1385" s="77"/>
      <c r="T1385" s="78"/>
      <c r="U1385" s="32"/>
      <c r="V1385" s="32"/>
      <c r="W1385" s="32"/>
      <c r="X1385" s="32"/>
      <c r="Y1385" s="32"/>
      <c r="Z1385" s="32"/>
      <c r="AA1385" s="32"/>
      <c r="AB1385" s="32"/>
      <c r="AC1385" s="32"/>
      <c r="AD1385" s="32"/>
      <c r="AE1385" s="32"/>
      <c r="AT1385" s="17" t="s">
        <v>152</v>
      </c>
      <c r="AU1385" s="17" t="s">
        <v>83</v>
      </c>
    </row>
    <row r="1386" s="2" customFormat="1" ht="21.75" customHeight="1">
      <c r="A1386" s="32"/>
      <c r="B1386" s="33"/>
      <c r="C1386" s="196" t="s">
        <v>2948</v>
      </c>
      <c r="D1386" s="196" t="s">
        <v>145</v>
      </c>
      <c r="E1386" s="197" t="s">
        <v>2949</v>
      </c>
      <c r="F1386" s="198" t="s">
        <v>2950</v>
      </c>
      <c r="G1386" s="199" t="s">
        <v>148</v>
      </c>
      <c r="H1386" s="200">
        <v>1311</v>
      </c>
      <c r="I1386" s="201">
        <v>140</v>
      </c>
      <c r="J1386" s="201">
        <f>ROUND(I1386*H1386,2)</f>
        <v>183540</v>
      </c>
      <c r="K1386" s="198" t="s">
        <v>149</v>
      </c>
      <c r="L1386" s="38"/>
      <c r="M1386" s="202" t="s">
        <v>18</v>
      </c>
      <c r="N1386" s="203" t="s">
        <v>45</v>
      </c>
      <c r="O1386" s="204">
        <v>0.33500000000000002</v>
      </c>
      <c r="P1386" s="204">
        <f>O1386*H1386</f>
        <v>439.185</v>
      </c>
      <c r="Q1386" s="204">
        <v>0</v>
      </c>
      <c r="R1386" s="204">
        <f>Q1386*H1386</f>
        <v>0</v>
      </c>
      <c r="S1386" s="204">
        <v>0</v>
      </c>
      <c r="T1386" s="205">
        <f>S1386*H1386</f>
        <v>0</v>
      </c>
      <c r="U1386" s="32"/>
      <c r="V1386" s="32"/>
      <c r="W1386" s="32"/>
      <c r="X1386" s="32"/>
      <c r="Y1386" s="32"/>
      <c r="Z1386" s="32"/>
      <c r="AA1386" s="32"/>
      <c r="AB1386" s="32"/>
      <c r="AC1386" s="32"/>
      <c r="AD1386" s="32"/>
      <c r="AE1386" s="32"/>
      <c r="AR1386" s="206" t="s">
        <v>150</v>
      </c>
      <c r="AT1386" s="206" t="s">
        <v>145</v>
      </c>
      <c r="AU1386" s="206" t="s">
        <v>83</v>
      </c>
      <c r="AY1386" s="17" t="s">
        <v>143</v>
      </c>
      <c r="BE1386" s="207">
        <f>IF(N1386="základní",J1386,0)</f>
        <v>183540</v>
      </c>
      <c r="BF1386" s="207">
        <f>IF(N1386="snížená",J1386,0)</f>
        <v>0</v>
      </c>
      <c r="BG1386" s="207">
        <f>IF(N1386="zákl. přenesená",J1386,0)</f>
        <v>0</v>
      </c>
      <c r="BH1386" s="207">
        <f>IF(N1386="sníž. přenesená",J1386,0)</f>
        <v>0</v>
      </c>
      <c r="BI1386" s="207">
        <f>IF(N1386="nulová",J1386,0)</f>
        <v>0</v>
      </c>
      <c r="BJ1386" s="17" t="s">
        <v>20</v>
      </c>
      <c r="BK1386" s="207">
        <f>ROUND(I1386*H1386,2)</f>
        <v>183540</v>
      </c>
      <c r="BL1386" s="17" t="s">
        <v>150</v>
      </c>
      <c r="BM1386" s="206" t="s">
        <v>2951</v>
      </c>
    </row>
    <row r="1387" s="2" customFormat="1">
      <c r="A1387" s="32"/>
      <c r="B1387" s="33"/>
      <c r="C1387" s="34"/>
      <c r="D1387" s="208" t="s">
        <v>152</v>
      </c>
      <c r="E1387" s="34"/>
      <c r="F1387" s="209" t="s">
        <v>2943</v>
      </c>
      <c r="G1387" s="34"/>
      <c r="H1387" s="34"/>
      <c r="I1387" s="34"/>
      <c r="J1387" s="34"/>
      <c r="K1387" s="34"/>
      <c r="L1387" s="38"/>
      <c r="M1387" s="210"/>
      <c r="N1387" s="211"/>
      <c r="O1387" s="77"/>
      <c r="P1387" s="77"/>
      <c r="Q1387" s="77"/>
      <c r="R1387" s="77"/>
      <c r="S1387" s="77"/>
      <c r="T1387" s="78"/>
      <c r="U1387" s="32"/>
      <c r="V1387" s="32"/>
      <c r="W1387" s="32"/>
      <c r="X1387" s="32"/>
      <c r="Y1387" s="32"/>
      <c r="Z1387" s="32"/>
      <c r="AA1387" s="32"/>
      <c r="AB1387" s="32"/>
      <c r="AC1387" s="32"/>
      <c r="AD1387" s="32"/>
      <c r="AE1387" s="32"/>
      <c r="AT1387" s="17" t="s">
        <v>152</v>
      </c>
      <c r="AU1387" s="17" t="s">
        <v>83</v>
      </c>
    </row>
    <row r="1388" s="2" customFormat="1" ht="24.15" customHeight="1">
      <c r="A1388" s="32"/>
      <c r="B1388" s="33"/>
      <c r="C1388" s="196" t="s">
        <v>2952</v>
      </c>
      <c r="D1388" s="196" t="s">
        <v>145</v>
      </c>
      <c r="E1388" s="197" t="s">
        <v>2953</v>
      </c>
      <c r="F1388" s="198" t="s">
        <v>2954</v>
      </c>
      <c r="G1388" s="199" t="s">
        <v>148</v>
      </c>
      <c r="H1388" s="200">
        <v>90</v>
      </c>
      <c r="I1388" s="201">
        <v>270</v>
      </c>
      <c r="J1388" s="201">
        <f>ROUND(I1388*H1388,2)</f>
        <v>24300</v>
      </c>
      <c r="K1388" s="198" t="s">
        <v>149</v>
      </c>
      <c r="L1388" s="38"/>
      <c r="M1388" s="202" t="s">
        <v>18</v>
      </c>
      <c r="N1388" s="203" t="s">
        <v>45</v>
      </c>
      <c r="O1388" s="204">
        <v>0.28000000000000003</v>
      </c>
      <c r="P1388" s="204">
        <f>O1388*H1388</f>
        <v>25.200000000000003</v>
      </c>
      <c r="Q1388" s="204">
        <v>0.048000000000000001</v>
      </c>
      <c r="R1388" s="204">
        <f>Q1388*H1388</f>
        <v>4.3200000000000003</v>
      </c>
      <c r="S1388" s="204">
        <v>0.048000000000000001</v>
      </c>
      <c r="T1388" s="205">
        <f>S1388*H1388</f>
        <v>4.3200000000000003</v>
      </c>
      <c r="U1388" s="32"/>
      <c r="V1388" s="32"/>
      <c r="W1388" s="32"/>
      <c r="X1388" s="32"/>
      <c r="Y1388" s="32"/>
      <c r="Z1388" s="32"/>
      <c r="AA1388" s="32"/>
      <c r="AB1388" s="32"/>
      <c r="AC1388" s="32"/>
      <c r="AD1388" s="32"/>
      <c r="AE1388" s="32"/>
      <c r="AR1388" s="206" t="s">
        <v>150</v>
      </c>
      <c r="AT1388" s="206" t="s">
        <v>145</v>
      </c>
      <c r="AU1388" s="206" t="s">
        <v>83</v>
      </c>
      <c r="AY1388" s="17" t="s">
        <v>143</v>
      </c>
      <c r="BE1388" s="207">
        <f>IF(N1388="základní",J1388,0)</f>
        <v>24300</v>
      </c>
      <c r="BF1388" s="207">
        <f>IF(N1388="snížená",J1388,0)</f>
        <v>0</v>
      </c>
      <c r="BG1388" s="207">
        <f>IF(N1388="zákl. přenesená",J1388,0)</f>
        <v>0</v>
      </c>
      <c r="BH1388" s="207">
        <f>IF(N1388="sníž. přenesená",J1388,0)</f>
        <v>0</v>
      </c>
      <c r="BI1388" s="207">
        <f>IF(N1388="nulová",J1388,0)</f>
        <v>0</v>
      </c>
      <c r="BJ1388" s="17" t="s">
        <v>20</v>
      </c>
      <c r="BK1388" s="207">
        <f>ROUND(I1388*H1388,2)</f>
        <v>24300</v>
      </c>
      <c r="BL1388" s="17" t="s">
        <v>150</v>
      </c>
      <c r="BM1388" s="206" t="s">
        <v>2955</v>
      </c>
    </row>
    <row r="1389" s="2" customFormat="1">
      <c r="A1389" s="32"/>
      <c r="B1389" s="33"/>
      <c r="C1389" s="34"/>
      <c r="D1389" s="208" t="s">
        <v>152</v>
      </c>
      <c r="E1389" s="34"/>
      <c r="F1389" s="209" t="s">
        <v>2943</v>
      </c>
      <c r="G1389" s="34"/>
      <c r="H1389" s="34"/>
      <c r="I1389" s="34"/>
      <c r="J1389" s="34"/>
      <c r="K1389" s="34"/>
      <c r="L1389" s="38"/>
      <c r="M1389" s="210"/>
      <c r="N1389" s="211"/>
      <c r="O1389" s="77"/>
      <c r="P1389" s="77"/>
      <c r="Q1389" s="77"/>
      <c r="R1389" s="77"/>
      <c r="S1389" s="77"/>
      <c r="T1389" s="78"/>
      <c r="U1389" s="32"/>
      <c r="V1389" s="32"/>
      <c r="W1389" s="32"/>
      <c r="X1389" s="32"/>
      <c r="Y1389" s="32"/>
      <c r="Z1389" s="32"/>
      <c r="AA1389" s="32"/>
      <c r="AB1389" s="32"/>
      <c r="AC1389" s="32"/>
      <c r="AD1389" s="32"/>
      <c r="AE1389" s="32"/>
      <c r="AT1389" s="17" t="s">
        <v>152</v>
      </c>
      <c r="AU1389" s="17" t="s">
        <v>83</v>
      </c>
    </row>
    <row r="1390" s="2" customFormat="1" ht="24.15" customHeight="1">
      <c r="A1390" s="32"/>
      <c r="B1390" s="33"/>
      <c r="C1390" s="196" t="s">
        <v>2956</v>
      </c>
      <c r="D1390" s="196" t="s">
        <v>145</v>
      </c>
      <c r="E1390" s="197" t="s">
        <v>2957</v>
      </c>
      <c r="F1390" s="198" t="s">
        <v>2958</v>
      </c>
      <c r="G1390" s="199" t="s">
        <v>148</v>
      </c>
      <c r="H1390" s="200">
        <v>42</v>
      </c>
      <c r="I1390" s="201">
        <v>200</v>
      </c>
      <c r="J1390" s="201">
        <f>ROUND(I1390*H1390,2)</f>
        <v>8400</v>
      </c>
      <c r="K1390" s="198" t="s">
        <v>149</v>
      </c>
      <c r="L1390" s="38"/>
      <c r="M1390" s="202" t="s">
        <v>18</v>
      </c>
      <c r="N1390" s="203" t="s">
        <v>45</v>
      </c>
      <c r="O1390" s="204">
        <v>0.58699999999999997</v>
      </c>
      <c r="P1390" s="204">
        <f>O1390*H1390</f>
        <v>24.654</v>
      </c>
      <c r="Q1390" s="204">
        <v>0</v>
      </c>
      <c r="R1390" s="204">
        <f>Q1390*H1390</f>
        <v>0</v>
      </c>
      <c r="S1390" s="204">
        <v>0</v>
      </c>
      <c r="T1390" s="205">
        <f>S1390*H1390</f>
        <v>0</v>
      </c>
      <c r="U1390" s="32"/>
      <c r="V1390" s="32"/>
      <c r="W1390" s="32"/>
      <c r="X1390" s="32"/>
      <c r="Y1390" s="32"/>
      <c r="Z1390" s="32"/>
      <c r="AA1390" s="32"/>
      <c r="AB1390" s="32"/>
      <c r="AC1390" s="32"/>
      <c r="AD1390" s="32"/>
      <c r="AE1390" s="32"/>
      <c r="AR1390" s="206" t="s">
        <v>150</v>
      </c>
      <c r="AT1390" s="206" t="s">
        <v>145</v>
      </c>
      <c r="AU1390" s="206" t="s">
        <v>83</v>
      </c>
      <c r="AY1390" s="17" t="s">
        <v>143</v>
      </c>
      <c r="BE1390" s="207">
        <f>IF(N1390="základní",J1390,0)</f>
        <v>8400</v>
      </c>
      <c r="BF1390" s="207">
        <f>IF(N1390="snížená",J1390,0)</f>
        <v>0</v>
      </c>
      <c r="BG1390" s="207">
        <f>IF(N1390="zákl. přenesená",J1390,0)</f>
        <v>0</v>
      </c>
      <c r="BH1390" s="207">
        <f>IF(N1390="sníž. přenesená",J1390,0)</f>
        <v>0</v>
      </c>
      <c r="BI1390" s="207">
        <f>IF(N1390="nulová",J1390,0)</f>
        <v>0</v>
      </c>
      <c r="BJ1390" s="17" t="s">
        <v>20</v>
      </c>
      <c r="BK1390" s="207">
        <f>ROUND(I1390*H1390,2)</f>
        <v>8400</v>
      </c>
      <c r="BL1390" s="17" t="s">
        <v>150</v>
      </c>
      <c r="BM1390" s="206" t="s">
        <v>2959</v>
      </c>
    </row>
    <row r="1391" s="2" customFormat="1">
      <c r="A1391" s="32"/>
      <c r="B1391" s="33"/>
      <c r="C1391" s="34"/>
      <c r="D1391" s="208" t="s">
        <v>152</v>
      </c>
      <c r="E1391" s="34"/>
      <c r="F1391" s="209" t="s">
        <v>2943</v>
      </c>
      <c r="G1391" s="34"/>
      <c r="H1391" s="34"/>
      <c r="I1391" s="34"/>
      <c r="J1391" s="34"/>
      <c r="K1391" s="34"/>
      <c r="L1391" s="38"/>
      <c r="M1391" s="210"/>
      <c r="N1391" s="211"/>
      <c r="O1391" s="77"/>
      <c r="P1391" s="77"/>
      <c r="Q1391" s="77"/>
      <c r="R1391" s="77"/>
      <c r="S1391" s="77"/>
      <c r="T1391" s="78"/>
      <c r="U1391" s="32"/>
      <c r="V1391" s="32"/>
      <c r="W1391" s="32"/>
      <c r="X1391" s="32"/>
      <c r="Y1391" s="32"/>
      <c r="Z1391" s="32"/>
      <c r="AA1391" s="32"/>
      <c r="AB1391" s="32"/>
      <c r="AC1391" s="32"/>
      <c r="AD1391" s="32"/>
      <c r="AE1391" s="32"/>
      <c r="AT1391" s="17" t="s">
        <v>152</v>
      </c>
      <c r="AU1391" s="17" t="s">
        <v>83</v>
      </c>
    </row>
    <row r="1392" s="2" customFormat="1">
      <c r="A1392" s="32"/>
      <c r="B1392" s="33"/>
      <c r="C1392" s="34"/>
      <c r="D1392" s="208" t="s">
        <v>179</v>
      </c>
      <c r="E1392" s="34"/>
      <c r="F1392" s="209" t="s">
        <v>2960</v>
      </c>
      <c r="G1392" s="34"/>
      <c r="H1392" s="34"/>
      <c r="I1392" s="34"/>
      <c r="J1392" s="34"/>
      <c r="K1392" s="34"/>
      <c r="L1392" s="38"/>
      <c r="M1392" s="210"/>
      <c r="N1392" s="211"/>
      <c r="O1392" s="77"/>
      <c r="P1392" s="77"/>
      <c r="Q1392" s="77"/>
      <c r="R1392" s="77"/>
      <c r="S1392" s="77"/>
      <c r="T1392" s="78"/>
      <c r="U1392" s="32"/>
      <c r="V1392" s="32"/>
      <c r="W1392" s="32"/>
      <c r="X1392" s="32"/>
      <c r="Y1392" s="32"/>
      <c r="Z1392" s="32"/>
      <c r="AA1392" s="32"/>
      <c r="AB1392" s="32"/>
      <c r="AC1392" s="32"/>
      <c r="AD1392" s="32"/>
      <c r="AE1392" s="32"/>
      <c r="AT1392" s="17" t="s">
        <v>179</v>
      </c>
      <c r="AU1392" s="17" t="s">
        <v>83</v>
      </c>
    </row>
    <row r="1393" s="2" customFormat="1" ht="24.15" customHeight="1">
      <c r="A1393" s="32"/>
      <c r="B1393" s="33"/>
      <c r="C1393" s="196" t="s">
        <v>2961</v>
      </c>
      <c r="D1393" s="196" t="s">
        <v>145</v>
      </c>
      <c r="E1393" s="197" t="s">
        <v>2962</v>
      </c>
      <c r="F1393" s="198" t="s">
        <v>2963</v>
      </c>
      <c r="G1393" s="199" t="s">
        <v>148</v>
      </c>
      <c r="H1393" s="200">
        <v>15</v>
      </c>
      <c r="I1393" s="201">
        <v>123</v>
      </c>
      <c r="J1393" s="201">
        <f>ROUND(I1393*H1393,2)</f>
        <v>1845</v>
      </c>
      <c r="K1393" s="198" t="s">
        <v>149</v>
      </c>
      <c r="L1393" s="38"/>
      <c r="M1393" s="202" t="s">
        <v>18</v>
      </c>
      <c r="N1393" s="203" t="s">
        <v>45</v>
      </c>
      <c r="O1393" s="204">
        <v>0.41999999999999998</v>
      </c>
      <c r="P1393" s="204">
        <f>O1393*H1393</f>
        <v>6.2999999999999998</v>
      </c>
      <c r="Q1393" s="204">
        <v>0</v>
      </c>
      <c r="R1393" s="204">
        <f>Q1393*H1393</f>
        <v>0</v>
      </c>
      <c r="S1393" s="204">
        <v>0</v>
      </c>
      <c r="T1393" s="205">
        <f>S1393*H1393</f>
        <v>0</v>
      </c>
      <c r="U1393" s="32"/>
      <c r="V1393" s="32"/>
      <c r="W1393" s="32"/>
      <c r="X1393" s="32"/>
      <c r="Y1393" s="32"/>
      <c r="Z1393" s="32"/>
      <c r="AA1393" s="32"/>
      <c r="AB1393" s="32"/>
      <c r="AC1393" s="32"/>
      <c r="AD1393" s="32"/>
      <c r="AE1393" s="32"/>
      <c r="AR1393" s="206" t="s">
        <v>150</v>
      </c>
      <c r="AT1393" s="206" t="s">
        <v>145</v>
      </c>
      <c r="AU1393" s="206" t="s">
        <v>83</v>
      </c>
      <c r="AY1393" s="17" t="s">
        <v>143</v>
      </c>
      <c r="BE1393" s="207">
        <f>IF(N1393="základní",J1393,0)</f>
        <v>1845</v>
      </c>
      <c r="BF1393" s="207">
        <f>IF(N1393="snížená",J1393,0)</f>
        <v>0</v>
      </c>
      <c r="BG1393" s="207">
        <f>IF(N1393="zákl. přenesená",J1393,0)</f>
        <v>0</v>
      </c>
      <c r="BH1393" s="207">
        <f>IF(N1393="sníž. přenesená",J1393,0)</f>
        <v>0</v>
      </c>
      <c r="BI1393" s="207">
        <f>IF(N1393="nulová",J1393,0)</f>
        <v>0</v>
      </c>
      <c r="BJ1393" s="17" t="s">
        <v>20</v>
      </c>
      <c r="BK1393" s="207">
        <f>ROUND(I1393*H1393,2)</f>
        <v>1845</v>
      </c>
      <c r="BL1393" s="17" t="s">
        <v>150</v>
      </c>
      <c r="BM1393" s="206" t="s">
        <v>2964</v>
      </c>
    </row>
    <row r="1394" s="2" customFormat="1">
      <c r="A1394" s="32"/>
      <c r="B1394" s="33"/>
      <c r="C1394" s="34"/>
      <c r="D1394" s="208" t="s">
        <v>152</v>
      </c>
      <c r="E1394" s="34"/>
      <c r="F1394" s="209" t="s">
        <v>2943</v>
      </c>
      <c r="G1394" s="34"/>
      <c r="H1394" s="34"/>
      <c r="I1394" s="34"/>
      <c r="J1394" s="34"/>
      <c r="K1394" s="34"/>
      <c r="L1394" s="38"/>
      <c r="M1394" s="210"/>
      <c r="N1394" s="211"/>
      <c r="O1394" s="77"/>
      <c r="P1394" s="77"/>
      <c r="Q1394" s="77"/>
      <c r="R1394" s="77"/>
      <c r="S1394" s="77"/>
      <c r="T1394" s="78"/>
      <c r="U1394" s="32"/>
      <c r="V1394" s="32"/>
      <c r="W1394" s="32"/>
      <c r="X1394" s="32"/>
      <c r="Y1394" s="32"/>
      <c r="Z1394" s="32"/>
      <c r="AA1394" s="32"/>
      <c r="AB1394" s="32"/>
      <c r="AC1394" s="32"/>
      <c r="AD1394" s="32"/>
      <c r="AE1394" s="32"/>
      <c r="AT1394" s="17" t="s">
        <v>152</v>
      </c>
      <c r="AU1394" s="17" t="s">
        <v>83</v>
      </c>
    </row>
    <row r="1395" s="2" customFormat="1" ht="24.15" customHeight="1">
      <c r="A1395" s="32"/>
      <c r="B1395" s="33"/>
      <c r="C1395" s="196" t="s">
        <v>2965</v>
      </c>
      <c r="D1395" s="196" t="s">
        <v>145</v>
      </c>
      <c r="E1395" s="197" t="s">
        <v>2966</v>
      </c>
      <c r="F1395" s="198" t="s">
        <v>2967</v>
      </c>
      <c r="G1395" s="199" t="s">
        <v>148</v>
      </c>
      <c r="H1395" s="200">
        <v>12</v>
      </c>
      <c r="I1395" s="201">
        <v>23.5</v>
      </c>
      <c r="J1395" s="201">
        <f>ROUND(I1395*H1395,2)</f>
        <v>282</v>
      </c>
      <c r="K1395" s="198" t="s">
        <v>149</v>
      </c>
      <c r="L1395" s="38"/>
      <c r="M1395" s="202" t="s">
        <v>18</v>
      </c>
      <c r="N1395" s="203" t="s">
        <v>45</v>
      </c>
      <c r="O1395" s="204">
        <v>0.080000000000000002</v>
      </c>
      <c r="P1395" s="204">
        <f>O1395*H1395</f>
        <v>0.95999999999999996</v>
      </c>
      <c r="Q1395" s="204">
        <v>0</v>
      </c>
      <c r="R1395" s="204">
        <f>Q1395*H1395</f>
        <v>0</v>
      </c>
      <c r="S1395" s="204">
        <v>0</v>
      </c>
      <c r="T1395" s="205">
        <f>S1395*H1395</f>
        <v>0</v>
      </c>
      <c r="U1395" s="32"/>
      <c r="V1395" s="32"/>
      <c r="W1395" s="32"/>
      <c r="X1395" s="32"/>
      <c r="Y1395" s="32"/>
      <c r="Z1395" s="32"/>
      <c r="AA1395" s="32"/>
      <c r="AB1395" s="32"/>
      <c r="AC1395" s="32"/>
      <c r="AD1395" s="32"/>
      <c r="AE1395" s="32"/>
      <c r="AR1395" s="206" t="s">
        <v>150</v>
      </c>
      <c r="AT1395" s="206" t="s">
        <v>145</v>
      </c>
      <c r="AU1395" s="206" t="s">
        <v>83</v>
      </c>
      <c r="AY1395" s="17" t="s">
        <v>143</v>
      </c>
      <c r="BE1395" s="207">
        <f>IF(N1395="základní",J1395,0)</f>
        <v>282</v>
      </c>
      <c r="BF1395" s="207">
        <f>IF(N1395="snížená",J1395,0)</f>
        <v>0</v>
      </c>
      <c r="BG1395" s="207">
        <f>IF(N1395="zákl. přenesená",J1395,0)</f>
        <v>0</v>
      </c>
      <c r="BH1395" s="207">
        <f>IF(N1395="sníž. přenesená",J1395,0)</f>
        <v>0</v>
      </c>
      <c r="BI1395" s="207">
        <f>IF(N1395="nulová",J1395,0)</f>
        <v>0</v>
      </c>
      <c r="BJ1395" s="17" t="s">
        <v>20</v>
      </c>
      <c r="BK1395" s="207">
        <f>ROUND(I1395*H1395,2)</f>
        <v>282</v>
      </c>
      <c r="BL1395" s="17" t="s">
        <v>150</v>
      </c>
      <c r="BM1395" s="206" t="s">
        <v>2968</v>
      </c>
    </row>
    <row r="1396" s="2" customFormat="1">
      <c r="A1396" s="32"/>
      <c r="B1396" s="33"/>
      <c r="C1396" s="34"/>
      <c r="D1396" s="208" t="s">
        <v>152</v>
      </c>
      <c r="E1396" s="34"/>
      <c r="F1396" s="209" t="s">
        <v>2943</v>
      </c>
      <c r="G1396" s="34"/>
      <c r="H1396" s="34"/>
      <c r="I1396" s="34"/>
      <c r="J1396" s="34"/>
      <c r="K1396" s="34"/>
      <c r="L1396" s="38"/>
      <c r="M1396" s="210"/>
      <c r="N1396" s="211"/>
      <c r="O1396" s="77"/>
      <c r="P1396" s="77"/>
      <c r="Q1396" s="77"/>
      <c r="R1396" s="77"/>
      <c r="S1396" s="77"/>
      <c r="T1396" s="78"/>
      <c r="U1396" s="32"/>
      <c r="V1396" s="32"/>
      <c r="W1396" s="32"/>
      <c r="X1396" s="32"/>
      <c r="Y1396" s="32"/>
      <c r="Z1396" s="32"/>
      <c r="AA1396" s="32"/>
      <c r="AB1396" s="32"/>
      <c r="AC1396" s="32"/>
      <c r="AD1396" s="32"/>
      <c r="AE1396" s="32"/>
      <c r="AT1396" s="17" t="s">
        <v>152</v>
      </c>
      <c r="AU1396" s="17" t="s">
        <v>83</v>
      </c>
    </row>
    <row r="1397" s="2" customFormat="1" ht="37.8" customHeight="1">
      <c r="A1397" s="32"/>
      <c r="B1397" s="33"/>
      <c r="C1397" s="196" t="s">
        <v>2969</v>
      </c>
      <c r="D1397" s="196" t="s">
        <v>145</v>
      </c>
      <c r="E1397" s="197" t="s">
        <v>2970</v>
      </c>
      <c r="F1397" s="198" t="s">
        <v>2971</v>
      </c>
      <c r="G1397" s="199" t="s">
        <v>148</v>
      </c>
      <c r="H1397" s="200">
        <v>145.5</v>
      </c>
      <c r="I1397" s="201">
        <v>851</v>
      </c>
      <c r="J1397" s="201">
        <f>ROUND(I1397*H1397,2)</f>
        <v>123820.5</v>
      </c>
      <c r="K1397" s="198" t="s">
        <v>149</v>
      </c>
      <c r="L1397" s="38"/>
      <c r="M1397" s="202" t="s">
        <v>18</v>
      </c>
      <c r="N1397" s="203" t="s">
        <v>45</v>
      </c>
      <c r="O1397" s="204">
        <v>1.4670000000000001</v>
      </c>
      <c r="P1397" s="204">
        <f>O1397*H1397</f>
        <v>213.44850000000002</v>
      </c>
      <c r="Q1397" s="204">
        <v>0</v>
      </c>
      <c r="R1397" s="204">
        <f>Q1397*H1397</f>
        <v>0</v>
      </c>
      <c r="S1397" s="204">
        <v>0.0395</v>
      </c>
      <c r="T1397" s="205">
        <f>S1397*H1397</f>
        <v>5.7472500000000002</v>
      </c>
      <c r="U1397" s="32"/>
      <c r="V1397" s="32"/>
      <c r="W1397" s="32"/>
      <c r="X1397" s="32"/>
      <c r="Y1397" s="32"/>
      <c r="Z1397" s="32"/>
      <c r="AA1397" s="32"/>
      <c r="AB1397" s="32"/>
      <c r="AC1397" s="32"/>
      <c r="AD1397" s="32"/>
      <c r="AE1397" s="32"/>
      <c r="AR1397" s="206" t="s">
        <v>150</v>
      </c>
      <c r="AT1397" s="206" t="s">
        <v>145</v>
      </c>
      <c r="AU1397" s="206" t="s">
        <v>83</v>
      </c>
      <c r="AY1397" s="17" t="s">
        <v>143</v>
      </c>
      <c r="BE1397" s="207">
        <f>IF(N1397="základní",J1397,0)</f>
        <v>123820.5</v>
      </c>
      <c r="BF1397" s="207">
        <f>IF(N1397="snížená",J1397,0)</f>
        <v>0</v>
      </c>
      <c r="BG1397" s="207">
        <f>IF(N1397="zákl. přenesená",J1397,0)</f>
        <v>0</v>
      </c>
      <c r="BH1397" s="207">
        <f>IF(N1397="sníž. přenesená",J1397,0)</f>
        <v>0</v>
      </c>
      <c r="BI1397" s="207">
        <f>IF(N1397="nulová",J1397,0)</f>
        <v>0</v>
      </c>
      <c r="BJ1397" s="17" t="s">
        <v>20</v>
      </c>
      <c r="BK1397" s="207">
        <f>ROUND(I1397*H1397,2)</f>
        <v>123820.5</v>
      </c>
      <c r="BL1397" s="17" t="s">
        <v>150</v>
      </c>
      <c r="BM1397" s="206" t="s">
        <v>2972</v>
      </c>
    </row>
    <row r="1398" s="2" customFormat="1">
      <c r="A1398" s="32"/>
      <c r="B1398" s="33"/>
      <c r="C1398" s="34"/>
      <c r="D1398" s="208" t="s">
        <v>152</v>
      </c>
      <c r="E1398" s="34"/>
      <c r="F1398" s="209" t="s">
        <v>2973</v>
      </c>
      <c r="G1398" s="34"/>
      <c r="H1398" s="34"/>
      <c r="I1398" s="34"/>
      <c r="J1398" s="34"/>
      <c r="K1398" s="34"/>
      <c r="L1398" s="38"/>
      <c r="M1398" s="210"/>
      <c r="N1398" s="211"/>
      <c r="O1398" s="77"/>
      <c r="P1398" s="77"/>
      <c r="Q1398" s="77"/>
      <c r="R1398" s="77"/>
      <c r="S1398" s="77"/>
      <c r="T1398" s="78"/>
      <c r="U1398" s="32"/>
      <c r="V1398" s="32"/>
      <c r="W1398" s="32"/>
      <c r="X1398" s="32"/>
      <c r="Y1398" s="32"/>
      <c r="Z1398" s="32"/>
      <c r="AA1398" s="32"/>
      <c r="AB1398" s="32"/>
      <c r="AC1398" s="32"/>
      <c r="AD1398" s="32"/>
      <c r="AE1398" s="32"/>
      <c r="AT1398" s="17" t="s">
        <v>152</v>
      </c>
      <c r="AU1398" s="17" t="s">
        <v>83</v>
      </c>
    </row>
    <row r="1399" s="2" customFormat="1" ht="37.8" customHeight="1">
      <c r="A1399" s="32"/>
      <c r="B1399" s="33"/>
      <c r="C1399" s="196" t="s">
        <v>2974</v>
      </c>
      <c r="D1399" s="196" t="s">
        <v>145</v>
      </c>
      <c r="E1399" s="197" t="s">
        <v>2975</v>
      </c>
      <c r="F1399" s="198" t="s">
        <v>2976</v>
      </c>
      <c r="G1399" s="199" t="s">
        <v>148</v>
      </c>
      <c r="H1399" s="200">
        <v>1300</v>
      </c>
      <c r="I1399" s="201">
        <v>1230</v>
      </c>
      <c r="J1399" s="201">
        <f>ROUND(I1399*H1399,2)</f>
        <v>1599000</v>
      </c>
      <c r="K1399" s="198" t="s">
        <v>149</v>
      </c>
      <c r="L1399" s="38"/>
      <c r="M1399" s="202" t="s">
        <v>18</v>
      </c>
      <c r="N1399" s="203" t="s">
        <v>45</v>
      </c>
      <c r="O1399" s="204">
        <v>2.2200000000000002</v>
      </c>
      <c r="P1399" s="204">
        <f>O1399*H1399</f>
        <v>2886.0000000000005</v>
      </c>
      <c r="Q1399" s="204">
        <v>0</v>
      </c>
      <c r="R1399" s="204">
        <f>Q1399*H1399</f>
        <v>0</v>
      </c>
      <c r="S1399" s="204">
        <v>0.077899999999999997</v>
      </c>
      <c r="T1399" s="205">
        <f>S1399*H1399</f>
        <v>101.27</v>
      </c>
      <c r="U1399" s="32"/>
      <c r="V1399" s="32"/>
      <c r="W1399" s="32"/>
      <c r="X1399" s="32"/>
      <c r="Y1399" s="32"/>
      <c r="Z1399" s="32"/>
      <c r="AA1399" s="32"/>
      <c r="AB1399" s="32"/>
      <c r="AC1399" s="32"/>
      <c r="AD1399" s="32"/>
      <c r="AE1399" s="32"/>
      <c r="AR1399" s="206" t="s">
        <v>150</v>
      </c>
      <c r="AT1399" s="206" t="s">
        <v>145</v>
      </c>
      <c r="AU1399" s="206" t="s">
        <v>83</v>
      </c>
      <c r="AY1399" s="17" t="s">
        <v>143</v>
      </c>
      <c r="BE1399" s="207">
        <f>IF(N1399="základní",J1399,0)</f>
        <v>1599000</v>
      </c>
      <c r="BF1399" s="207">
        <f>IF(N1399="snížená",J1399,0)</f>
        <v>0</v>
      </c>
      <c r="BG1399" s="207">
        <f>IF(N1399="zákl. přenesená",J1399,0)</f>
        <v>0</v>
      </c>
      <c r="BH1399" s="207">
        <f>IF(N1399="sníž. přenesená",J1399,0)</f>
        <v>0</v>
      </c>
      <c r="BI1399" s="207">
        <f>IF(N1399="nulová",J1399,0)</f>
        <v>0</v>
      </c>
      <c r="BJ1399" s="17" t="s">
        <v>20</v>
      </c>
      <c r="BK1399" s="207">
        <f>ROUND(I1399*H1399,2)</f>
        <v>1599000</v>
      </c>
      <c r="BL1399" s="17" t="s">
        <v>150</v>
      </c>
      <c r="BM1399" s="206" t="s">
        <v>2977</v>
      </c>
    </row>
    <row r="1400" s="2" customFormat="1">
      <c r="A1400" s="32"/>
      <c r="B1400" s="33"/>
      <c r="C1400" s="34"/>
      <c r="D1400" s="208" t="s">
        <v>152</v>
      </c>
      <c r="E1400" s="34"/>
      <c r="F1400" s="209" t="s">
        <v>2973</v>
      </c>
      <c r="G1400" s="34"/>
      <c r="H1400" s="34"/>
      <c r="I1400" s="34"/>
      <c r="J1400" s="34"/>
      <c r="K1400" s="34"/>
      <c r="L1400" s="38"/>
      <c r="M1400" s="210"/>
      <c r="N1400" s="211"/>
      <c r="O1400" s="77"/>
      <c r="P1400" s="77"/>
      <c r="Q1400" s="77"/>
      <c r="R1400" s="77"/>
      <c r="S1400" s="77"/>
      <c r="T1400" s="78"/>
      <c r="U1400" s="32"/>
      <c r="V1400" s="32"/>
      <c r="W1400" s="32"/>
      <c r="X1400" s="32"/>
      <c r="Y1400" s="32"/>
      <c r="Z1400" s="32"/>
      <c r="AA1400" s="32"/>
      <c r="AB1400" s="32"/>
      <c r="AC1400" s="32"/>
      <c r="AD1400" s="32"/>
      <c r="AE1400" s="32"/>
      <c r="AT1400" s="17" t="s">
        <v>152</v>
      </c>
      <c r="AU1400" s="17" t="s">
        <v>83</v>
      </c>
    </row>
    <row r="1401" s="2" customFormat="1" ht="37.8" customHeight="1">
      <c r="A1401" s="32"/>
      <c r="B1401" s="33"/>
      <c r="C1401" s="196" t="s">
        <v>2978</v>
      </c>
      <c r="D1401" s="196" t="s">
        <v>145</v>
      </c>
      <c r="E1401" s="197" t="s">
        <v>2979</v>
      </c>
      <c r="F1401" s="198" t="s">
        <v>2980</v>
      </c>
      <c r="G1401" s="199" t="s">
        <v>148</v>
      </c>
      <c r="H1401" s="200">
        <v>15</v>
      </c>
      <c r="I1401" s="201">
        <v>1830</v>
      </c>
      <c r="J1401" s="201">
        <f>ROUND(I1401*H1401,2)</f>
        <v>27450</v>
      </c>
      <c r="K1401" s="198" t="s">
        <v>149</v>
      </c>
      <c r="L1401" s="38"/>
      <c r="M1401" s="202" t="s">
        <v>18</v>
      </c>
      <c r="N1401" s="203" t="s">
        <v>45</v>
      </c>
      <c r="O1401" s="204">
        <v>3.2799999999999998</v>
      </c>
      <c r="P1401" s="204">
        <f>O1401*H1401</f>
        <v>49.199999999999996</v>
      </c>
      <c r="Q1401" s="204">
        <v>0</v>
      </c>
      <c r="R1401" s="204">
        <f>Q1401*H1401</f>
        <v>0</v>
      </c>
      <c r="S1401" s="204">
        <v>0.1225</v>
      </c>
      <c r="T1401" s="205">
        <f>S1401*H1401</f>
        <v>1.8374999999999999</v>
      </c>
      <c r="U1401" s="32"/>
      <c r="V1401" s="32"/>
      <c r="W1401" s="32"/>
      <c r="X1401" s="32"/>
      <c r="Y1401" s="32"/>
      <c r="Z1401" s="32"/>
      <c r="AA1401" s="32"/>
      <c r="AB1401" s="32"/>
      <c r="AC1401" s="32"/>
      <c r="AD1401" s="32"/>
      <c r="AE1401" s="32"/>
      <c r="AR1401" s="206" t="s">
        <v>150</v>
      </c>
      <c r="AT1401" s="206" t="s">
        <v>145</v>
      </c>
      <c r="AU1401" s="206" t="s">
        <v>83</v>
      </c>
      <c r="AY1401" s="17" t="s">
        <v>143</v>
      </c>
      <c r="BE1401" s="207">
        <f>IF(N1401="základní",J1401,0)</f>
        <v>27450</v>
      </c>
      <c r="BF1401" s="207">
        <f>IF(N1401="snížená",J1401,0)</f>
        <v>0</v>
      </c>
      <c r="BG1401" s="207">
        <f>IF(N1401="zákl. přenesená",J1401,0)</f>
        <v>0</v>
      </c>
      <c r="BH1401" s="207">
        <f>IF(N1401="sníž. přenesená",J1401,0)</f>
        <v>0</v>
      </c>
      <c r="BI1401" s="207">
        <f>IF(N1401="nulová",J1401,0)</f>
        <v>0</v>
      </c>
      <c r="BJ1401" s="17" t="s">
        <v>20</v>
      </c>
      <c r="BK1401" s="207">
        <f>ROUND(I1401*H1401,2)</f>
        <v>27450</v>
      </c>
      <c r="BL1401" s="17" t="s">
        <v>150</v>
      </c>
      <c r="BM1401" s="206" t="s">
        <v>2981</v>
      </c>
    </row>
    <row r="1402" s="2" customFormat="1">
      <c r="A1402" s="32"/>
      <c r="B1402" s="33"/>
      <c r="C1402" s="34"/>
      <c r="D1402" s="208" t="s">
        <v>152</v>
      </c>
      <c r="E1402" s="34"/>
      <c r="F1402" s="209" t="s">
        <v>2973</v>
      </c>
      <c r="G1402" s="34"/>
      <c r="H1402" s="34"/>
      <c r="I1402" s="34"/>
      <c r="J1402" s="34"/>
      <c r="K1402" s="34"/>
      <c r="L1402" s="38"/>
      <c r="M1402" s="210"/>
      <c r="N1402" s="211"/>
      <c r="O1402" s="77"/>
      <c r="P1402" s="77"/>
      <c r="Q1402" s="77"/>
      <c r="R1402" s="77"/>
      <c r="S1402" s="77"/>
      <c r="T1402" s="78"/>
      <c r="U1402" s="32"/>
      <c r="V1402" s="32"/>
      <c r="W1402" s="32"/>
      <c r="X1402" s="32"/>
      <c r="Y1402" s="32"/>
      <c r="Z1402" s="32"/>
      <c r="AA1402" s="32"/>
      <c r="AB1402" s="32"/>
      <c r="AC1402" s="32"/>
      <c r="AD1402" s="32"/>
      <c r="AE1402" s="32"/>
      <c r="AT1402" s="17" t="s">
        <v>152</v>
      </c>
      <c r="AU1402" s="17" t="s">
        <v>83</v>
      </c>
    </row>
    <row r="1403" s="2" customFormat="1" ht="33" customHeight="1">
      <c r="A1403" s="32"/>
      <c r="B1403" s="33"/>
      <c r="C1403" s="196" t="s">
        <v>2982</v>
      </c>
      <c r="D1403" s="196" t="s">
        <v>145</v>
      </c>
      <c r="E1403" s="197" t="s">
        <v>2983</v>
      </c>
      <c r="F1403" s="198" t="s">
        <v>2984</v>
      </c>
      <c r="G1403" s="199" t="s">
        <v>148</v>
      </c>
      <c r="H1403" s="200">
        <v>120</v>
      </c>
      <c r="I1403" s="201">
        <v>396</v>
      </c>
      <c r="J1403" s="201">
        <f>ROUND(I1403*H1403,2)</f>
        <v>47520</v>
      </c>
      <c r="K1403" s="198" t="s">
        <v>149</v>
      </c>
      <c r="L1403" s="38"/>
      <c r="M1403" s="202" t="s">
        <v>18</v>
      </c>
      <c r="N1403" s="203" t="s">
        <v>45</v>
      </c>
      <c r="O1403" s="204">
        <v>0.78200000000000003</v>
      </c>
      <c r="P1403" s="204">
        <f>O1403*H1403</f>
        <v>93.840000000000003</v>
      </c>
      <c r="Q1403" s="204">
        <v>0</v>
      </c>
      <c r="R1403" s="204">
        <f>Q1403*H1403</f>
        <v>0</v>
      </c>
      <c r="S1403" s="204">
        <v>0</v>
      </c>
      <c r="T1403" s="205">
        <f>S1403*H1403</f>
        <v>0</v>
      </c>
      <c r="U1403" s="32"/>
      <c r="V1403" s="32"/>
      <c r="W1403" s="32"/>
      <c r="X1403" s="32"/>
      <c r="Y1403" s="32"/>
      <c r="Z1403" s="32"/>
      <c r="AA1403" s="32"/>
      <c r="AB1403" s="32"/>
      <c r="AC1403" s="32"/>
      <c r="AD1403" s="32"/>
      <c r="AE1403" s="32"/>
      <c r="AR1403" s="206" t="s">
        <v>150</v>
      </c>
      <c r="AT1403" s="206" t="s">
        <v>145</v>
      </c>
      <c r="AU1403" s="206" t="s">
        <v>83</v>
      </c>
      <c r="AY1403" s="17" t="s">
        <v>143</v>
      </c>
      <c r="BE1403" s="207">
        <f>IF(N1403="základní",J1403,0)</f>
        <v>47520</v>
      </c>
      <c r="BF1403" s="207">
        <f>IF(N1403="snížená",J1403,0)</f>
        <v>0</v>
      </c>
      <c r="BG1403" s="207">
        <f>IF(N1403="zákl. přenesená",J1403,0)</f>
        <v>0</v>
      </c>
      <c r="BH1403" s="207">
        <f>IF(N1403="sníž. přenesená",J1403,0)</f>
        <v>0</v>
      </c>
      <c r="BI1403" s="207">
        <f>IF(N1403="nulová",J1403,0)</f>
        <v>0</v>
      </c>
      <c r="BJ1403" s="17" t="s">
        <v>20</v>
      </c>
      <c r="BK1403" s="207">
        <f>ROUND(I1403*H1403,2)</f>
        <v>47520</v>
      </c>
      <c r="BL1403" s="17" t="s">
        <v>150</v>
      </c>
      <c r="BM1403" s="206" t="s">
        <v>2985</v>
      </c>
    </row>
    <row r="1404" s="2" customFormat="1">
      <c r="A1404" s="32"/>
      <c r="B1404" s="33"/>
      <c r="C1404" s="34"/>
      <c r="D1404" s="208" t="s">
        <v>152</v>
      </c>
      <c r="E1404" s="34"/>
      <c r="F1404" s="209" t="s">
        <v>2973</v>
      </c>
      <c r="G1404" s="34"/>
      <c r="H1404" s="34"/>
      <c r="I1404" s="34"/>
      <c r="J1404" s="34"/>
      <c r="K1404" s="34"/>
      <c r="L1404" s="38"/>
      <c r="M1404" s="210"/>
      <c r="N1404" s="211"/>
      <c r="O1404" s="77"/>
      <c r="P1404" s="77"/>
      <c r="Q1404" s="77"/>
      <c r="R1404" s="77"/>
      <c r="S1404" s="77"/>
      <c r="T1404" s="78"/>
      <c r="U1404" s="32"/>
      <c r="V1404" s="32"/>
      <c r="W1404" s="32"/>
      <c r="X1404" s="32"/>
      <c r="Y1404" s="32"/>
      <c r="Z1404" s="32"/>
      <c r="AA1404" s="32"/>
      <c r="AB1404" s="32"/>
      <c r="AC1404" s="32"/>
      <c r="AD1404" s="32"/>
      <c r="AE1404" s="32"/>
      <c r="AT1404" s="17" t="s">
        <v>152</v>
      </c>
      <c r="AU1404" s="17" t="s">
        <v>83</v>
      </c>
    </row>
    <row r="1405" s="2" customFormat="1">
      <c r="A1405" s="32"/>
      <c r="B1405" s="33"/>
      <c r="C1405" s="34"/>
      <c r="D1405" s="208" t="s">
        <v>179</v>
      </c>
      <c r="E1405" s="34"/>
      <c r="F1405" s="209" t="s">
        <v>2986</v>
      </c>
      <c r="G1405" s="34"/>
      <c r="H1405" s="34"/>
      <c r="I1405" s="34"/>
      <c r="J1405" s="34"/>
      <c r="K1405" s="34"/>
      <c r="L1405" s="38"/>
      <c r="M1405" s="210"/>
      <c r="N1405" s="211"/>
      <c r="O1405" s="77"/>
      <c r="P1405" s="77"/>
      <c r="Q1405" s="77"/>
      <c r="R1405" s="77"/>
      <c r="S1405" s="77"/>
      <c r="T1405" s="78"/>
      <c r="U1405" s="32"/>
      <c r="V1405" s="32"/>
      <c r="W1405" s="32"/>
      <c r="X1405" s="32"/>
      <c r="Y1405" s="32"/>
      <c r="Z1405" s="32"/>
      <c r="AA1405" s="32"/>
      <c r="AB1405" s="32"/>
      <c r="AC1405" s="32"/>
      <c r="AD1405" s="32"/>
      <c r="AE1405" s="32"/>
      <c r="AT1405" s="17" t="s">
        <v>179</v>
      </c>
      <c r="AU1405" s="17" t="s">
        <v>83</v>
      </c>
    </row>
    <row r="1406" s="2" customFormat="1" ht="33" customHeight="1">
      <c r="A1406" s="32"/>
      <c r="B1406" s="33"/>
      <c r="C1406" s="196" t="s">
        <v>2987</v>
      </c>
      <c r="D1406" s="196" t="s">
        <v>145</v>
      </c>
      <c r="E1406" s="197" t="s">
        <v>2988</v>
      </c>
      <c r="F1406" s="198" t="s">
        <v>2989</v>
      </c>
      <c r="G1406" s="199" t="s">
        <v>148</v>
      </c>
      <c r="H1406" s="200">
        <v>19.5</v>
      </c>
      <c r="I1406" s="201">
        <v>89</v>
      </c>
      <c r="J1406" s="201">
        <f>ROUND(I1406*H1406,2)</f>
        <v>1735.5</v>
      </c>
      <c r="K1406" s="198" t="s">
        <v>149</v>
      </c>
      <c r="L1406" s="38"/>
      <c r="M1406" s="202" t="s">
        <v>18</v>
      </c>
      <c r="N1406" s="203" t="s">
        <v>45</v>
      </c>
      <c r="O1406" s="204">
        <v>0.17599999999999999</v>
      </c>
      <c r="P1406" s="204">
        <f>O1406*H1406</f>
        <v>3.4319999999999999</v>
      </c>
      <c r="Q1406" s="204">
        <v>0</v>
      </c>
      <c r="R1406" s="204">
        <f>Q1406*H1406</f>
        <v>0</v>
      </c>
      <c r="S1406" s="204">
        <v>0</v>
      </c>
      <c r="T1406" s="205">
        <f>S1406*H1406</f>
        <v>0</v>
      </c>
      <c r="U1406" s="32"/>
      <c r="V1406" s="32"/>
      <c r="W1406" s="32"/>
      <c r="X1406" s="32"/>
      <c r="Y1406" s="32"/>
      <c r="Z1406" s="32"/>
      <c r="AA1406" s="32"/>
      <c r="AB1406" s="32"/>
      <c r="AC1406" s="32"/>
      <c r="AD1406" s="32"/>
      <c r="AE1406" s="32"/>
      <c r="AR1406" s="206" t="s">
        <v>150</v>
      </c>
      <c r="AT1406" s="206" t="s">
        <v>145</v>
      </c>
      <c r="AU1406" s="206" t="s">
        <v>83</v>
      </c>
      <c r="AY1406" s="17" t="s">
        <v>143</v>
      </c>
      <c r="BE1406" s="207">
        <f>IF(N1406="základní",J1406,0)</f>
        <v>1735.5</v>
      </c>
      <c r="BF1406" s="207">
        <f>IF(N1406="snížená",J1406,0)</f>
        <v>0</v>
      </c>
      <c r="BG1406" s="207">
        <f>IF(N1406="zákl. přenesená",J1406,0)</f>
        <v>0</v>
      </c>
      <c r="BH1406" s="207">
        <f>IF(N1406="sníž. přenesená",J1406,0)</f>
        <v>0</v>
      </c>
      <c r="BI1406" s="207">
        <f>IF(N1406="nulová",J1406,0)</f>
        <v>0</v>
      </c>
      <c r="BJ1406" s="17" t="s">
        <v>20</v>
      </c>
      <c r="BK1406" s="207">
        <f>ROUND(I1406*H1406,2)</f>
        <v>1735.5</v>
      </c>
      <c r="BL1406" s="17" t="s">
        <v>150</v>
      </c>
      <c r="BM1406" s="206" t="s">
        <v>2990</v>
      </c>
    </row>
    <row r="1407" s="2" customFormat="1">
      <c r="A1407" s="32"/>
      <c r="B1407" s="33"/>
      <c r="C1407" s="34"/>
      <c r="D1407" s="208" t="s">
        <v>152</v>
      </c>
      <c r="E1407" s="34"/>
      <c r="F1407" s="209" t="s">
        <v>2973</v>
      </c>
      <c r="G1407" s="34"/>
      <c r="H1407" s="34"/>
      <c r="I1407" s="34"/>
      <c r="J1407" s="34"/>
      <c r="K1407" s="34"/>
      <c r="L1407" s="38"/>
      <c r="M1407" s="210"/>
      <c r="N1407" s="211"/>
      <c r="O1407" s="77"/>
      <c r="P1407" s="77"/>
      <c r="Q1407" s="77"/>
      <c r="R1407" s="77"/>
      <c r="S1407" s="77"/>
      <c r="T1407" s="78"/>
      <c r="U1407" s="32"/>
      <c r="V1407" s="32"/>
      <c r="W1407" s="32"/>
      <c r="X1407" s="32"/>
      <c r="Y1407" s="32"/>
      <c r="Z1407" s="32"/>
      <c r="AA1407" s="32"/>
      <c r="AB1407" s="32"/>
      <c r="AC1407" s="32"/>
      <c r="AD1407" s="32"/>
      <c r="AE1407" s="32"/>
      <c r="AT1407" s="17" t="s">
        <v>152</v>
      </c>
      <c r="AU1407" s="17" t="s">
        <v>83</v>
      </c>
    </row>
    <row r="1408" s="2" customFormat="1" ht="37.8" customHeight="1">
      <c r="A1408" s="32"/>
      <c r="B1408" s="33"/>
      <c r="C1408" s="196" t="s">
        <v>2991</v>
      </c>
      <c r="D1408" s="196" t="s">
        <v>145</v>
      </c>
      <c r="E1408" s="197" t="s">
        <v>2992</v>
      </c>
      <c r="F1408" s="198" t="s">
        <v>2993</v>
      </c>
      <c r="G1408" s="199" t="s">
        <v>148</v>
      </c>
      <c r="H1408" s="200">
        <v>4.5</v>
      </c>
      <c r="I1408" s="201">
        <v>316</v>
      </c>
      <c r="J1408" s="201">
        <f>ROUND(I1408*H1408,2)</f>
        <v>1422</v>
      </c>
      <c r="K1408" s="198" t="s">
        <v>149</v>
      </c>
      <c r="L1408" s="38"/>
      <c r="M1408" s="202" t="s">
        <v>18</v>
      </c>
      <c r="N1408" s="203" t="s">
        <v>45</v>
      </c>
      <c r="O1408" s="204">
        <v>0.94999999999999996</v>
      </c>
      <c r="P1408" s="204">
        <f>O1408*H1408</f>
        <v>4.2749999999999995</v>
      </c>
      <c r="Q1408" s="204">
        <v>0.0085500000000000003</v>
      </c>
      <c r="R1408" s="204">
        <f>Q1408*H1408</f>
        <v>0.038475000000000002</v>
      </c>
      <c r="S1408" s="204">
        <v>0</v>
      </c>
      <c r="T1408" s="205">
        <f>S1408*H1408</f>
        <v>0</v>
      </c>
      <c r="U1408" s="32"/>
      <c r="V1408" s="32"/>
      <c r="W1408" s="32"/>
      <c r="X1408" s="32"/>
      <c r="Y1408" s="32"/>
      <c r="Z1408" s="32"/>
      <c r="AA1408" s="32"/>
      <c r="AB1408" s="32"/>
      <c r="AC1408" s="32"/>
      <c r="AD1408" s="32"/>
      <c r="AE1408" s="32"/>
      <c r="AR1408" s="206" t="s">
        <v>150</v>
      </c>
      <c r="AT1408" s="206" t="s">
        <v>145</v>
      </c>
      <c r="AU1408" s="206" t="s">
        <v>83</v>
      </c>
      <c r="AY1408" s="17" t="s">
        <v>143</v>
      </c>
      <c r="BE1408" s="207">
        <f>IF(N1408="základní",J1408,0)</f>
        <v>1422</v>
      </c>
      <c r="BF1408" s="207">
        <f>IF(N1408="snížená",J1408,0)</f>
        <v>0</v>
      </c>
      <c r="BG1408" s="207">
        <f>IF(N1408="zákl. přenesená",J1408,0)</f>
        <v>0</v>
      </c>
      <c r="BH1408" s="207">
        <f>IF(N1408="sníž. přenesená",J1408,0)</f>
        <v>0</v>
      </c>
      <c r="BI1408" s="207">
        <f>IF(N1408="nulová",J1408,0)</f>
        <v>0</v>
      </c>
      <c r="BJ1408" s="17" t="s">
        <v>20</v>
      </c>
      <c r="BK1408" s="207">
        <f>ROUND(I1408*H1408,2)</f>
        <v>1422</v>
      </c>
      <c r="BL1408" s="17" t="s">
        <v>150</v>
      </c>
      <c r="BM1408" s="206" t="s">
        <v>2994</v>
      </c>
    </row>
    <row r="1409" s="2" customFormat="1">
      <c r="A1409" s="32"/>
      <c r="B1409" s="33"/>
      <c r="C1409" s="34"/>
      <c r="D1409" s="208" t="s">
        <v>152</v>
      </c>
      <c r="E1409" s="34"/>
      <c r="F1409" s="209" t="s">
        <v>2995</v>
      </c>
      <c r="G1409" s="34"/>
      <c r="H1409" s="34"/>
      <c r="I1409" s="34"/>
      <c r="J1409" s="34"/>
      <c r="K1409" s="34"/>
      <c r="L1409" s="38"/>
      <c r="M1409" s="210"/>
      <c r="N1409" s="211"/>
      <c r="O1409" s="77"/>
      <c r="P1409" s="77"/>
      <c r="Q1409" s="77"/>
      <c r="R1409" s="77"/>
      <c r="S1409" s="77"/>
      <c r="T1409" s="78"/>
      <c r="U1409" s="32"/>
      <c r="V1409" s="32"/>
      <c r="W1409" s="32"/>
      <c r="X1409" s="32"/>
      <c r="Y1409" s="32"/>
      <c r="Z1409" s="32"/>
      <c r="AA1409" s="32"/>
      <c r="AB1409" s="32"/>
      <c r="AC1409" s="32"/>
      <c r="AD1409" s="32"/>
      <c r="AE1409" s="32"/>
      <c r="AT1409" s="17" t="s">
        <v>152</v>
      </c>
      <c r="AU1409" s="17" t="s">
        <v>83</v>
      </c>
    </row>
    <row r="1410" s="2" customFormat="1" ht="37.8" customHeight="1">
      <c r="A1410" s="32"/>
      <c r="B1410" s="33"/>
      <c r="C1410" s="196" t="s">
        <v>2996</v>
      </c>
      <c r="D1410" s="196" t="s">
        <v>145</v>
      </c>
      <c r="E1410" s="197" t="s">
        <v>2997</v>
      </c>
      <c r="F1410" s="198" t="s">
        <v>2998</v>
      </c>
      <c r="G1410" s="199" t="s">
        <v>148</v>
      </c>
      <c r="H1410" s="200">
        <v>2.5499999999999998</v>
      </c>
      <c r="I1410" s="201">
        <v>365</v>
      </c>
      <c r="J1410" s="201">
        <f>ROUND(I1410*H1410,2)</f>
        <v>930.75</v>
      </c>
      <c r="K1410" s="198" t="s">
        <v>149</v>
      </c>
      <c r="L1410" s="38"/>
      <c r="M1410" s="202" t="s">
        <v>18</v>
      </c>
      <c r="N1410" s="203" t="s">
        <v>45</v>
      </c>
      <c r="O1410" s="204">
        <v>1.0900000000000001</v>
      </c>
      <c r="P1410" s="204">
        <f>O1410*H1410</f>
        <v>2.7795000000000001</v>
      </c>
      <c r="Q1410" s="204">
        <v>0.015389999999999999</v>
      </c>
      <c r="R1410" s="204">
        <f>Q1410*H1410</f>
        <v>0.039244499999999995</v>
      </c>
      <c r="S1410" s="204">
        <v>0</v>
      </c>
      <c r="T1410" s="205">
        <f>S1410*H1410</f>
        <v>0</v>
      </c>
      <c r="U1410" s="32"/>
      <c r="V1410" s="32"/>
      <c r="W1410" s="32"/>
      <c r="X1410" s="32"/>
      <c r="Y1410" s="32"/>
      <c r="Z1410" s="32"/>
      <c r="AA1410" s="32"/>
      <c r="AB1410" s="32"/>
      <c r="AC1410" s="32"/>
      <c r="AD1410" s="32"/>
      <c r="AE1410" s="32"/>
      <c r="AR1410" s="206" t="s">
        <v>150</v>
      </c>
      <c r="AT1410" s="206" t="s">
        <v>145</v>
      </c>
      <c r="AU1410" s="206" t="s">
        <v>83</v>
      </c>
      <c r="AY1410" s="17" t="s">
        <v>143</v>
      </c>
      <c r="BE1410" s="207">
        <f>IF(N1410="základní",J1410,0)</f>
        <v>930.75</v>
      </c>
      <c r="BF1410" s="207">
        <f>IF(N1410="snížená",J1410,0)</f>
        <v>0</v>
      </c>
      <c r="BG1410" s="207">
        <f>IF(N1410="zákl. přenesená",J1410,0)</f>
        <v>0</v>
      </c>
      <c r="BH1410" s="207">
        <f>IF(N1410="sníž. přenesená",J1410,0)</f>
        <v>0</v>
      </c>
      <c r="BI1410" s="207">
        <f>IF(N1410="nulová",J1410,0)</f>
        <v>0</v>
      </c>
      <c r="BJ1410" s="17" t="s">
        <v>20</v>
      </c>
      <c r="BK1410" s="207">
        <f>ROUND(I1410*H1410,2)</f>
        <v>930.75</v>
      </c>
      <c r="BL1410" s="17" t="s">
        <v>150</v>
      </c>
      <c r="BM1410" s="206" t="s">
        <v>2999</v>
      </c>
    </row>
    <row r="1411" s="2" customFormat="1">
      <c r="A1411" s="32"/>
      <c r="B1411" s="33"/>
      <c r="C1411" s="34"/>
      <c r="D1411" s="208" t="s">
        <v>152</v>
      </c>
      <c r="E1411" s="34"/>
      <c r="F1411" s="209" t="s">
        <v>2995</v>
      </c>
      <c r="G1411" s="34"/>
      <c r="H1411" s="34"/>
      <c r="I1411" s="34"/>
      <c r="J1411" s="34"/>
      <c r="K1411" s="34"/>
      <c r="L1411" s="38"/>
      <c r="M1411" s="210"/>
      <c r="N1411" s="211"/>
      <c r="O1411" s="77"/>
      <c r="P1411" s="77"/>
      <c r="Q1411" s="77"/>
      <c r="R1411" s="77"/>
      <c r="S1411" s="77"/>
      <c r="T1411" s="78"/>
      <c r="U1411" s="32"/>
      <c r="V1411" s="32"/>
      <c r="W1411" s="32"/>
      <c r="X1411" s="32"/>
      <c r="Y1411" s="32"/>
      <c r="Z1411" s="32"/>
      <c r="AA1411" s="32"/>
      <c r="AB1411" s="32"/>
      <c r="AC1411" s="32"/>
      <c r="AD1411" s="32"/>
      <c r="AE1411" s="32"/>
      <c r="AT1411" s="17" t="s">
        <v>152</v>
      </c>
      <c r="AU1411" s="17" t="s">
        <v>83</v>
      </c>
    </row>
    <row r="1412" s="2" customFormat="1" ht="37.8" customHeight="1">
      <c r="A1412" s="32"/>
      <c r="B1412" s="33"/>
      <c r="C1412" s="196" t="s">
        <v>3000</v>
      </c>
      <c r="D1412" s="196" t="s">
        <v>145</v>
      </c>
      <c r="E1412" s="197" t="s">
        <v>3001</v>
      </c>
      <c r="F1412" s="198" t="s">
        <v>3002</v>
      </c>
      <c r="G1412" s="199" t="s">
        <v>148</v>
      </c>
      <c r="H1412" s="200">
        <v>3</v>
      </c>
      <c r="I1412" s="201">
        <v>402</v>
      </c>
      <c r="J1412" s="201">
        <f>ROUND(I1412*H1412,2)</f>
        <v>1206</v>
      </c>
      <c r="K1412" s="198" t="s">
        <v>149</v>
      </c>
      <c r="L1412" s="38"/>
      <c r="M1412" s="202" t="s">
        <v>18</v>
      </c>
      <c r="N1412" s="203" t="s">
        <v>45</v>
      </c>
      <c r="O1412" s="204">
        <v>1.1799999999999999</v>
      </c>
      <c r="P1412" s="204">
        <f>O1412*H1412</f>
        <v>3.54</v>
      </c>
      <c r="Q1412" s="204">
        <v>0.030779999999999998</v>
      </c>
      <c r="R1412" s="204">
        <f>Q1412*H1412</f>
        <v>0.092339999999999992</v>
      </c>
      <c r="S1412" s="204">
        <v>0</v>
      </c>
      <c r="T1412" s="205">
        <f>S1412*H1412</f>
        <v>0</v>
      </c>
      <c r="U1412" s="32"/>
      <c r="V1412" s="32"/>
      <c r="W1412" s="32"/>
      <c r="X1412" s="32"/>
      <c r="Y1412" s="32"/>
      <c r="Z1412" s="32"/>
      <c r="AA1412" s="32"/>
      <c r="AB1412" s="32"/>
      <c r="AC1412" s="32"/>
      <c r="AD1412" s="32"/>
      <c r="AE1412" s="32"/>
      <c r="AR1412" s="206" t="s">
        <v>150</v>
      </c>
      <c r="AT1412" s="206" t="s">
        <v>145</v>
      </c>
      <c r="AU1412" s="206" t="s">
        <v>83</v>
      </c>
      <c r="AY1412" s="17" t="s">
        <v>143</v>
      </c>
      <c r="BE1412" s="207">
        <f>IF(N1412="základní",J1412,0)</f>
        <v>1206</v>
      </c>
      <c r="BF1412" s="207">
        <f>IF(N1412="snížená",J1412,0)</f>
        <v>0</v>
      </c>
      <c r="BG1412" s="207">
        <f>IF(N1412="zákl. přenesená",J1412,0)</f>
        <v>0</v>
      </c>
      <c r="BH1412" s="207">
        <f>IF(N1412="sníž. přenesená",J1412,0)</f>
        <v>0</v>
      </c>
      <c r="BI1412" s="207">
        <f>IF(N1412="nulová",J1412,0)</f>
        <v>0</v>
      </c>
      <c r="BJ1412" s="17" t="s">
        <v>20</v>
      </c>
      <c r="BK1412" s="207">
        <f>ROUND(I1412*H1412,2)</f>
        <v>1206</v>
      </c>
      <c r="BL1412" s="17" t="s">
        <v>150</v>
      </c>
      <c r="BM1412" s="206" t="s">
        <v>3003</v>
      </c>
    </row>
    <row r="1413" s="2" customFormat="1">
      <c r="A1413" s="32"/>
      <c r="B1413" s="33"/>
      <c r="C1413" s="34"/>
      <c r="D1413" s="208" t="s">
        <v>152</v>
      </c>
      <c r="E1413" s="34"/>
      <c r="F1413" s="209" t="s">
        <v>2995</v>
      </c>
      <c r="G1413" s="34"/>
      <c r="H1413" s="34"/>
      <c r="I1413" s="34"/>
      <c r="J1413" s="34"/>
      <c r="K1413" s="34"/>
      <c r="L1413" s="38"/>
      <c r="M1413" s="210"/>
      <c r="N1413" s="211"/>
      <c r="O1413" s="77"/>
      <c r="P1413" s="77"/>
      <c r="Q1413" s="77"/>
      <c r="R1413" s="77"/>
      <c r="S1413" s="77"/>
      <c r="T1413" s="78"/>
      <c r="U1413" s="32"/>
      <c r="V1413" s="32"/>
      <c r="W1413" s="32"/>
      <c r="X1413" s="32"/>
      <c r="Y1413" s="32"/>
      <c r="Z1413" s="32"/>
      <c r="AA1413" s="32"/>
      <c r="AB1413" s="32"/>
      <c r="AC1413" s="32"/>
      <c r="AD1413" s="32"/>
      <c r="AE1413" s="32"/>
      <c r="AT1413" s="17" t="s">
        <v>152</v>
      </c>
      <c r="AU1413" s="17" t="s">
        <v>83</v>
      </c>
    </row>
    <row r="1414" s="2" customFormat="1" ht="24.15" customHeight="1">
      <c r="A1414" s="32"/>
      <c r="B1414" s="33"/>
      <c r="C1414" s="196" t="s">
        <v>3004</v>
      </c>
      <c r="D1414" s="196" t="s">
        <v>145</v>
      </c>
      <c r="E1414" s="197" t="s">
        <v>3005</v>
      </c>
      <c r="F1414" s="198" t="s">
        <v>3006</v>
      </c>
      <c r="G1414" s="199" t="s">
        <v>176</v>
      </c>
      <c r="H1414" s="200">
        <v>0.90000000000000002</v>
      </c>
      <c r="I1414" s="201">
        <v>3740</v>
      </c>
      <c r="J1414" s="201">
        <f>ROUND(I1414*H1414,2)</f>
        <v>3366</v>
      </c>
      <c r="K1414" s="198" t="s">
        <v>149</v>
      </c>
      <c r="L1414" s="38"/>
      <c r="M1414" s="202" t="s">
        <v>18</v>
      </c>
      <c r="N1414" s="203" t="s">
        <v>45</v>
      </c>
      <c r="O1414" s="204">
        <v>12.75</v>
      </c>
      <c r="P1414" s="204">
        <f>O1414*H1414</f>
        <v>11.475</v>
      </c>
      <c r="Q1414" s="204">
        <v>0</v>
      </c>
      <c r="R1414" s="204">
        <f>Q1414*H1414</f>
        <v>0</v>
      </c>
      <c r="S1414" s="204">
        <v>2.5</v>
      </c>
      <c r="T1414" s="205">
        <f>S1414*H1414</f>
        <v>2.25</v>
      </c>
      <c r="U1414" s="32"/>
      <c r="V1414" s="32"/>
      <c r="W1414" s="32"/>
      <c r="X1414" s="32"/>
      <c r="Y1414" s="32"/>
      <c r="Z1414" s="32"/>
      <c r="AA1414" s="32"/>
      <c r="AB1414" s="32"/>
      <c r="AC1414" s="32"/>
      <c r="AD1414" s="32"/>
      <c r="AE1414" s="32"/>
      <c r="AR1414" s="206" t="s">
        <v>150</v>
      </c>
      <c r="AT1414" s="206" t="s">
        <v>145</v>
      </c>
      <c r="AU1414" s="206" t="s">
        <v>83</v>
      </c>
      <c r="AY1414" s="17" t="s">
        <v>143</v>
      </c>
      <c r="BE1414" s="207">
        <f>IF(N1414="základní",J1414,0)</f>
        <v>3366</v>
      </c>
      <c r="BF1414" s="207">
        <f>IF(N1414="snížená",J1414,0)</f>
        <v>0</v>
      </c>
      <c r="BG1414" s="207">
        <f>IF(N1414="zákl. přenesená",J1414,0)</f>
        <v>0</v>
      </c>
      <c r="BH1414" s="207">
        <f>IF(N1414="sníž. přenesená",J1414,0)</f>
        <v>0</v>
      </c>
      <c r="BI1414" s="207">
        <f>IF(N1414="nulová",J1414,0)</f>
        <v>0</v>
      </c>
      <c r="BJ1414" s="17" t="s">
        <v>20</v>
      </c>
      <c r="BK1414" s="207">
        <f>ROUND(I1414*H1414,2)</f>
        <v>3366</v>
      </c>
      <c r="BL1414" s="17" t="s">
        <v>150</v>
      </c>
      <c r="BM1414" s="206" t="s">
        <v>3007</v>
      </c>
    </row>
    <row r="1415" s="2" customFormat="1">
      <c r="A1415" s="32"/>
      <c r="B1415" s="33"/>
      <c r="C1415" s="34"/>
      <c r="D1415" s="208" t="s">
        <v>152</v>
      </c>
      <c r="E1415" s="34"/>
      <c r="F1415" s="209" t="s">
        <v>3008</v>
      </c>
      <c r="G1415" s="34"/>
      <c r="H1415" s="34"/>
      <c r="I1415" s="34"/>
      <c r="J1415" s="34"/>
      <c r="K1415" s="34"/>
      <c r="L1415" s="38"/>
      <c r="M1415" s="210"/>
      <c r="N1415" s="211"/>
      <c r="O1415" s="77"/>
      <c r="P1415" s="77"/>
      <c r="Q1415" s="77"/>
      <c r="R1415" s="77"/>
      <c r="S1415" s="77"/>
      <c r="T1415" s="78"/>
      <c r="U1415" s="32"/>
      <c r="V1415" s="32"/>
      <c r="W1415" s="32"/>
      <c r="X1415" s="32"/>
      <c r="Y1415" s="32"/>
      <c r="Z1415" s="32"/>
      <c r="AA1415" s="32"/>
      <c r="AB1415" s="32"/>
      <c r="AC1415" s="32"/>
      <c r="AD1415" s="32"/>
      <c r="AE1415" s="32"/>
      <c r="AT1415" s="17" t="s">
        <v>152</v>
      </c>
      <c r="AU1415" s="17" t="s">
        <v>83</v>
      </c>
    </row>
    <row r="1416" s="2" customFormat="1" ht="24.15" customHeight="1">
      <c r="A1416" s="32"/>
      <c r="B1416" s="33"/>
      <c r="C1416" s="196" t="s">
        <v>3009</v>
      </c>
      <c r="D1416" s="196" t="s">
        <v>145</v>
      </c>
      <c r="E1416" s="197" t="s">
        <v>3010</v>
      </c>
      <c r="F1416" s="198" t="s">
        <v>3011</v>
      </c>
      <c r="G1416" s="199" t="s">
        <v>176</v>
      </c>
      <c r="H1416" s="200">
        <v>3</v>
      </c>
      <c r="I1416" s="201">
        <v>2270</v>
      </c>
      <c r="J1416" s="201">
        <f>ROUND(I1416*H1416,2)</f>
        <v>6810</v>
      </c>
      <c r="K1416" s="198" t="s">
        <v>149</v>
      </c>
      <c r="L1416" s="38"/>
      <c r="M1416" s="202" t="s">
        <v>18</v>
      </c>
      <c r="N1416" s="203" t="s">
        <v>45</v>
      </c>
      <c r="O1416" s="204">
        <v>7.4000000000000004</v>
      </c>
      <c r="P1416" s="204">
        <f>O1416*H1416</f>
        <v>22.200000000000003</v>
      </c>
      <c r="Q1416" s="204">
        <v>0</v>
      </c>
      <c r="R1416" s="204">
        <f>Q1416*H1416</f>
        <v>0</v>
      </c>
      <c r="S1416" s="204">
        <v>0</v>
      </c>
      <c r="T1416" s="205">
        <f>S1416*H1416</f>
        <v>0</v>
      </c>
      <c r="U1416" s="32"/>
      <c r="V1416" s="32"/>
      <c r="W1416" s="32"/>
      <c r="X1416" s="32"/>
      <c r="Y1416" s="32"/>
      <c r="Z1416" s="32"/>
      <c r="AA1416" s="32"/>
      <c r="AB1416" s="32"/>
      <c r="AC1416" s="32"/>
      <c r="AD1416" s="32"/>
      <c r="AE1416" s="32"/>
      <c r="AR1416" s="206" t="s">
        <v>150</v>
      </c>
      <c r="AT1416" s="206" t="s">
        <v>145</v>
      </c>
      <c r="AU1416" s="206" t="s">
        <v>83</v>
      </c>
      <c r="AY1416" s="17" t="s">
        <v>143</v>
      </c>
      <c r="BE1416" s="207">
        <f>IF(N1416="základní",J1416,0)</f>
        <v>6810</v>
      </c>
      <c r="BF1416" s="207">
        <f>IF(N1416="snížená",J1416,0)</f>
        <v>0</v>
      </c>
      <c r="BG1416" s="207">
        <f>IF(N1416="zákl. přenesená",J1416,0)</f>
        <v>0</v>
      </c>
      <c r="BH1416" s="207">
        <f>IF(N1416="sníž. přenesená",J1416,0)</f>
        <v>0</v>
      </c>
      <c r="BI1416" s="207">
        <f>IF(N1416="nulová",J1416,0)</f>
        <v>0</v>
      </c>
      <c r="BJ1416" s="17" t="s">
        <v>20</v>
      </c>
      <c r="BK1416" s="207">
        <f>ROUND(I1416*H1416,2)</f>
        <v>6810</v>
      </c>
      <c r="BL1416" s="17" t="s">
        <v>150</v>
      </c>
      <c r="BM1416" s="206" t="s">
        <v>3012</v>
      </c>
    </row>
    <row r="1417" s="2" customFormat="1">
      <c r="A1417" s="32"/>
      <c r="B1417" s="33"/>
      <c r="C1417" s="34"/>
      <c r="D1417" s="208" t="s">
        <v>152</v>
      </c>
      <c r="E1417" s="34"/>
      <c r="F1417" s="209" t="s">
        <v>3013</v>
      </c>
      <c r="G1417" s="34"/>
      <c r="H1417" s="34"/>
      <c r="I1417" s="34"/>
      <c r="J1417" s="34"/>
      <c r="K1417" s="34"/>
      <c r="L1417" s="38"/>
      <c r="M1417" s="210"/>
      <c r="N1417" s="211"/>
      <c r="O1417" s="77"/>
      <c r="P1417" s="77"/>
      <c r="Q1417" s="77"/>
      <c r="R1417" s="77"/>
      <c r="S1417" s="77"/>
      <c r="T1417" s="78"/>
      <c r="U1417" s="32"/>
      <c r="V1417" s="32"/>
      <c r="W1417" s="32"/>
      <c r="X1417" s="32"/>
      <c r="Y1417" s="32"/>
      <c r="Z1417" s="32"/>
      <c r="AA1417" s="32"/>
      <c r="AB1417" s="32"/>
      <c r="AC1417" s="32"/>
      <c r="AD1417" s="32"/>
      <c r="AE1417" s="32"/>
      <c r="AT1417" s="17" t="s">
        <v>152</v>
      </c>
      <c r="AU1417" s="17" t="s">
        <v>83</v>
      </c>
    </row>
    <row r="1418" s="2" customFormat="1" ht="24.15" customHeight="1">
      <c r="A1418" s="32"/>
      <c r="B1418" s="33"/>
      <c r="C1418" s="196" t="s">
        <v>3014</v>
      </c>
      <c r="D1418" s="196" t="s">
        <v>145</v>
      </c>
      <c r="E1418" s="197" t="s">
        <v>3015</v>
      </c>
      <c r="F1418" s="198" t="s">
        <v>3016</v>
      </c>
      <c r="G1418" s="199" t="s">
        <v>176</v>
      </c>
      <c r="H1418" s="200">
        <v>0.375</v>
      </c>
      <c r="I1418" s="201">
        <v>15600</v>
      </c>
      <c r="J1418" s="201">
        <f>ROUND(I1418*H1418,2)</f>
        <v>5850</v>
      </c>
      <c r="K1418" s="198" t="s">
        <v>149</v>
      </c>
      <c r="L1418" s="38"/>
      <c r="M1418" s="202" t="s">
        <v>18</v>
      </c>
      <c r="N1418" s="203" t="s">
        <v>45</v>
      </c>
      <c r="O1418" s="204">
        <v>42.262999999999998</v>
      </c>
      <c r="P1418" s="204">
        <f>O1418*H1418</f>
        <v>15.848624999999998</v>
      </c>
      <c r="Q1418" s="204">
        <v>0.50375000000000003</v>
      </c>
      <c r="R1418" s="204">
        <f>Q1418*H1418</f>
        <v>0.18890625</v>
      </c>
      <c r="S1418" s="204">
        <v>1.95</v>
      </c>
      <c r="T1418" s="205">
        <f>S1418*H1418</f>
        <v>0.73124999999999996</v>
      </c>
      <c r="U1418" s="32"/>
      <c r="V1418" s="32"/>
      <c r="W1418" s="32"/>
      <c r="X1418" s="32"/>
      <c r="Y1418" s="32"/>
      <c r="Z1418" s="32"/>
      <c r="AA1418" s="32"/>
      <c r="AB1418" s="32"/>
      <c r="AC1418" s="32"/>
      <c r="AD1418" s="32"/>
      <c r="AE1418" s="32"/>
      <c r="AR1418" s="206" t="s">
        <v>150</v>
      </c>
      <c r="AT1418" s="206" t="s">
        <v>145</v>
      </c>
      <c r="AU1418" s="206" t="s">
        <v>83</v>
      </c>
      <c r="AY1418" s="17" t="s">
        <v>143</v>
      </c>
      <c r="BE1418" s="207">
        <f>IF(N1418="základní",J1418,0)</f>
        <v>5850</v>
      </c>
      <c r="BF1418" s="207">
        <f>IF(N1418="snížená",J1418,0)</f>
        <v>0</v>
      </c>
      <c r="BG1418" s="207">
        <f>IF(N1418="zákl. přenesená",J1418,0)</f>
        <v>0</v>
      </c>
      <c r="BH1418" s="207">
        <f>IF(N1418="sníž. přenesená",J1418,0)</f>
        <v>0</v>
      </c>
      <c r="BI1418" s="207">
        <f>IF(N1418="nulová",J1418,0)</f>
        <v>0</v>
      </c>
      <c r="BJ1418" s="17" t="s">
        <v>20</v>
      </c>
      <c r="BK1418" s="207">
        <f>ROUND(I1418*H1418,2)</f>
        <v>5850</v>
      </c>
      <c r="BL1418" s="17" t="s">
        <v>150</v>
      </c>
      <c r="BM1418" s="206" t="s">
        <v>3017</v>
      </c>
    </row>
    <row r="1419" s="2" customFormat="1">
      <c r="A1419" s="32"/>
      <c r="B1419" s="33"/>
      <c r="C1419" s="34"/>
      <c r="D1419" s="208" t="s">
        <v>152</v>
      </c>
      <c r="E1419" s="34"/>
      <c r="F1419" s="209" t="s">
        <v>3018</v>
      </c>
      <c r="G1419" s="34"/>
      <c r="H1419" s="34"/>
      <c r="I1419" s="34"/>
      <c r="J1419" s="34"/>
      <c r="K1419" s="34"/>
      <c r="L1419" s="38"/>
      <c r="M1419" s="210"/>
      <c r="N1419" s="211"/>
      <c r="O1419" s="77"/>
      <c r="P1419" s="77"/>
      <c r="Q1419" s="77"/>
      <c r="R1419" s="77"/>
      <c r="S1419" s="77"/>
      <c r="T1419" s="78"/>
      <c r="U1419" s="32"/>
      <c r="V1419" s="32"/>
      <c r="W1419" s="32"/>
      <c r="X1419" s="32"/>
      <c r="Y1419" s="32"/>
      <c r="Z1419" s="32"/>
      <c r="AA1419" s="32"/>
      <c r="AB1419" s="32"/>
      <c r="AC1419" s="32"/>
      <c r="AD1419" s="32"/>
      <c r="AE1419" s="32"/>
      <c r="AT1419" s="17" t="s">
        <v>152</v>
      </c>
      <c r="AU1419" s="17" t="s">
        <v>83</v>
      </c>
    </row>
    <row r="1420" s="2" customFormat="1">
      <c r="A1420" s="32"/>
      <c r="B1420" s="33"/>
      <c r="C1420" s="34"/>
      <c r="D1420" s="208" t="s">
        <v>179</v>
      </c>
      <c r="E1420" s="34"/>
      <c r="F1420" s="209" t="s">
        <v>3019</v>
      </c>
      <c r="G1420" s="34"/>
      <c r="H1420" s="34"/>
      <c r="I1420" s="34"/>
      <c r="J1420" s="34"/>
      <c r="K1420" s="34"/>
      <c r="L1420" s="38"/>
      <c r="M1420" s="210"/>
      <c r="N1420" s="211"/>
      <c r="O1420" s="77"/>
      <c r="P1420" s="77"/>
      <c r="Q1420" s="77"/>
      <c r="R1420" s="77"/>
      <c r="S1420" s="77"/>
      <c r="T1420" s="78"/>
      <c r="U1420" s="32"/>
      <c r="V1420" s="32"/>
      <c r="W1420" s="32"/>
      <c r="X1420" s="32"/>
      <c r="Y1420" s="32"/>
      <c r="Z1420" s="32"/>
      <c r="AA1420" s="32"/>
      <c r="AB1420" s="32"/>
      <c r="AC1420" s="32"/>
      <c r="AD1420" s="32"/>
      <c r="AE1420" s="32"/>
      <c r="AT1420" s="17" t="s">
        <v>179</v>
      </c>
      <c r="AU1420" s="17" t="s">
        <v>83</v>
      </c>
    </row>
    <row r="1421" s="2" customFormat="1" ht="16.5" customHeight="1">
      <c r="A1421" s="32"/>
      <c r="B1421" s="33"/>
      <c r="C1421" s="212" t="s">
        <v>3020</v>
      </c>
      <c r="D1421" s="212" t="s">
        <v>260</v>
      </c>
      <c r="E1421" s="213" t="s">
        <v>3021</v>
      </c>
      <c r="F1421" s="214" t="s">
        <v>3022</v>
      </c>
      <c r="G1421" s="215" t="s">
        <v>195</v>
      </c>
      <c r="H1421" s="216">
        <v>112.5</v>
      </c>
      <c r="I1421" s="217">
        <v>10.6</v>
      </c>
      <c r="J1421" s="217">
        <f>ROUND(I1421*H1421,2)</f>
        <v>1192.5</v>
      </c>
      <c r="K1421" s="214" t="s">
        <v>149</v>
      </c>
      <c r="L1421" s="218"/>
      <c r="M1421" s="219" t="s">
        <v>18</v>
      </c>
      <c r="N1421" s="220" t="s">
        <v>45</v>
      </c>
      <c r="O1421" s="204">
        <v>0</v>
      </c>
      <c r="P1421" s="204">
        <f>O1421*H1421</f>
        <v>0</v>
      </c>
      <c r="Q1421" s="204">
        <v>0.0041000000000000003</v>
      </c>
      <c r="R1421" s="204">
        <f>Q1421*H1421</f>
        <v>0.46125000000000005</v>
      </c>
      <c r="S1421" s="204">
        <v>0</v>
      </c>
      <c r="T1421" s="205">
        <f>S1421*H1421</f>
        <v>0</v>
      </c>
      <c r="U1421" s="32"/>
      <c r="V1421" s="32"/>
      <c r="W1421" s="32"/>
      <c r="X1421" s="32"/>
      <c r="Y1421" s="32"/>
      <c r="Z1421" s="32"/>
      <c r="AA1421" s="32"/>
      <c r="AB1421" s="32"/>
      <c r="AC1421" s="32"/>
      <c r="AD1421" s="32"/>
      <c r="AE1421" s="32"/>
      <c r="AR1421" s="206" t="s">
        <v>181</v>
      </c>
      <c r="AT1421" s="206" t="s">
        <v>260</v>
      </c>
      <c r="AU1421" s="206" t="s">
        <v>83</v>
      </c>
      <c r="AY1421" s="17" t="s">
        <v>143</v>
      </c>
      <c r="BE1421" s="207">
        <f>IF(N1421="základní",J1421,0)</f>
        <v>1192.5</v>
      </c>
      <c r="BF1421" s="207">
        <f>IF(N1421="snížená",J1421,0)</f>
        <v>0</v>
      </c>
      <c r="BG1421" s="207">
        <f>IF(N1421="zákl. přenesená",J1421,0)</f>
        <v>0</v>
      </c>
      <c r="BH1421" s="207">
        <f>IF(N1421="sníž. přenesená",J1421,0)</f>
        <v>0</v>
      </c>
      <c r="BI1421" s="207">
        <f>IF(N1421="nulová",J1421,0)</f>
        <v>0</v>
      </c>
      <c r="BJ1421" s="17" t="s">
        <v>20</v>
      </c>
      <c r="BK1421" s="207">
        <f>ROUND(I1421*H1421,2)</f>
        <v>1192.5</v>
      </c>
      <c r="BL1421" s="17" t="s">
        <v>150</v>
      </c>
      <c r="BM1421" s="206" t="s">
        <v>3023</v>
      </c>
    </row>
    <row r="1422" s="2" customFormat="1" ht="24.15" customHeight="1">
      <c r="A1422" s="32"/>
      <c r="B1422" s="33"/>
      <c r="C1422" s="196" t="s">
        <v>3024</v>
      </c>
      <c r="D1422" s="196" t="s">
        <v>145</v>
      </c>
      <c r="E1422" s="197" t="s">
        <v>3025</v>
      </c>
      <c r="F1422" s="198" t="s">
        <v>3026</v>
      </c>
      <c r="G1422" s="199" t="s">
        <v>176</v>
      </c>
      <c r="H1422" s="200">
        <v>9</v>
      </c>
      <c r="I1422" s="201">
        <v>14100</v>
      </c>
      <c r="J1422" s="201">
        <f>ROUND(I1422*H1422,2)</f>
        <v>126900</v>
      </c>
      <c r="K1422" s="198" t="s">
        <v>149</v>
      </c>
      <c r="L1422" s="38"/>
      <c r="M1422" s="202" t="s">
        <v>18</v>
      </c>
      <c r="N1422" s="203" t="s">
        <v>45</v>
      </c>
      <c r="O1422" s="204">
        <v>37.229999999999997</v>
      </c>
      <c r="P1422" s="204">
        <f>O1422*H1422</f>
        <v>335.06999999999999</v>
      </c>
      <c r="Q1422" s="204">
        <v>0.50375000000000003</v>
      </c>
      <c r="R1422" s="204">
        <f>Q1422*H1422</f>
        <v>4.5337500000000004</v>
      </c>
      <c r="S1422" s="204">
        <v>2.5</v>
      </c>
      <c r="T1422" s="205">
        <f>S1422*H1422</f>
        <v>22.5</v>
      </c>
      <c r="U1422" s="32"/>
      <c r="V1422" s="32"/>
      <c r="W1422" s="32"/>
      <c r="X1422" s="32"/>
      <c r="Y1422" s="32"/>
      <c r="Z1422" s="32"/>
      <c r="AA1422" s="32"/>
      <c r="AB1422" s="32"/>
      <c r="AC1422" s="32"/>
      <c r="AD1422" s="32"/>
      <c r="AE1422" s="32"/>
      <c r="AR1422" s="206" t="s">
        <v>150</v>
      </c>
      <c r="AT1422" s="206" t="s">
        <v>145</v>
      </c>
      <c r="AU1422" s="206" t="s">
        <v>83</v>
      </c>
      <c r="AY1422" s="17" t="s">
        <v>143</v>
      </c>
      <c r="BE1422" s="207">
        <f>IF(N1422="základní",J1422,0)</f>
        <v>126900</v>
      </c>
      <c r="BF1422" s="207">
        <f>IF(N1422="snížená",J1422,0)</f>
        <v>0</v>
      </c>
      <c r="BG1422" s="207">
        <f>IF(N1422="zákl. přenesená",J1422,0)</f>
        <v>0</v>
      </c>
      <c r="BH1422" s="207">
        <f>IF(N1422="sníž. přenesená",J1422,0)</f>
        <v>0</v>
      </c>
      <c r="BI1422" s="207">
        <f>IF(N1422="nulová",J1422,0)</f>
        <v>0</v>
      </c>
      <c r="BJ1422" s="17" t="s">
        <v>20</v>
      </c>
      <c r="BK1422" s="207">
        <f>ROUND(I1422*H1422,2)</f>
        <v>126900</v>
      </c>
      <c r="BL1422" s="17" t="s">
        <v>150</v>
      </c>
      <c r="BM1422" s="206" t="s">
        <v>3027</v>
      </c>
    </row>
    <row r="1423" s="2" customFormat="1">
      <c r="A1423" s="32"/>
      <c r="B1423" s="33"/>
      <c r="C1423" s="34"/>
      <c r="D1423" s="208" t="s">
        <v>152</v>
      </c>
      <c r="E1423" s="34"/>
      <c r="F1423" s="209" t="s">
        <v>3018</v>
      </c>
      <c r="G1423" s="34"/>
      <c r="H1423" s="34"/>
      <c r="I1423" s="34"/>
      <c r="J1423" s="34"/>
      <c r="K1423" s="34"/>
      <c r="L1423" s="38"/>
      <c r="M1423" s="210"/>
      <c r="N1423" s="211"/>
      <c r="O1423" s="77"/>
      <c r="P1423" s="77"/>
      <c r="Q1423" s="77"/>
      <c r="R1423" s="77"/>
      <c r="S1423" s="77"/>
      <c r="T1423" s="78"/>
      <c r="U1423" s="32"/>
      <c r="V1423" s="32"/>
      <c r="W1423" s="32"/>
      <c r="X1423" s="32"/>
      <c r="Y1423" s="32"/>
      <c r="Z1423" s="32"/>
      <c r="AA1423" s="32"/>
      <c r="AB1423" s="32"/>
      <c r="AC1423" s="32"/>
      <c r="AD1423" s="32"/>
      <c r="AE1423" s="32"/>
      <c r="AT1423" s="17" t="s">
        <v>152</v>
      </c>
      <c r="AU1423" s="17" t="s">
        <v>83</v>
      </c>
    </row>
    <row r="1424" s="2" customFormat="1">
      <c r="A1424" s="32"/>
      <c r="B1424" s="33"/>
      <c r="C1424" s="34"/>
      <c r="D1424" s="208" t="s">
        <v>179</v>
      </c>
      <c r="E1424" s="34"/>
      <c r="F1424" s="209" t="s">
        <v>3028</v>
      </c>
      <c r="G1424" s="34"/>
      <c r="H1424" s="34"/>
      <c r="I1424" s="34"/>
      <c r="J1424" s="34"/>
      <c r="K1424" s="34"/>
      <c r="L1424" s="38"/>
      <c r="M1424" s="210"/>
      <c r="N1424" s="211"/>
      <c r="O1424" s="77"/>
      <c r="P1424" s="77"/>
      <c r="Q1424" s="77"/>
      <c r="R1424" s="77"/>
      <c r="S1424" s="77"/>
      <c r="T1424" s="78"/>
      <c r="U1424" s="32"/>
      <c r="V1424" s="32"/>
      <c r="W1424" s="32"/>
      <c r="X1424" s="32"/>
      <c r="Y1424" s="32"/>
      <c r="Z1424" s="32"/>
      <c r="AA1424" s="32"/>
      <c r="AB1424" s="32"/>
      <c r="AC1424" s="32"/>
      <c r="AD1424" s="32"/>
      <c r="AE1424" s="32"/>
      <c r="AT1424" s="17" t="s">
        <v>179</v>
      </c>
      <c r="AU1424" s="17" t="s">
        <v>83</v>
      </c>
    </row>
    <row r="1425" s="2" customFormat="1" ht="24.15" customHeight="1">
      <c r="A1425" s="32"/>
      <c r="B1425" s="33"/>
      <c r="C1425" s="196" t="s">
        <v>3029</v>
      </c>
      <c r="D1425" s="196" t="s">
        <v>145</v>
      </c>
      <c r="E1425" s="197" t="s">
        <v>3030</v>
      </c>
      <c r="F1425" s="198" t="s">
        <v>3031</v>
      </c>
      <c r="G1425" s="199" t="s">
        <v>176</v>
      </c>
      <c r="H1425" s="200">
        <v>99</v>
      </c>
      <c r="I1425" s="201">
        <v>12100</v>
      </c>
      <c r="J1425" s="201">
        <f>ROUND(I1425*H1425,2)</f>
        <v>1197900</v>
      </c>
      <c r="K1425" s="198" t="s">
        <v>149</v>
      </c>
      <c r="L1425" s="38"/>
      <c r="M1425" s="202" t="s">
        <v>18</v>
      </c>
      <c r="N1425" s="203" t="s">
        <v>45</v>
      </c>
      <c r="O1425" s="204">
        <v>31.024999999999999</v>
      </c>
      <c r="P1425" s="204">
        <f>O1425*H1425</f>
        <v>3071.4749999999999</v>
      </c>
      <c r="Q1425" s="204">
        <v>0.50375000000000003</v>
      </c>
      <c r="R1425" s="204">
        <f>Q1425*H1425</f>
        <v>49.871250000000003</v>
      </c>
      <c r="S1425" s="204">
        <v>2.5</v>
      </c>
      <c r="T1425" s="205">
        <f>S1425*H1425</f>
        <v>247.5</v>
      </c>
      <c r="U1425" s="32"/>
      <c r="V1425" s="32"/>
      <c r="W1425" s="32"/>
      <c r="X1425" s="32"/>
      <c r="Y1425" s="32"/>
      <c r="Z1425" s="32"/>
      <c r="AA1425" s="32"/>
      <c r="AB1425" s="32"/>
      <c r="AC1425" s="32"/>
      <c r="AD1425" s="32"/>
      <c r="AE1425" s="32"/>
      <c r="AR1425" s="206" t="s">
        <v>150</v>
      </c>
      <c r="AT1425" s="206" t="s">
        <v>145</v>
      </c>
      <c r="AU1425" s="206" t="s">
        <v>83</v>
      </c>
      <c r="AY1425" s="17" t="s">
        <v>143</v>
      </c>
      <c r="BE1425" s="207">
        <f>IF(N1425="základní",J1425,0)</f>
        <v>1197900</v>
      </c>
      <c r="BF1425" s="207">
        <f>IF(N1425="snížená",J1425,0)</f>
        <v>0</v>
      </c>
      <c r="BG1425" s="207">
        <f>IF(N1425="zákl. přenesená",J1425,0)</f>
        <v>0</v>
      </c>
      <c r="BH1425" s="207">
        <f>IF(N1425="sníž. přenesená",J1425,0)</f>
        <v>0</v>
      </c>
      <c r="BI1425" s="207">
        <f>IF(N1425="nulová",J1425,0)</f>
        <v>0</v>
      </c>
      <c r="BJ1425" s="17" t="s">
        <v>20</v>
      </c>
      <c r="BK1425" s="207">
        <f>ROUND(I1425*H1425,2)</f>
        <v>1197900</v>
      </c>
      <c r="BL1425" s="17" t="s">
        <v>150</v>
      </c>
      <c r="BM1425" s="206" t="s">
        <v>3032</v>
      </c>
    </row>
    <row r="1426" s="2" customFormat="1">
      <c r="A1426" s="32"/>
      <c r="B1426" s="33"/>
      <c r="C1426" s="34"/>
      <c r="D1426" s="208" t="s">
        <v>152</v>
      </c>
      <c r="E1426" s="34"/>
      <c r="F1426" s="209" t="s">
        <v>3018</v>
      </c>
      <c r="G1426" s="34"/>
      <c r="H1426" s="34"/>
      <c r="I1426" s="34"/>
      <c r="J1426" s="34"/>
      <c r="K1426" s="34"/>
      <c r="L1426" s="38"/>
      <c r="M1426" s="210"/>
      <c r="N1426" s="211"/>
      <c r="O1426" s="77"/>
      <c r="P1426" s="77"/>
      <c r="Q1426" s="77"/>
      <c r="R1426" s="77"/>
      <c r="S1426" s="77"/>
      <c r="T1426" s="78"/>
      <c r="U1426" s="32"/>
      <c r="V1426" s="32"/>
      <c r="W1426" s="32"/>
      <c r="X1426" s="32"/>
      <c r="Y1426" s="32"/>
      <c r="Z1426" s="32"/>
      <c r="AA1426" s="32"/>
      <c r="AB1426" s="32"/>
      <c r="AC1426" s="32"/>
      <c r="AD1426" s="32"/>
      <c r="AE1426" s="32"/>
      <c r="AT1426" s="17" t="s">
        <v>152</v>
      </c>
      <c r="AU1426" s="17" t="s">
        <v>83</v>
      </c>
    </row>
    <row r="1427" s="2" customFormat="1">
      <c r="A1427" s="32"/>
      <c r="B1427" s="33"/>
      <c r="C1427" s="34"/>
      <c r="D1427" s="208" t="s">
        <v>179</v>
      </c>
      <c r="E1427" s="34"/>
      <c r="F1427" s="209" t="s">
        <v>3033</v>
      </c>
      <c r="G1427" s="34"/>
      <c r="H1427" s="34"/>
      <c r="I1427" s="34"/>
      <c r="J1427" s="34"/>
      <c r="K1427" s="34"/>
      <c r="L1427" s="38"/>
      <c r="M1427" s="210"/>
      <c r="N1427" s="211"/>
      <c r="O1427" s="77"/>
      <c r="P1427" s="77"/>
      <c r="Q1427" s="77"/>
      <c r="R1427" s="77"/>
      <c r="S1427" s="77"/>
      <c r="T1427" s="78"/>
      <c r="U1427" s="32"/>
      <c r="V1427" s="32"/>
      <c r="W1427" s="32"/>
      <c r="X1427" s="32"/>
      <c r="Y1427" s="32"/>
      <c r="Z1427" s="32"/>
      <c r="AA1427" s="32"/>
      <c r="AB1427" s="32"/>
      <c r="AC1427" s="32"/>
      <c r="AD1427" s="32"/>
      <c r="AE1427" s="32"/>
      <c r="AT1427" s="17" t="s">
        <v>179</v>
      </c>
      <c r="AU1427" s="17" t="s">
        <v>83</v>
      </c>
    </row>
    <row r="1428" s="2" customFormat="1" ht="24.15" customHeight="1">
      <c r="A1428" s="32"/>
      <c r="B1428" s="33"/>
      <c r="C1428" s="196" t="s">
        <v>3034</v>
      </c>
      <c r="D1428" s="196" t="s">
        <v>145</v>
      </c>
      <c r="E1428" s="197" t="s">
        <v>3035</v>
      </c>
      <c r="F1428" s="198" t="s">
        <v>3036</v>
      </c>
      <c r="G1428" s="199" t="s">
        <v>176</v>
      </c>
      <c r="H1428" s="200">
        <v>31.5</v>
      </c>
      <c r="I1428" s="201">
        <v>11000</v>
      </c>
      <c r="J1428" s="201">
        <f>ROUND(I1428*H1428,2)</f>
        <v>346500</v>
      </c>
      <c r="K1428" s="198" t="s">
        <v>149</v>
      </c>
      <c r="L1428" s="38"/>
      <c r="M1428" s="202" t="s">
        <v>18</v>
      </c>
      <c r="N1428" s="203" t="s">
        <v>45</v>
      </c>
      <c r="O1428" s="204">
        <v>27.917000000000002</v>
      </c>
      <c r="P1428" s="204">
        <f>O1428*H1428</f>
        <v>879.38550000000009</v>
      </c>
      <c r="Q1428" s="204">
        <v>0.50375000000000003</v>
      </c>
      <c r="R1428" s="204">
        <f>Q1428*H1428</f>
        <v>15.868125000000001</v>
      </c>
      <c r="S1428" s="204">
        <v>2.5</v>
      </c>
      <c r="T1428" s="205">
        <f>S1428*H1428</f>
        <v>78.75</v>
      </c>
      <c r="U1428" s="32"/>
      <c r="V1428" s="32"/>
      <c r="W1428" s="32"/>
      <c r="X1428" s="32"/>
      <c r="Y1428" s="32"/>
      <c r="Z1428" s="32"/>
      <c r="AA1428" s="32"/>
      <c r="AB1428" s="32"/>
      <c r="AC1428" s="32"/>
      <c r="AD1428" s="32"/>
      <c r="AE1428" s="32"/>
      <c r="AR1428" s="206" t="s">
        <v>150</v>
      </c>
      <c r="AT1428" s="206" t="s">
        <v>145</v>
      </c>
      <c r="AU1428" s="206" t="s">
        <v>83</v>
      </c>
      <c r="AY1428" s="17" t="s">
        <v>143</v>
      </c>
      <c r="BE1428" s="207">
        <f>IF(N1428="základní",J1428,0)</f>
        <v>346500</v>
      </c>
      <c r="BF1428" s="207">
        <f>IF(N1428="snížená",J1428,0)</f>
        <v>0</v>
      </c>
      <c r="BG1428" s="207">
        <f>IF(N1428="zákl. přenesená",J1428,0)</f>
        <v>0</v>
      </c>
      <c r="BH1428" s="207">
        <f>IF(N1428="sníž. přenesená",J1428,0)</f>
        <v>0</v>
      </c>
      <c r="BI1428" s="207">
        <f>IF(N1428="nulová",J1428,0)</f>
        <v>0</v>
      </c>
      <c r="BJ1428" s="17" t="s">
        <v>20</v>
      </c>
      <c r="BK1428" s="207">
        <f>ROUND(I1428*H1428,2)</f>
        <v>346500</v>
      </c>
      <c r="BL1428" s="17" t="s">
        <v>150</v>
      </c>
      <c r="BM1428" s="206" t="s">
        <v>3037</v>
      </c>
    </row>
    <row r="1429" s="2" customFormat="1">
      <c r="A1429" s="32"/>
      <c r="B1429" s="33"/>
      <c r="C1429" s="34"/>
      <c r="D1429" s="208" t="s">
        <v>152</v>
      </c>
      <c r="E1429" s="34"/>
      <c r="F1429" s="209" t="s">
        <v>3018</v>
      </c>
      <c r="G1429" s="34"/>
      <c r="H1429" s="34"/>
      <c r="I1429" s="34"/>
      <c r="J1429" s="34"/>
      <c r="K1429" s="34"/>
      <c r="L1429" s="38"/>
      <c r="M1429" s="210"/>
      <c r="N1429" s="211"/>
      <c r="O1429" s="77"/>
      <c r="P1429" s="77"/>
      <c r="Q1429" s="77"/>
      <c r="R1429" s="77"/>
      <c r="S1429" s="77"/>
      <c r="T1429" s="78"/>
      <c r="U1429" s="32"/>
      <c r="V1429" s="32"/>
      <c r="W1429" s="32"/>
      <c r="X1429" s="32"/>
      <c r="Y1429" s="32"/>
      <c r="Z1429" s="32"/>
      <c r="AA1429" s="32"/>
      <c r="AB1429" s="32"/>
      <c r="AC1429" s="32"/>
      <c r="AD1429" s="32"/>
      <c r="AE1429" s="32"/>
      <c r="AT1429" s="17" t="s">
        <v>152</v>
      </c>
      <c r="AU1429" s="17" t="s">
        <v>83</v>
      </c>
    </row>
    <row r="1430" s="2" customFormat="1">
      <c r="A1430" s="32"/>
      <c r="B1430" s="33"/>
      <c r="C1430" s="34"/>
      <c r="D1430" s="208" t="s">
        <v>179</v>
      </c>
      <c r="E1430" s="34"/>
      <c r="F1430" s="209" t="s">
        <v>3038</v>
      </c>
      <c r="G1430" s="34"/>
      <c r="H1430" s="34"/>
      <c r="I1430" s="34"/>
      <c r="J1430" s="34"/>
      <c r="K1430" s="34"/>
      <c r="L1430" s="38"/>
      <c r="M1430" s="210"/>
      <c r="N1430" s="211"/>
      <c r="O1430" s="77"/>
      <c r="P1430" s="77"/>
      <c r="Q1430" s="77"/>
      <c r="R1430" s="77"/>
      <c r="S1430" s="77"/>
      <c r="T1430" s="78"/>
      <c r="U1430" s="32"/>
      <c r="V1430" s="32"/>
      <c r="W1430" s="32"/>
      <c r="X1430" s="32"/>
      <c r="Y1430" s="32"/>
      <c r="Z1430" s="32"/>
      <c r="AA1430" s="32"/>
      <c r="AB1430" s="32"/>
      <c r="AC1430" s="32"/>
      <c r="AD1430" s="32"/>
      <c r="AE1430" s="32"/>
      <c r="AT1430" s="17" t="s">
        <v>179</v>
      </c>
      <c r="AU1430" s="17" t="s">
        <v>83</v>
      </c>
    </row>
    <row r="1431" s="2" customFormat="1" ht="16.5" customHeight="1">
      <c r="A1431" s="32"/>
      <c r="B1431" s="33"/>
      <c r="C1431" s="212" t="s">
        <v>3039</v>
      </c>
      <c r="D1431" s="212" t="s">
        <v>260</v>
      </c>
      <c r="E1431" s="213" t="s">
        <v>3040</v>
      </c>
      <c r="F1431" s="214" t="s">
        <v>3041</v>
      </c>
      <c r="G1431" s="215" t="s">
        <v>506</v>
      </c>
      <c r="H1431" s="216">
        <v>181.905</v>
      </c>
      <c r="I1431" s="217">
        <v>1480</v>
      </c>
      <c r="J1431" s="217">
        <f>ROUND(I1431*H1431,2)</f>
        <v>269219.40000000002</v>
      </c>
      <c r="K1431" s="214" t="s">
        <v>149</v>
      </c>
      <c r="L1431" s="218"/>
      <c r="M1431" s="219" t="s">
        <v>18</v>
      </c>
      <c r="N1431" s="220" t="s">
        <v>45</v>
      </c>
      <c r="O1431" s="204">
        <v>0</v>
      </c>
      <c r="P1431" s="204">
        <f>O1431*H1431</f>
        <v>0</v>
      </c>
      <c r="Q1431" s="204">
        <v>1</v>
      </c>
      <c r="R1431" s="204">
        <f>Q1431*H1431</f>
        <v>181.905</v>
      </c>
      <c r="S1431" s="204">
        <v>0</v>
      </c>
      <c r="T1431" s="205">
        <f>S1431*H1431</f>
        <v>0</v>
      </c>
      <c r="U1431" s="32"/>
      <c r="V1431" s="32"/>
      <c r="W1431" s="32"/>
      <c r="X1431" s="32"/>
      <c r="Y1431" s="32"/>
      <c r="Z1431" s="32"/>
      <c r="AA1431" s="32"/>
      <c r="AB1431" s="32"/>
      <c r="AC1431" s="32"/>
      <c r="AD1431" s="32"/>
      <c r="AE1431" s="32"/>
      <c r="AR1431" s="206" t="s">
        <v>181</v>
      </c>
      <c r="AT1431" s="206" t="s">
        <v>260</v>
      </c>
      <c r="AU1431" s="206" t="s">
        <v>83</v>
      </c>
      <c r="AY1431" s="17" t="s">
        <v>143</v>
      </c>
      <c r="BE1431" s="207">
        <f>IF(N1431="základní",J1431,0)</f>
        <v>269219.40000000002</v>
      </c>
      <c r="BF1431" s="207">
        <f>IF(N1431="snížená",J1431,0)</f>
        <v>0</v>
      </c>
      <c r="BG1431" s="207">
        <f>IF(N1431="zákl. přenesená",J1431,0)</f>
        <v>0</v>
      </c>
      <c r="BH1431" s="207">
        <f>IF(N1431="sníž. přenesená",J1431,0)</f>
        <v>0</v>
      </c>
      <c r="BI1431" s="207">
        <f>IF(N1431="nulová",J1431,0)</f>
        <v>0</v>
      </c>
      <c r="BJ1431" s="17" t="s">
        <v>20</v>
      </c>
      <c r="BK1431" s="207">
        <f>ROUND(I1431*H1431,2)</f>
        <v>269219.40000000002</v>
      </c>
      <c r="BL1431" s="17" t="s">
        <v>150</v>
      </c>
      <c r="BM1431" s="206" t="s">
        <v>3042</v>
      </c>
    </row>
    <row r="1432" s="2" customFormat="1">
      <c r="A1432" s="32"/>
      <c r="B1432" s="33"/>
      <c r="C1432" s="34"/>
      <c r="D1432" s="208" t="s">
        <v>179</v>
      </c>
      <c r="E1432" s="34"/>
      <c r="F1432" s="209" t="s">
        <v>3043</v>
      </c>
      <c r="G1432" s="34"/>
      <c r="H1432" s="34"/>
      <c r="I1432" s="34"/>
      <c r="J1432" s="34"/>
      <c r="K1432" s="34"/>
      <c r="L1432" s="38"/>
      <c r="M1432" s="210"/>
      <c r="N1432" s="211"/>
      <c r="O1432" s="77"/>
      <c r="P1432" s="77"/>
      <c r="Q1432" s="77"/>
      <c r="R1432" s="77"/>
      <c r="S1432" s="77"/>
      <c r="T1432" s="78"/>
      <c r="U1432" s="32"/>
      <c r="V1432" s="32"/>
      <c r="W1432" s="32"/>
      <c r="X1432" s="32"/>
      <c r="Y1432" s="32"/>
      <c r="Z1432" s="32"/>
      <c r="AA1432" s="32"/>
      <c r="AB1432" s="32"/>
      <c r="AC1432" s="32"/>
      <c r="AD1432" s="32"/>
      <c r="AE1432" s="32"/>
      <c r="AT1432" s="17" t="s">
        <v>179</v>
      </c>
      <c r="AU1432" s="17" t="s">
        <v>83</v>
      </c>
    </row>
    <row r="1433" s="2" customFormat="1" ht="33" customHeight="1">
      <c r="A1433" s="32"/>
      <c r="B1433" s="33"/>
      <c r="C1433" s="196" t="s">
        <v>3044</v>
      </c>
      <c r="D1433" s="196" t="s">
        <v>145</v>
      </c>
      <c r="E1433" s="197" t="s">
        <v>3045</v>
      </c>
      <c r="F1433" s="198" t="s">
        <v>3046</v>
      </c>
      <c r="G1433" s="199" t="s">
        <v>148</v>
      </c>
      <c r="H1433" s="200">
        <v>18</v>
      </c>
      <c r="I1433" s="201">
        <v>249</v>
      </c>
      <c r="J1433" s="201">
        <f>ROUND(I1433*H1433,2)</f>
        <v>4482</v>
      </c>
      <c r="K1433" s="198" t="s">
        <v>149</v>
      </c>
      <c r="L1433" s="38"/>
      <c r="M1433" s="202" t="s">
        <v>18</v>
      </c>
      <c r="N1433" s="203" t="s">
        <v>45</v>
      </c>
      <c r="O1433" s="204">
        <v>0.61399999999999999</v>
      </c>
      <c r="P1433" s="204">
        <f>O1433*H1433</f>
        <v>11.052</v>
      </c>
      <c r="Q1433" s="204">
        <v>0.011622199999999999</v>
      </c>
      <c r="R1433" s="204">
        <f>Q1433*H1433</f>
        <v>0.20919959999999999</v>
      </c>
      <c r="S1433" s="204">
        <v>0</v>
      </c>
      <c r="T1433" s="205">
        <f>S1433*H1433</f>
        <v>0</v>
      </c>
      <c r="U1433" s="32"/>
      <c r="V1433" s="32"/>
      <c r="W1433" s="32"/>
      <c r="X1433" s="32"/>
      <c r="Y1433" s="32"/>
      <c r="Z1433" s="32"/>
      <c r="AA1433" s="32"/>
      <c r="AB1433" s="32"/>
      <c r="AC1433" s="32"/>
      <c r="AD1433" s="32"/>
      <c r="AE1433" s="32"/>
      <c r="AR1433" s="206" t="s">
        <v>150</v>
      </c>
      <c r="AT1433" s="206" t="s">
        <v>145</v>
      </c>
      <c r="AU1433" s="206" t="s">
        <v>83</v>
      </c>
      <c r="AY1433" s="17" t="s">
        <v>143</v>
      </c>
      <c r="BE1433" s="207">
        <f>IF(N1433="základní",J1433,0)</f>
        <v>4482</v>
      </c>
      <c r="BF1433" s="207">
        <f>IF(N1433="snížená",J1433,0)</f>
        <v>0</v>
      </c>
      <c r="BG1433" s="207">
        <f>IF(N1433="zákl. přenesená",J1433,0)</f>
        <v>0</v>
      </c>
      <c r="BH1433" s="207">
        <f>IF(N1433="sníž. přenesená",J1433,0)</f>
        <v>0</v>
      </c>
      <c r="BI1433" s="207">
        <f>IF(N1433="nulová",J1433,0)</f>
        <v>0</v>
      </c>
      <c r="BJ1433" s="17" t="s">
        <v>20</v>
      </c>
      <c r="BK1433" s="207">
        <f>ROUND(I1433*H1433,2)</f>
        <v>4482</v>
      </c>
      <c r="BL1433" s="17" t="s">
        <v>150</v>
      </c>
      <c r="BM1433" s="206" t="s">
        <v>3047</v>
      </c>
    </row>
    <row r="1434" s="2" customFormat="1">
      <c r="A1434" s="32"/>
      <c r="B1434" s="33"/>
      <c r="C1434" s="34"/>
      <c r="D1434" s="208" t="s">
        <v>152</v>
      </c>
      <c r="E1434" s="34"/>
      <c r="F1434" s="209" t="s">
        <v>3048</v>
      </c>
      <c r="G1434" s="34"/>
      <c r="H1434" s="34"/>
      <c r="I1434" s="34"/>
      <c r="J1434" s="34"/>
      <c r="K1434" s="34"/>
      <c r="L1434" s="38"/>
      <c r="M1434" s="210"/>
      <c r="N1434" s="211"/>
      <c r="O1434" s="77"/>
      <c r="P1434" s="77"/>
      <c r="Q1434" s="77"/>
      <c r="R1434" s="77"/>
      <c r="S1434" s="77"/>
      <c r="T1434" s="78"/>
      <c r="U1434" s="32"/>
      <c r="V1434" s="32"/>
      <c r="W1434" s="32"/>
      <c r="X1434" s="32"/>
      <c r="Y1434" s="32"/>
      <c r="Z1434" s="32"/>
      <c r="AA1434" s="32"/>
      <c r="AB1434" s="32"/>
      <c r="AC1434" s="32"/>
      <c r="AD1434" s="32"/>
      <c r="AE1434" s="32"/>
      <c r="AT1434" s="17" t="s">
        <v>152</v>
      </c>
      <c r="AU1434" s="17" t="s">
        <v>83</v>
      </c>
    </row>
    <row r="1435" s="2" customFormat="1">
      <c r="A1435" s="32"/>
      <c r="B1435" s="33"/>
      <c r="C1435" s="34"/>
      <c r="D1435" s="208" t="s">
        <v>179</v>
      </c>
      <c r="E1435" s="34"/>
      <c r="F1435" s="209" t="s">
        <v>3049</v>
      </c>
      <c r="G1435" s="34"/>
      <c r="H1435" s="34"/>
      <c r="I1435" s="34"/>
      <c r="J1435" s="34"/>
      <c r="K1435" s="34"/>
      <c r="L1435" s="38"/>
      <c r="M1435" s="210"/>
      <c r="N1435" s="211"/>
      <c r="O1435" s="77"/>
      <c r="P1435" s="77"/>
      <c r="Q1435" s="77"/>
      <c r="R1435" s="77"/>
      <c r="S1435" s="77"/>
      <c r="T1435" s="78"/>
      <c r="U1435" s="32"/>
      <c r="V1435" s="32"/>
      <c r="W1435" s="32"/>
      <c r="X1435" s="32"/>
      <c r="Y1435" s="32"/>
      <c r="Z1435" s="32"/>
      <c r="AA1435" s="32"/>
      <c r="AB1435" s="32"/>
      <c r="AC1435" s="32"/>
      <c r="AD1435" s="32"/>
      <c r="AE1435" s="32"/>
      <c r="AT1435" s="17" t="s">
        <v>179</v>
      </c>
      <c r="AU1435" s="17" t="s">
        <v>83</v>
      </c>
    </row>
    <row r="1436" s="2" customFormat="1" ht="33" customHeight="1">
      <c r="A1436" s="32"/>
      <c r="B1436" s="33"/>
      <c r="C1436" s="196" t="s">
        <v>3050</v>
      </c>
      <c r="D1436" s="196" t="s">
        <v>145</v>
      </c>
      <c r="E1436" s="197" t="s">
        <v>3051</v>
      </c>
      <c r="F1436" s="198" t="s">
        <v>3052</v>
      </c>
      <c r="G1436" s="199" t="s">
        <v>148</v>
      </c>
      <c r="H1436" s="200">
        <v>244.5</v>
      </c>
      <c r="I1436" s="201">
        <v>442</v>
      </c>
      <c r="J1436" s="201">
        <f>ROUND(I1436*H1436,2)</f>
        <v>108069</v>
      </c>
      <c r="K1436" s="198" t="s">
        <v>149</v>
      </c>
      <c r="L1436" s="38"/>
      <c r="M1436" s="202" t="s">
        <v>18</v>
      </c>
      <c r="N1436" s="203" t="s">
        <v>45</v>
      </c>
      <c r="O1436" s="204">
        <v>1.038</v>
      </c>
      <c r="P1436" s="204">
        <f>O1436*H1436</f>
        <v>253.791</v>
      </c>
      <c r="Q1436" s="204">
        <v>0.023244399999999998</v>
      </c>
      <c r="R1436" s="204">
        <f>Q1436*H1436</f>
        <v>5.6832557999999995</v>
      </c>
      <c r="S1436" s="204">
        <v>0</v>
      </c>
      <c r="T1436" s="205">
        <f>S1436*H1436</f>
        <v>0</v>
      </c>
      <c r="U1436" s="32"/>
      <c r="V1436" s="32"/>
      <c r="W1436" s="32"/>
      <c r="X1436" s="32"/>
      <c r="Y1436" s="32"/>
      <c r="Z1436" s="32"/>
      <c r="AA1436" s="32"/>
      <c r="AB1436" s="32"/>
      <c r="AC1436" s="32"/>
      <c r="AD1436" s="32"/>
      <c r="AE1436" s="32"/>
      <c r="AR1436" s="206" t="s">
        <v>150</v>
      </c>
      <c r="AT1436" s="206" t="s">
        <v>145</v>
      </c>
      <c r="AU1436" s="206" t="s">
        <v>83</v>
      </c>
      <c r="AY1436" s="17" t="s">
        <v>143</v>
      </c>
      <c r="BE1436" s="207">
        <f>IF(N1436="základní",J1436,0)</f>
        <v>108069</v>
      </c>
      <c r="BF1436" s="207">
        <f>IF(N1436="snížená",J1436,0)</f>
        <v>0</v>
      </c>
      <c r="BG1436" s="207">
        <f>IF(N1436="zákl. přenesená",J1436,0)</f>
        <v>0</v>
      </c>
      <c r="BH1436" s="207">
        <f>IF(N1436="sníž. přenesená",J1436,0)</f>
        <v>0</v>
      </c>
      <c r="BI1436" s="207">
        <f>IF(N1436="nulová",J1436,0)</f>
        <v>0</v>
      </c>
      <c r="BJ1436" s="17" t="s">
        <v>20</v>
      </c>
      <c r="BK1436" s="207">
        <f>ROUND(I1436*H1436,2)</f>
        <v>108069</v>
      </c>
      <c r="BL1436" s="17" t="s">
        <v>150</v>
      </c>
      <c r="BM1436" s="206" t="s">
        <v>3053</v>
      </c>
    </row>
    <row r="1437" s="2" customFormat="1">
      <c r="A1437" s="32"/>
      <c r="B1437" s="33"/>
      <c r="C1437" s="34"/>
      <c r="D1437" s="208" t="s">
        <v>152</v>
      </c>
      <c r="E1437" s="34"/>
      <c r="F1437" s="209" t="s">
        <v>3048</v>
      </c>
      <c r="G1437" s="34"/>
      <c r="H1437" s="34"/>
      <c r="I1437" s="34"/>
      <c r="J1437" s="34"/>
      <c r="K1437" s="34"/>
      <c r="L1437" s="38"/>
      <c r="M1437" s="210"/>
      <c r="N1437" s="211"/>
      <c r="O1437" s="77"/>
      <c r="P1437" s="77"/>
      <c r="Q1437" s="77"/>
      <c r="R1437" s="77"/>
      <c r="S1437" s="77"/>
      <c r="T1437" s="78"/>
      <c r="U1437" s="32"/>
      <c r="V1437" s="32"/>
      <c r="W1437" s="32"/>
      <c r="X1437" s="32"/>
      <c r="Y1437" s="32"/>
      <c r="Z1437" s="32"/>
      <c r="AA1437" s="32"/>
      <c r="AB1437" s="32"/>
      <c r="AC1437" s="32"/>
      <c r="AD1437" s="32"/>
      <c r="AE1437" s="32"/>
      <c r="AT1437" s="17" t="s">
        <v>152</v>
      </c>
      <c r="AU1437" s="17" t="s">
        <v>83</v>
      </c>
    </row>
    <row r="1438" s="2" customFormat="1">
      <c r="A1438" s="32"/>
      <c r="B1438" s="33"/>
      <c r="C1438" s="34"/>
      <c r="D1438" s="208" t="s">
        <v>179</v>
      </c>
      <c r="E1438" s="34"/>
      <c r="F1438" s="209" t="s">
        <v>3049</v>
      </c>
      <c r="G1438" s="34"/>
      <c r="H1438" s="34"/>
      <c r="I1438" s="34"/>
      <c r="J1438" s="34"/>
      <c r="K1438" s="34"/>
      <c r="L1438" s="38"/>
      <c r="M1438" s="210"/>
      <c r="N1438" s="211"/>
      <c r="O1438" s="77"/>
      <c r="P1438" s="77"/>
      <c r="Q1438" s="77"/>
      <c r="R1438" s="77"/>
      <c r="S1438" s="77"/>
      <c r="T1438" s="78"/>
      <c r="U1438" s="32"/>
      <c r="V1438" s="32"/>
      <c r="W1438" s="32"/>
      <c r="X1438" s="32"/>
      <c r="Y1438" s="32"/>
      <c r="Z1438" s="32"/>
      <c r="AA1438" s="32"/>
      <c r="AB1438" s="32"/>
      <c r="AC1438" s="32"/>
      <c r="AD1438" s="32"/>
      <c r="AE1438" s="32"/>
      <c r="AT1438" s="17" t="s">
        <v>179</v>
      </c>
      <c r="AU1438" s="17" t="s">
        <v>83</v>
      </c>
    </row>
    <row r="1439" s="2" customFormat="1" ht="33" customHeight="1">
      <c r="A1439" s="32"/>
      <c r="B1439" s="33"/>
      <c r="C1439" s="196" t="s">
        <v>3054</v>
      </c>
      <c r="D1439" s="196" t="s">
        <v>145</v>
      </c>
      <c r="E1439" s="197" t="s">
        <v>3055</v>
      </c>
      <c r="F1439" s="198" t="s">
        <v>3056</v>
      </c>
      <c r="G1439" s="199" t="s">
        <v>148</v>
      </c>
      <c r="H1439" s="200">
        <v>7.5</v>
      </c>
      <c r="I1439" s="201">
        <v>590</v>
      </c>
      <c r="J1439" s="201">
        <f>ROUND(I1439*H1439,2)</f>
        <v>4425</v>
      </c>
      <c r="K1439" s="198" t="s">
        <v>149</v>
      </c>
      <c r="L1439" s="38"/>
      <c r="M1439" s="202" t="s">
        <v>18</v>
      </c>
      <c r="N1439" s="203" t="s">
        <v>45</v>
      </c>
      <c r="O1439" s="204">
        <v>1.3640000000000001</v>
      </c>
      <c r="P1439" s="204">
        <f>O1439*H1439</f>
        <v>10.23</v>
      </c>
      <c r="Q1439" s="204">
        <v>0.037194999999999999</v>
      </c>
      <c r="R1439" s="204">
        <f>Q1439*H1439</f>
        <v>0.2789625</v>
      </c>
      <c r="S1439" s="204">
        <v>0</v>
      </c>
      <c r="T1439" s="205">
        <f>S1439*H1439</f>
        <v>0</v>
      </c>
      <c r="U1439" s="32"/>
      <c r="V1439" s="32"/>
      <c r="W1439" s="32"/>
      <c r="X1439" s="32"/>
      <c r="Y1439" s="32"/>
      <c r="Z1439" s="32"/>
      <c r="AA1439" s="32"/>
      <c r="AB1439" s="32"/>
      <c r="AC1439" s="32"/>
      <c r="AD1439" s="32"/>
      <c r="AE1439" s="32"/>
      <c r="AR1439" s="206" t="s">
        <v>150</v>
      </c>
      <c r="AT1439" s="206" t="s">
        <v>145</v>
      </c>
      <c r="AU1439" s="206" t="s">
        <v>83</v>
      </c>
      <c r="AY1439" s="17" t="s">
        <v>143</v>
      </c>
      <c r="BE1439" s="207">
        <f>IF(N1439="základní",J1439,0)</f>
        <v>4425</v>
      </c>
      <c r="BF1439" s="207">
        <f>IF(N1439="snížená",J1439,0)</f>
        <v>0</v>
      </c>
      <c r="BG1439" s="207">
        <f>IF(N1439="zákl. přenesená",J1439,0)</f>
        <v>0</v>
      </c>
      <c r="BH1439" s="207">
        <f>IF(N1439="sníž. přenesená",J1439,0)</f>
        <v>0</v>
      </c>
      <c r="BI1439" s="207">
        <f>IF(N1439="nulová",J1439,0)</f>
        <v>0</v>
      </c>
      <c r="BJ1439" s="17" t="s">
        <v>20</v>
      </c>
      <c r="BK1439" s="207">
        <f>ROUND(I1439*H1439,2)</f>
        <v>4425</v>
      </c>
      <c r="BL1439" s="17" t="s">
        <v>150</v>
      </c>
      <c r="BM1439" s="206" t="s">
        <v>3057</v>
      </c>
    </row>
    <row r="1440" s="2" customFormat="1">
      <c r="A1440" s="32"/>
      <c r="B1440" s="33"/>
      <c r="C1440" s="34"/>
      <c r="D1440" s="208" t="s">
        <v>152</v>
      </c>
      <c r="E1440" s="34"/>
      <c r="F1440" s="209" t="s">
        <v>3048</v>
      </c>
      <c r="G1440" s="34"/>
      <c r="H1440" s="34"/>
      <c r="I1440" s="34"/>
      <c r="J1440" s="34"/>
      <c r="K1440" s="34"/>
      <c r="L1440" s="38"/>
      <c r="M1440" s="210"/>
      <c r="N1440" s="211"/>
      <c r="O1440" s="77"/>
      <c r="P1440" s="77"/>
      <c r="Q1440" s="77"/>
      <c r="R1440" s="77"/>
      <c r="S1440" s="77"/>
      <c r="T1440" s="78"/>
      <c r="U1440" s="32"/>
      <c r="V1440" s="32"/>
      <c r="W1440" s="32"/>
      <c r="X1440" s="32"/>
      <c r="Y1440" s="32"/>
      <c r="Z1440" s="32"/>
      <c r="AA1440" s="32"/>
      <c r="AB1440" s="32"/>
      <c r="AC1440" s="32"/>
      <c r="AD1440" s="32"/>
      <c r="AE1440" s="32"/>
      <c r="AT1440" s="17" t="s">
        <v>152</v>
      </c>
      <c r="AU1440" s="17" t="s">
        <v>83</v>
      </c>
    </row>
    <row r="1441" s="2" customFormat="1">
      <c r="A1441" s="32"/>
      <c r="B1441" s="33"/>
      <c r="C1441" s="34"/>
      <c r="D1441" s="208" t="s">
        <v>179</v>
      </c>
      <c r="E1441" s="34"/>
      <c r="F1441" s="209" t="s">
        <v>3058</v>
      </c>
      <c r="G1441" s="34"/>
      <c r="H1441" s="34"/>
      <c r="I1441" s="34"/>
      <c r="J1441" s="34"/>
      <c r="K1441" s="34"/>
      <c r="L1441" s="38"/>
      <c r="M1441" s="210"/>
      <c r="N1441" s="211"/>
      <c r="O1441" s="77"/>
      <c r="P1441" s="77"/>
      <c r="Q1441" s="77"/>
      <c r="R1441" s="77"/>
      <c r="S1441" s="77"/>
      <c r="T1441" s="78"/>
      <c r="U1441" s="32"/>
      <c r="V1441" s="32"/>
      <c r="W1441" s="32"/>
      <c r="X1441" s="32"/>
      <c r="Y1441" s="32"/>
      <c r="Z1441" s="32"/>
      <c r="AA1441" s="32"/>
      <c r="AB1441" s="32"/>
      <c r="AC1441" s="32"/>
      <c r="AD1441" s="32"/>
      <c r="AE1441" s="32"/>
      <c r="AT1441" s="17" t="s">
        <v>179</v>
      </c>
      <c r="AU1441" s="17" t="s">
        <v>83</v>
      </c>
    </row>
    <row r="1442" s="2" customFormat="1" ht="33" customHeight="1">
      <c r="A1442" s="32"/>
      <c r="B1442" s="33"/>
      <c r="C1442" s="196" t="s">
        <v>3059</v>
      </c>
      <c r="D1442" s="196" t="s">
        <v>145</v>
      </c>
      <c r="E1442" s="197" t="s">
        <v>3060</v>
      </c>
      <c r="F1442" s="198" t="s">
        <v>3061</v>
      </c>
      <c r="G1442" s="199" t="s">
        <v>148</v>
      </c>
      <c r="H1442" s="200">
        <v>40.5</v>
      </c>
      <c r="I1442" s="201">
        <v>204</v>
      </c>
      <c r="J1442" s="201">
        <f>ROUND(I1442*H1442,2)</f>
        <v>8262</v>
      </c>
      <c r="K1442" s="198" t="s">
        <v>149</v>
      </c>
      <c r="L1442" s="38"/>
      <c r="M1442" s="202" t="s">
        <v>18</v>
      </c>
      <c r="N1442" s="203" t="s">
        <v>45</v>
      </c>
      <c r="O1442" s="204">
        <v>0.63</v>
      </c>
      <c r="P1442" s="204">
        <f>O1442*H1442</f>
        <v>25.515000000000001</v>
      </c>
      <c r="Q1442" s="204">
        <v>0</v>
      </c>
      <c r="R1442" s="204">
        <f>Q1442*H1442</f>
        <v>0</v>
      </c>
      <c r="S1442" s="204">
        <v>0</v>
      </c>
      <c r="T1442" s="205">
        <f>S1442*H1442</f>
        <v>0</v>
      </c>
      <c r="U1442" s="32"/>
      <c r="V1442" s="32"/>
      <c r="W1442" s="32"/>
      <c r="X1442" s="32"/>
      <c r="Y1442" s="32"/>
      <c r="Z1442" s="32"/>
      <c r="AA1442" s="32"/>
      <c r="AB1442" s="32"/>
      <c r="AC1442" s="32"/>
      <c r="AD1442" s="32"/>
      <c r="AE1442" s="32"/>
      <c r="AR1442" s="206" t="s">
        <v>150</v>
      </c>
      <c r="AT1442" s="206" t="s">
        <v>145</v>
      </c>
      <c r="AU1442" s="206" t="s">
        <v>83</v>
      </c>
      <c r="AY1442" s="17" t="s">
        <v>143</v>
      </c>
      <c r="BE1442" s="207">
        <f>IF(N1442="základní",J1442,0)</f>
        <v>8262</v>
      </c>
      <c r="BF1442" s="207">
        <f>IF(N1442="snížená",J1442,0)</f>
        <v>0</v>
      </c>
      <c r="BG1442" s="207">
        <f>IF(N1442="zákl. přenesená",J1442,0)</f>
        <v>0</v>
      </c>
      <c r="BH1442" s="207">
        <f>IF(N1442="sníž. přenesená",J1442,0)</f>
        <v>0</v>
      </c>
      <c r="BI1442" s="207">
        <f>IF(N1442="nulová",J1442,0)</f>
        <v>0</v>
      </c>
      <c r="BJ1442" s="17" t="s">
        <v>20</v>
      </c>
      <c r="BK1442" s="207">
        <f>ROUND(I1442*H1442,2)</f>
        <v>8262</v>
      </c>
      <c r="BL1442" s="17" t="s">
        <v>150</v>
      </c>
      <c r="BM1442" s="206" t="s">
        <v>3062</v>
      </c>
    </row>
    <row r="1443" s="2" customFormat="1">
      <c r="A1443" s="32"/>
      <c r="B1443" s="33"/>
      <c r="C1443" s="34"/>
      <c r="D1443" s="208" t="s">
        <v>152</v>
      </c>
      <c r="E1443" s="34"/>
      <c r="F1443" s="209" t="s">
        <v>3048</v>
      </c>
      <c r="G1443" s="34"/>
      <c r="H1443" s="34"/>
      <c r="I1443" s="34"/>
      <c r="J1443" s="34"/>
      <c r="K1443" s="34"/>
      <c r="L1443" s="38"/>
      <c r="M1443" s="210"/>
      <c r="N1443" s="211"/>
      <c r="O1443" s="77"/>
      <c r="P1443" s="77"/>
      <c r="Q1443" s="77"/>
      <c r="R1443" s="77"/>
      <c r="S1443" s="77"/>
      <c r="T1443" s="78"/>
      <c r="U1443" s="32"/>
      <c r="V1443" s="32"/>
      <c r="W1443" s="32"/>
      <c r="X1443" s="32"/>
      <c r="Y1443" s="32"/>
      <c r="Z1443" s="32"/>
      <c r="AA1443" s="32"/>
      <c r="AB1443" s="32"/>
      <c r="AC1443" s="32"/>
      <c r="AD1443" s="32"/>
      <c r="AE1443" s="32"/>
      <c r="AT1443" s="17" t="s">
        <v>152</v>
      </c>
      <c r="AU1443" s="17" t="s">
        <v>83</v>
      </c>
    </row>
    <row r="1444" s="2" customFormat="1">
      <c r="A1444" s="32"/>
      <c r="B1444" s="33"/>
      <c r="C1444" s="34"/>
      <c r="D1444" s="208" t="s">
        <v>179</v>
      </c>
      <c r="E1444" s="34"/>
      <c r="F1444" s="209" t="s">
        <v>2986</v>
      </c>
      <c r="G1444" s="34"/>
      <c r="H1444" s="34"/>
      <c r="I1444" s="34"/>
      <c r="J1444" s="34"/>
      <c r="K1444" s="34"/>
      <c r="L1444" s="38"/>
      <c r="M1444" s="210"/>
      <c r="N1444" s="211"/>
      <c r="O1444" s="77"/>
      <c r="P1444" s="77"/>
      <c r="Q1444" s="77"/>
      <c r="R1444" s="77"/>
      <c r="S1444" s="77"/>
      <c r="T1444" s="78"/>
      <c r="U1444" s="32"/>
      <c r="V1444" s="32"/>
      <c r="W1444" s="32"/>
      <c r="X1444" s="32"/>
      <c r="Y1444" s="32"/>
      <c r="Z1444" s="32"/>
      <c r="AA1444" s="32"/>
      <c r="AB1444" s="32"/>
      <c r="AC1444" s="32"/>
      <c r="AD1444" s="32"/>
      <c r="AE1444" s="32"/>
      <c r="AT1444" s="17" t="s">
        <v>179</v>
      </c>
      <c r="AU1444" s="17" t="s">
        <v>83</v>
      </c>
    </row>
    <row r="1445" s="2" customFormat="1" ht="33" customHeight="1">
      <c r="A1445" s="32"/>
      <c r="B1445" s="33"/>
      <c r="C1445" s="196" t="s">
        <v>3063</v>
      </c>
      <c r="D1445" s="196" t="s">
        <v>145</v>
      </c>
      <c r="E1445" s="197" t="s">
        <v>3064</v>
      </c>
      <c r="F1445" s="198" t="s">
        <v>3065</v>
      </c>
      <c r="G1445" s="199" t="s">
        <v>148</v>
      </c>
      <c r="H1445" s="200">
        <v>55.5</v>
      </c>
      <c r="I1445" s="201">
        <v>41.200000000000003</v>
      </c>
      <c r="J1445" s="201">
        <f>ROUND(I1445*H1445,2)</f>
        <v>2286.5999999999999</v>
      </c>
      <c r="K1445" s="198" t="s">
        <v>149</v>
      </c>
      <c r="L1445" s="38"/>
      <c r="M1445" s="202" t="s">
        <v>18</v>
      </c>
      <c r="N1445" s="203" t="s">
        <v>45</v>
      </c>
      <c r="O1445" s="204">
        <v>0.127</v>
      </c>
      <c r="P1445" s="204">
        <f>O1445*H1445</f>
        <v>7.0484999999999998</v>
      </c>
      <c r="Q1445" s="204">
        <v>0</v>
      </c>
      <c r="R1445" s="204">
        <f>Q1445*H1445</f>
        <v>0</v>
      </c>
      <c r="S1445" s="204">
        <v>0</v>
      </c>
      <c r="T1445" s="205">
        <f>S1445*H1445</f>
        <v>0</v>
      </c>
      <c r="U1445" s="32"/>
      <c r="V1445" s="32"/>
      <c r="W1445" s="32"/>
      <c r="X1445" s="32"/>
      <c r="Y1445" s="32"/>
      <c r="Z1445" s="32"/>
      <c r="AA1445" s="32"/>
      <c r="AB1445" s="32"/>
      <c r="AC1445" s="32"/>
      <c r="AD1445" s="32"/>
      <c r="AE1445" s="32"/>
      <c r="AR1445" s="206" t="s">
        <v>150</v>
      </c>
      <c r="AT1445" s="206" t="s">
        <v>145</v>
      </c>
      <c r="AU1445" s="206" t="s">
        <v>83</v>
      </c>
      <c r="AY1445" s="17" t="s">
        <v>143</v>
      </c>
      <c r="BE1445" s="207">
        <f>IF(N1445="základní",J1445,0)</f>
        <v>2286.5999999999999</v>
      </c>
      <c r="BF1445" s="207">
        <f>IF(N1445="snížená",J1445,0)</f>
        <v>0</v>
      </c>
      <c r="BG1445" s="207">
        <f>IF(N1445="zákl. přenesená",J1445,0)</f>
        <v>0</v>
      </c>
      <c r="BH1445" s="207">
        <f>IF(N1445="sníž. přenesená",J1445,0)</f>
        <v>0</v>
      </c>
      <c r="BI1445" s="207">
        <f>IF(N1445="nulová",J1445,0)</f>
        <v>0</v>
      </c>
      <c r="BJ1445" s="17" t="s">
        <v>20</v>
      </c>
      <c r="BK1445" s="207">
        <f>ROUND(I1445*H1445,2)</f>
        <v>2286.5999999999999</v>
      </c>
      <c r="BL1445" s="17" t="s">
        <v>150</v>
      </c>
      <c r="BM1445" s="206" t="s">
        <v>3066</v>
      </c>
    </row>
    <row r="1446" s="2" customFormat="1">
      <c r="A1446" s="32"/>
      <c r="B1446" s="33"/>
      <c r="C1446" s="34"/>
      <c r="D1446" s="208" t="s">
        <v>152</v>
      </c>
      <c r="E1446" s="34"/>
      <c r="F1446" s="209" t="s">
        <v>3048</v>
      </c>
      <c r="G1446" s="34"/>
      <c r="H1446" s="34"/>
      <c r="I1446" s="34"/>
      <c r="J1446" s="34"/>
      <c r="K1446" s="34"/>
      <c r="L1446" s="38"/>
      <c r="M1446" s="210"/>
      <c r="N1446" s="211"/>
      <c r="O1446" s="77"/>
      <c r="P1446" s="77"/>
      <c r="Q1446" s="77"/>
      <c r="R1446" s="77"/>
      <c r="S1446" s="77"/>
      <c r="T1446" s="78"/>
      <c r="U1446" s="32"/>
      <c r="V1446" s="32"/>
      <c r="W1446" s="32"/>
      <c r="X1446" s="32"/>
      <c r="Y1446" s="32"/>
      <c r="Z1446" s="32"/>
      <c r="AA1446" s="32"/>
      <c r="AB1446" s="32"/>
      <c r="AC1446" s="32"/>
      <c r="AD1446" s="32"/>
      <c r="AE1446" s="32"/>
      <c r="AT1446" s="17" t="s">
        <v>152</v>
      </c>
      <c r="AU1446" s="17" t="s">
        <v>83</v>
      </c>
    </row>
    <row r="1447" s="2" customFormat="1" ht="37.8" customHeight="1">
      <c r="A1447" s="32"/>
      <c r="B1447" s="33"/>
      <c r="C1447" s="196" t="s">
        <v>3067</v>
      </c>
      <c r="D1447" s="196" t="s">
        <v>145</v>
      </c>
      <c r="E1447" s="197" t="s">
        <v>3068</v>
      </c>
      <c r="F1447" s="198" t="s">
        <v>3069</v>
      </c>
      <c r="G1447" s="199" t="s">
        <v>148</v>
      </c>
      <c r="H1447" s="200">
        <v>177</v>
      </c>
      <c r="I1447" s="201">
        <v>424</v>
      </c>
      <c r="J1447" s="201">
        <f>ROUND(I1447*H1447,2)</f>
        <v>75048</v>
      </c>
      <c r="K1447" s="198" t="s">
        <v>149</v>
      </c>
      <c r="L1447" s="38"/>
      <c r="M1447" s="202" t="s">
        <v>18</v>
      </c>
      <c r="N1447" s="203" t="s">
        <v>45</v>
      </c>
      <c r="O1447" s="204">
        <v>0.82699999999999996</v>
      </c>
      <c r="P1447" s="204">
        <f>O1447*H1447</f>
        <v>146.37899999999999</v>
      </c>
      <c r="Q1447" s="204">
        <v>0.039081999999999999</v>
      </c>
      <c r="R1447" s="204">
        <f>Q1447*H1447</f>
        <v>6.9175139999999997</v>
      </c>
      <c r="S1447" s="204">
        <v>0</v>
      </c>
      <c r="T1447" s="205">
        <f>S1447*H1447</f>
        <v>0</v>
      </c>
      <c r="U1447" s="32"/>
      <c r="V1447" s="32"/>
      <c r="W1447" s="32"/>
      <c r="X1447" s="32"/>
      <c r="Y1447" s="32"/>
      <c r="Z1447" s="32"/>
      <c r="AA1447" s="32"/>
      <c r="AB1447" s="32"/>
      <c r="AC1447" s="32"/>
      <c r="AD1447" s="32"/>
      <c r="AE1447" s="32"/>
      <c r="AR1447" s="206" t="s">
        <v>150</v>
      </c>
      <c r="AT1447" s="206" t="s">
        <v>145</v>
      </c>
      <c r="AU1447" s="206" t="s">
        <v>83</v>
      </c>
      <c r="AY1447" s="17" t="s">
        <v>143</v>
      </c>
      <c r="BE1447" s="207">
        <f>IF(N1447="základní",J1447,0)</f>
        <v>75048</v>
      </c>
      <c r="BF1447" s="207">
        <f>IF(N1447="snížená",J1447,0)</f>
        <v>0</v>
      </c>
      <c r="BG1447" s="207">
        <f>IF(N1447="zákl. přenesená",J1447,0)</f>
        <v>0</v>
      </c>
      <c r="BH1447" s="207">
        <f>IF(N1447="sníž. přenesená",J1447,0)</f>
        <v>0</v>
      </c>
      <c r="BI1447" s="207">
        <f>IF(N1447="nulová",J1447,0)</f>
        <v>0</v>
      </c>
      <c r="BJ1447" s="17" t="s">
        <v>20</v>
      </c>
      <c r="BK1447" s="207">
        <f>ROUND(I1447*H1447,2)</f>
        <v>75048</v>
      </c>
      <c r="BL1447" s="17" t="s">
        <v>150</v>
      </c>
      <c r="BM1447" s="206" t="s">
        <v>3070</v>
      </c>
    </row>
    <row r="1448" s="2" customFormat="1">
      <c r="A1448" s="32"/>
      <c r="B1448" s="33"/>
      <c r="C1448" s="34"/>
      <c r="D1448" s="208" t="s">
        <v>152</v>
      </c>
      <c r="E1448" s="34"/>
      <c r="F1448" s="209" t="s">
        <v>3071</v>
      </c>
      <c r="G1448" s="34"/>
      <c r="H1448" s="34"/>
      <c r="I1448" s="34"/>
      <c r="J1448" s="34"/>
      <c r="K1448" s="34"/>
      <c r="L1448" s="38"/>
      <c r="M1448" s="210"/>
      <c r="N1448" s="211"/>
      <c r="O1448" s="77"/>
      <c r="P1448" s="77"/>
      <c r="Q1448" s="77"/>
      <c r="R1448" s="77"/>
      <c r="S1448" s="77"/>
      <c r="T1448" s="78"/>
      <c r="U1448" s="32"/>
      <c r="V1448" s="32"/>
      <c r="W1448" s="32"/>
      <c r="X1448" s="32"/>
      <c r="Y1448" s="32"/>
      <c r="Z1448" s="32"/>
      <c r="AA1448" s="32"/>
      <c r="AB1448" s="32"/>
      <c r="AC1448" s="32"/>
      <c r="AD1448" s="32"/>
      <c r="AE1448" s="32"/>
      <c r="AT1448" s="17" t="s">
        <v>152</v>
      </c>
      <c r="AU1448" s="17" t="s">
        <v>83</v>
      </c>
    </row>
    <row r="1449" s="2" customFormat="1" ht="37.8" customHeight="1">
      <c r="A1449" s="32"/>
      <c r="B1449" s="33"/>
      <c r="C1449" s="196" t="s">
        <v>3072</v>
      </c>
      <c r="D1449" s="196" t="s">
        <v>145</v>
      </c>
      <c r="E1449" s="197" t="s">
        <v>3073</v>
      </c>
      <c r="F1449" s="198" t="s">
        <v>3074</v>
      </c>
      <c r="G1449" s="199" t="s">
        <v>148</v>
      </c>
      <c r="H1449" s="200">
        <v>1900</v>
      </c>
      <c r="I1449" s="201">
        <v>687</v>
      </c>
      <c r="J1449" s="201">
        <f>ROUND(I1449*H1449,2)</f>
        <v>1305300</v>
      </c>
      <c r="K1449" s="198" t="s">
        <v>149</v>
      </c>
      <c r="L1449" s="38"/>
      <c r="M1449" s="202" t="s">
        <v>18</v>
      </c>
      <c r="N1449" s="203" t="s">
        <v>45</v>
      </c>
      <c r="O1449" s="204">
        <v>1.234</v>
      </c>
      <c r="P1449" s="204">
        <f>O1449*H1449</f>
        <v>2344.5999999999999</v>
      </c>
      <c r="Q1449" s="204">
        <v>0.078163999999999997</v>
      </c>
      <c r="R1449" s="204">
        <f>Q1449*H1449</f>
        <v>148.51159999999999</v>
      </c>
      <c r="S1449" s="204">
        <v>0</v>
      </c>
      <c r="T1449" s="205">
        <f>S1449*H1449</f>
        <v>0</v>
      </c>
      <c r="U1449" s="32"/>
      <c r="V1449" s="32"/>
      <c r="W1449" s="32"/>
      <c r="X1449" s="32"/>
      <c r="Y1449" s="32"/>
      <c r="Z1449" s="32"/>
      <c r="AA1449" s="32"/>
      <c r="AB1449" s="32"/>
      <c r="AC1449" s="32"/>
      <c r="AD1449" s="32"/>
      <c r="AE1449" s="32"/>
      <c r="AR1449" s="206" t="s">
        <v>150</v>
      </c>
      <c r="AT1449" s="206" t="s">
        <v>145</v>
      </c>
      <c r="AU1449" s="206" t="s">
        <v>83</v>
      </c>
      <c r="AY1449" s="17" t="s">
        <v>143</v>
      </c>
      <c r="BE1449" s="207">
        <f>IF(N1449="základní",J1449,0)</f>
        <v>1305300</v>
      </c>
      <c r="BF1449" s="207">
        <f>IF(N1449="snížená",J1449,0)</f>
        <v>0</v>
      </c>
      <c r="BG1449" s="207">
        <f>IF(N1449="zákl. přenesená",J1449,0)</f>
        <v>0</v>
      </c>
      <c r="BH1449" s="207">
        <f>IF(N1449="sníž. přenesená",J1449,0)</f>
        <v>0</v>
      </c>
      <c r="BI1449" s="207">
        <f>IF(N1449="nulová",J1449,0)</f>
        <v>0</v>
      </c>
      <c r="BJ1449" s="17" t="s">
        <v>20</v>
      </c>
      <c r="BK1449" s="207">
        <f>ROUND(I1449*H1449,2)</f>
        <v>1305300</v>
      </c>
      <c r="BL1449" s="17" t="s">
        <v>150</v>
      </c>
      <c r="BM1449" s="206" t="s">
        <v>3075</v>
      </c>
    </row>
    <row r="1450" s="2" customFormat="1">
      <c r="A1450" s="32"/>
      <c r="B1450" s="33"/>
      <c r="C1450" s="34"/>
      <c r="D1450" s="208" t="s">
        <v>152</v>
      </c>
      <c r="E1450" s="34"/>
      <c r="F1450" s="209" t="s">
        <v>3071</v>
      </c>
      <c r="G1450" s="34"/>
      <c r="H1450" s="34"/>
      <c r="I1450" s="34"/>
      <c r="J1450" s="34"/>
      <c r="K1450" s="34"/>
      <c r="L1450" s="38"/>
      <c r="M1450" s="210"/>
      <c r="N1450" s="211"/>
      <c r="O1450" s="77"/>
      <c r="P1450" s="77"/>
      <c r="Q1450" s="77"/>
      <c r="R1450" s="77"/>
      <c r="S1450" s="77"/>
      <c r="T1450" s="78"/>
      <c r="U1450" s="32"/>
      <c r="V1450" s="32"/>
      <c r="W1450" s="32"/>
      <c r="X1450" s="32"/>
      <c r="Y1450" s="32"/>
      <c r="Z1450" s="32"/>
      <c r="AA1450" s="32"/>
      <c r="AB1450" s="32"/>
      <c r="AC1450" s="32"/>
      <c r="AD1450" s="32"/>
      <c r="AE1450" s="32"/>
      <c r="AT1450" s="17" t="s">
        <v>152</v>
      </c>
      <c r="AU1450" s="17" t="s">
        <v>83</v>
      </c>
    </row>
    <row r="1451" s="2" customFormat="1" ht="37.8" customHeight="1">
      <c r="A1451" s="32"/>
      <c r="B1451" s="33"/>
      <c r="C1451" s="196" t="s">
        <v>3076</v>
      </c>
      <c r="D1451" s="196" t="s">
        <v>145</v>
      </c>
      <c r="E1451" s="197" t="s">
        <v>3077</v>
      </c>
      <c r="F1451" s="198" t="s">
        <v>3078</v>
      </c>
      <c r="G1451" s="199" t="s">
        <v>148</v>
      </c>
      <c r="H1451" s="200">
        <v>22.5</v>
      </c>
      <c r="I1451" s="201">
        <v>1070</v>
      </c>
      <c r="J1451" s="201">
        <f>ROUND(I1451*H1451,2)</f>
        <v>24075</v>
      </c>
      <c r="K1451" s="198" t="s">
        <v>149</v>
      </c>
      <c r="L1451" s="38"/>
      <c r="M1451" s="202" t="s">
        <v>18</v>
      </c>
      <c r="N1451" s="203" t="s">
        <v>45</v>
      </c>
      <c r="O1451" s="204">
        <v>1.8320000000000001</v>
      </c>
      <c r="P1451" s="204">
        <f>O1451*H1451</f>
        <v>41.219999999999999</v>
      </c>
      <c r="Q1451" s="204">
        <v>0.122734</v>
      </c>
      <c r="R1451" s="204">
        <f>Q1451*H1451</f>
        <v>2.7615149999999997</v>
      </c>
      <c r="S1451" s="204">
        <v>0</v>
      </c>
      <c r="T1451" s="205">
        <f>S1451*H1451</f>
        <v>0</v>
      </c>
      <c r="U1451" s="32"/>
      <c r="V1451" s="32"/>
      <c r="W1451" s="32"/>
      <c r="X1451" s="32"/>
      <c r="Y1451" s="32"/>
      <c r="Z1451" s="32"/>
      <c r="AA1451" s="32"/>
      <c r="AB1451" s="32"/>
      <c r="AC1451" s="32"/>
      <c r="AD1451" s="32"/>
      <c r="AE1451" s="32"/>
      <c r="AR1451" s="206" t="s">
        <v>150</v>
      </c>
      <c r="AT1451" s="206" t="s">
        <v>145</v>
      </c>
      <c r="AU1451" s="206" t="s">
        <v>83</v>
      </c>
      <c r="AY1451" s="17" t="s">
        <v>143</v>
      </c>
      <c r="BE1451" s="207">
        <f>IF(N1451="základní",J1451,0)</f>
        <v>24075</v>
      </c>
      <c r="BF1451" s="207">
        <f>IF(N1451="snížená",J1451,0)</f>
        <v>0</v>
      </c>
      <c r="BG1451" s="207">
        <f>IF(N1451="zákl. přenesená",J1451,0)</f>
        <v>0</v>
      </c>
      <c r="BH1451" s="207">
        <f>IF(N1451="sníž. přenesená",J1451,0)</f>
        <v>0</v>
      </c>
      <c r="BI1451" s="207">
        <f>IF(N1451="nulová",J1451,0)</f>
        <v>0</v>
      </c>
      <c r="BJ1451" s="17" t="s">
        <v>20</v>
      </c>
      <c r="BK1451" s="207">
        <f>ROUND(I1451*H1451,2)</f>
        <v>24075</v>
      </c>
      <c r="BL1451" s="17" t="s">
        <v>150</v>
      </c>
      <c r="BM1451" s="206" t="s">
        <v>3079</v>
      </c>
    </row>
    <row r="1452" s="2" customFormat="1">
      <c r="A1452" s="32"/>
      <c r="B1452" s="33"/>
      <c r="C1452" s="34"/>
      <c r="D1452" s="208" t="s">
        <v>152</v>
      </c>
      <c r="E1452" s="34"/>
      <c r="F1452" s="209" t="s">
        <v>3071</v>
      </c>
      <c r="G1452" s="34"/>
      <c r="H1452" s="34"/>
      <c r="I1452" s="34"/>
      <c r="J1452" s="34"/>
      <c r="K1452" s="34"/>
      <c r="L1452" s="38"/>
      <c r="M1452" s="210"/>
      <c r="N1452" s="211"/>
      <c r="O1452" s="77"/>
      <c r="P1452" s="77"/>
      <c r="Q1452" s="77"/>
      <c r="R1452" s="77"/>
      <c r="S1452" s="77"/>
      <c r="T1452" s="78"/>
      <c r="U1452" s="32"/>
      <c r="V1452" s="32"/>
      <c r="W1452" s="32"/>
      <c r="X1452" s="32"/>
      <c r="Y1452" s="32"/>
      <c r="Z1452" s="32"/>
      <c r="AA1452" s="32"/>
      <c r="AB1452" s="32"/>
      <c r="AC1452" s="32"/>
      <c r="AD1452" s="32"/>
      <c r="AE1452" s="32"/>
      <c r="AT1452" s="17" t="s">
        <v>152</v>
      </c>
      <c r="AU1452" s="17" t="s">
        <v>83</v>
      </c>
    </row>
    <row r="1453" s="2" customFormat="1" ht="37.8" customHeight="1">
      <c r="A1453" s="32"/>
      <c r="B1453" s="33"/>
      <c r="C1453" s="196" t="s">
        <v>3080</v>
      </c>
      <c r="D1453" s="196" t="s">
        <v>145</v>
      </c>
      <c r="E1453" s="197" t="s">
        <v>3081</v>
      </c>
      <c r="F1453" s="198" t="s">
        <v>3082</v>
      </c>
      <c r="G1453" s="199" t="s">
        <v>148</v>
      </c>
      <c r="H1453" s="200">
        <v>120</v>
      </c>
      <c r="I1453" s="201">
        <v>266</v>
      </c>
      <c r="J1453" s="201">
        <f>ROUND(I1453*H1453,2)</f>
        <v>31920</v>
      </c>
      <c r="K1453" s="198" t="s">
        <v>149</v>
      </c>
      <c r="L1453" s="38"/>
      <c r="M1453" s="202" t="s">
        <v>18</v>
      </c>
      <c r="N1453" s="203" t="s">
        <v>45</v>
      </c>
      <c r="O1453" s="204">
        <v>0.84099999999999997</v>
      </c>
      <c r="P1453" s="204">
        <f>O1453*H1453</f>
        <v>100.92</v>
      </c>
      <c r="Q1453" s="204">
        <v>0</v>
      </c>
      <c r="R1453" s="204">
        <f>Q1453*H1453</f>
        <v>0</v>
      </c>
      <c r="S1453" s="204">
        <v>0</v>
      </c>
      <c r="T1453" s="205">
        <f>S1453*H1453</f>
        <v>0</v>
      </c>
      <c r="U1453" s="32"/>
      <c r="V1453" s="32"/>
      <c r="W1453" s="32"/>
      <c r="X1453" s="32"/>
      <c r="Y1453" s="32"/>
      <c r="Z1453" s="32"/>
      <c r="AA1453" s="32"/>
      <c r="AB1453" s="32"/>
      <c r="AC1453" s="32"/>
      <c r="AD1453" s="32"/>
      <c r="AE1453" s="32"/>
      <c r="AR1453" s="206" t="s">
        <v>150</v>
      </c>
      <c r="AT1453" s="206" t="s">
        <v>145</v>
      </c>
      <c r="AU1453" s="206" t="s">
        <v>83</v>
      </c>
      <c r="AY1453" s="17" t="s">
        <v>143</v>
      </c>
      <c r="BE1453" s="207">
        <f>IF(N1453="základní",J1453,0)</f>
        <v>31920</v>
      </c>
      <c r="BF1453" s="207">
        <f>IF(N1453="snížená",J1453,0)</f>
        <v>0</v>
      </c>
      <c r="BG1453" s="207">
        <f>IF(N1453="zákl. přenesená",J1453,0)</f>
        <v>0</v>
      </c>
      <c r="BH1453" s="207">
        <f>IF(N1453="sníž. přenesená",J1453,0)</f>
        <v>0</v>
      </c>
      <c r="BI1453" s="207">
        <f>IF(N1453="nulová",J1453,0)</f>
        <v>0</v>
      </c>
      <c r="BJ1453" s="17" t="s">
        <v>20</v>
      </c>
      <c r="BK1453" s="207">
        <f>ROUND(I1453*H1453,2)</f>
        <v>31920</v>
      </c>
      <c r="BL1453" s="17" t="s">
        <v>150</v>
      </c>
      <c r="BM1453" s="206" t="s">
        <v>3083</v>
      </c>
    </row>
    <row r="1454" s="2" customFormat="1">
      <c r="A1454" s="32"/>
      <c r="B1454" s="33"/>
      <c r="C1454" s="34"/>
      <c r="D1454" s="208" t="s">
        <v>152</v>
      </c>
      <c r="E1454" s="34"/>
      <c r="F1454" s="209" t="s">
        <v>3071</v>
      </c>
      <c r="G1454" s="34"/>
      <c r="H1454" s="34"/>
      <c r="I1454" s="34"/>
      <c r="J1454" s="34"/>
      <c r="K1454" s="34"/>
      <c r="L1454" s="38"/>
      <c r="M1454" s="210"/>
      <c r="N1454" s="211"/>
      <c r="O1454" s="77"/>
      <c r="P1454" s="77"/>
      <c r="Q1454" s="77"/>
      <c r="R1454" s="77"/>
      <c r="S1454" s="77"/>
      <c r="T1454" s="78"/>
      <c r="U1454" s="32"/>
      <c r="V1454" s="32"/>
      <c r="W1454" s="32"/>
      <c r="X1454" s="32"/>
      <c r="Y1454" s="32"/>
      <c r="Z1454" s="32"/>
      <c r="AA1454" s="32"/>
      <c r="AB1454" s="32"/>
      <c r="AC1454" s="32"/>
      <c r="AD1454" s="32"/>
      <c r="AE1454" s="32"/>
      <c r="AT1454" s="17" t="s">
        <v>152</v>
      </c>
      <c r="AU1454" s="17" t="s">
        <v>83</v>
      </c>
    </row>
    <row r="1455" s="2" customFormat="1">
      <c r="A1455" s="32"/>
      <c r="B1455" s="33"/>
      <c r="C1455" s="34"/>
      <c r="D1455" s="208" t="s">
        <v>179</v>
      </c>
      <c r="E1455" s="34"/>
      <c r="F1455" s="209" t="s">
        <v>3084</v>
      </c>
      <c r="G1455" s="34"/>
      <c r="H1455" s="34"/>
      <c r="I1455" s="34"/>
      <c r="J1455" s="34"/>
      <c r="K1455" s="34"/>
      <c r="L1455" s="38"/>
      <c r="M1455" s="210"/>
      <c r="N1455" s="211"/>
      <c r="O1455" s="77"/>
      <c r="P1455" s="77"/>
      <c r="Q1455" s="77"/>
      <c r="R1455" s="77"/>
      <c r="S1455" s="77"/>
      <c r="T1455" s="78"/>
      <c r="U1455" s="32"/>
      <c r="V1455" s="32"/>
      <c r="W1455" s="32"/>
      <c r="X1455" s="32"/>
      <c r="Y1455" s="32"/>
      <c r="Z1455" s="32"/>
      <c r="AA1455" s="32"/>
      <c r="AB1455" s="32"/>
      <c r="AC1455" s="32"/>
      <c r="AD1455" s="32"/>
      <c r="AE1455" s="32"/>
      <c r="AT1455" s="17" t="s">
        <v>179</v>
      </c>
      <c r="AU1455" s="17" t="s">
        <v>83</v>
      </c>
    </row>
    <row r="1456" s="2" customFormat="1" ht="37.8" customHeight="1">
      <c r="A1456" s="32"/>
      <c r="B1456" s="33"/>
      <c r="C1456" s="196" t="s">
        <v>3085</v>
      </c>
      <c r="D1456" s="196" t="s">
        <v>145</v>
      </c>
      <c r="E1456" s="197" t="s">
        <v>3086</v>
      </c>
      <c r="F1456" s="198" t="s">
        <v>3087</v>
      </c>
      <c r="G1456" s="199" t="s">
        <v>148</v>
      </c>
      <c r="H1456" s="200">
        <v>36</v>
      </c>
      <c r="I1456" s="201">
        <v>53.600000000000001</v>
      </c>
      <c r="J1456" s="201">
        <f>ROUND(I1456*H1456,2)</f>
        <v>1929.5999999999999</v>
      </c>
      <c r="K1456" s="198" t="s">
        <v>149</v>
      </c>
      <c r="L1456" s="38"/>
      <c r="M1456" s="202" t="s">
        <v>18</v>
      </c>
      <c r="N1456" s="203" t="s">
        <v>45</v>
      </c>
      <c r="O1456" s="204">
        <v>0.17699999999999999</v>
      </c>
      <c r="P1456" s="204">
        <f>O1456*H1456</f>
        <v>6.3719999999999999</v>
      </c>
      <c r="Q1456" s="204">
        <v>0</v>
      </c>
      <c r="R1456" s="204">
        <f>Q1456*H1456</f>
        <v>0</v>
      </c>
      <c r="S1456" s="204">
        <v>0</v>
      </c>
      <c r="T1456" s="205">
        <f>S1456*H1456</f>
        <v>0</v>
      </c>
      <c r="U1456" s="32"/>
      <c r="V1456" s="32"/>
      <c r="W1456" s="32"/>
      <c r="X1456" s="32"/>
      <c r="Y1456" s="32"/>
      <c r="Z1456" s="32"/>
      <c r="AA1456" s="32"/>
      <c r="AB1456" s="32"/>
      <c r="AC1456" s="32"/>
      <c r="AD1456" s="32"/>
      <c r="AE1456" s="32"/>
      <c r="AR1456" s="206" t="s">
        <v>150</v>
      </c>
      <c r="AT1456" s="206" t="s">
        <v>145</v>
      </c>
      <c r="AU1456" s="206" t="s">
        <v>83</v>
      </c>
      <c r="AY1456" s="17" t="s">
        <v>143</v>
      </c>
      <c r="BE1456" s="207">
        <f>IF(N1456="základní",J1456,0)</f>
        <v>1929.5999999999999</v>
      </c>
      <c r="BF1456" s="207">
        <f>IF(N1456="snížená",J1456,0)</f>
        <v>0</v>
      </c>
      <c r="BG1456" s="207">
        <f>IF(N1456="zákl. přenesená",J1456,0)</f>
        <v>0</v>
      </c>
      <c r="BH1456" s="207">
        <f>IF(N1456="sníž. přenesená",J1456,0)</f>
        <v>0</v>
      </c>
      <c r="BI1456" s="207">
        <f>IF(N1456="nulová",J1456,0)</f>
        <v>0</v>
      </c>
      <c r="BJ1456" s="17" t="s">
        <v>20</v>
      </c>
      <c r="BK1456" s="207">
        <f>ROUND(I1456*H1456,2)</f>
        <v>1929.5999999999999</v>
      </c>
      <c r="BL1456" s="17" t="s">
        <v>150</v>
      </c>
      <c r="BM1456" s="206" t="s">
        <v>3088</v>
      </c>
    </row>
    <row r="1457" s="2" customFormat="1">
      <c r="A1457" s="32"/>
      <c r="B1457" s="33"/>
      <c r="C1457" s="34"/>
      <c r="D1457" s="208" t="s">
        <v>152</v>
      </c>
      <c r="E1457" s="34"/>
      <c r="F1457" s="209" t="s">
        <v>3071</v>
      </c>
      <c r="G1457" s="34"/>
      <c r="H1457" s="34"/>
      <c r="I1457" s="34"/>
      <c r="J1457" s="34"/>
      <c r="K1457" s="34"/>
      <c r="L1457" s="38"/>
      <c r="M1457" s="210"/>
      <c r="N1457" s="211"/>
      <c r="O1457" s="77"/>
      <c r="P1457" s="77"/>
      <c r="Q1457" s="77"/>
      <c r="R1457" s="77"/>
      <c r="S1457" s="77"/>
      <c r="T1457" s="78"/>
      <c r="U1457" s="32"/>
      <c r="V1457" s="32"/>
      <c r="W1457" s="32"/>
      <c r="X1457" s="32"/>
      <c r="Y1457" s="32"/>
      <c r="Z1457" s="32"/>
      <c r="AA1457" s="32"/>
      <c r="AB1457" s="32"/>
      <c r="AC1457" s="32"/>
      <c r="AD1457" s="32"/>
      <c r="AE1457" s="32"/>
      <c r="AT1457" s="17" t="s">
        <v>152</v>
      </c>
      <c r="AU1457" s="17" t="s">
        <v>83</v>
      </c>
    </row>
    <row r="1458" s="2" customFormat="1" ht="37.8" customHeight="1">
      <c r="A1458" s="32"/>
      <c r="B1458" s="33"/>
      <c r="C1458" s="196" t="s">
        <v>3089</v>
      </c>
      <c r="D1458" s="196" t="s">
        <v>145</v>
      </c>
      <c r="E1458" s="197" t="s">
        <v>3090</v>
      </c>
      <c r="F1458" s="198" t="s">
        <v>3091</v>
      </c>
      <c r="G1458" s="199" t="s">
        <v>148</v>
      </c>
      <c r="H1458" s="200">
        <v>195</v>
      </c>
      <c r="I1458" s="201">
        <v>240</v>
      </c>
      <c r="J1458" s="201">
        <f>ROUND(I1458*H1458,2)</f>
        <v>46800</v>
      </c>
      <c r="K1458" s="198" t="s">
        <v>149</v>
      </c>
      <c r="L1458" s="38"/>
      <c r="M1458" s="202" t="s">
        <v>18</v>
      </c>
      <c r="N1458" s="203" t="s">
        <v>45</v>
      </c>
      <c r="O1458" s="204">
        <v>0.72999999999999998</v>
      </c>
      <c r="P1458" s="204">
        <f>O1458*H1458</f>
        <v>142.34999999999999</v>
      </c>
      <c r="Q1458" s="204">
        <v>0</v>
      </c>
      <c r="R1458" s="204">
        <f>Q1458*H1458</f>
        <v>0</v>
      </c>
      <c r="S1458" s="204">
        <v>0</v>
      </c>
      <c r="T1458" s="205">
        <f>S1458*H1458</f>
        <v>0</v>
      </c>
      <c r="U1458" s="32"/>
      <c r="V1458" s="32"/>
      <c r="W1458" s="32"/>
      <c r="X1458" s="32"/>
      <c r="Y1458" s="32"/>
      <c r="Z1458" s="32"/>
      <c r="AA1458" s="32"/>
      <c r="AB1458" s="32"/>
      <c r="AC1458" s="32"/>
      <c r="AD1458" s="32"/>
      <c r="AE1458" s="32"/>
      <c r="AR1458" s="206" t="s">
        <v>150</v>
      </c>
      <c r="AT1458" s="206" t="s">
        <v>145</v>
      </c>
      <c r="AU1458" s="206" t="s">
        <v>83</v>
      </c>
      <c r="AY1458" s="17" t="s">
        <v>143</v>
      </c>
      <c r="BE1458" s="207">
        <f>IF(N1458="základní",J1458,0)</f>
        <v>46800</v>
      </c>
      <c r="BF1458" s="207">
        <f>IF(N1458="snížená",J1458,0)</f>
        <v>0</v>
      </c>
      <c r="BG1458" s="207">
        <f>IF(N1458="zákl. přenesená",J1458,0)</f>
        <v>0</v>
      </c>
      <c r="BH1458" s="207">
        <f>IF(N1458="sníž. přenesená",J1458,0)</f>
        <v>0</v>
      </c>
      <c r="BI1458" s="207">
        <f>IF(N1458="nulová",J1458,0)</f>
        <v>0</v>
      </c>
      <c r="BJ1458" s="17" t="s">
        <v>20</v>
      </c>
      <c r="BK1458" s="207">
        <f>ROUND(I1458*H1458,2)</f>
        <v>46800</v>
      </c>
      <c r="BL1458" s="17" t="s">
        <v>150</v>
      </c>
      <c r="BM1458" s="206" t="s">
        <v>3092</v>
      </c>
    </row>
    <row r="1459" s="2" customFormat="1">
      <c r="A1459" s="32"/>
      <c r="B1459" s="33"/>
      <c r="C1459" s="34"/>
      <c r="D1459" s="208" t="s">
        <v>152</v>
      </c>
      <c r="E1459" s="34"/>
      <c r="F1459" s="209" t="s">
        <v>3093</v>
      </c>
      <c r="G1459" s="34"/>
      <c r="H1459" s="34"/>
      <c r="I1459" s="34"/>
      <c r="J1459" s="34"/>
      <c r="K1459" s="34"/>
      <c r="L1459" s="38"/>
      <c r="M1459" s="210"/>
      <c r="N1459" s="211"/>
      <c r="O1459" s="77"/>
      <c r="P1459" s="77"/>
      <c r="Q1459" s="77"/>
      <c r="R1459" s="77"/>
      <c r="S1459" s="77"/>
      <c r="T1459" s="78"/>
      <c r="U1459" s="32"/>
      <c r="V1459" s="32"/>
      <c r="W1459" s="32"/>
      <c r="X1459" s="32"/>
      <c r="Y1459" s="32"/>
      <c r="Z1459" s="32"/>
      <c r="AA1459" s="32"/>
      <c r="AB1459" s="32"/>
      <c r="AC1459" s="32"/>
      <c r="AD1459" s="32"/>
      <c r="AE1459" s="32"/>
      <c r="AT1459" s="17" t="s">
        <v>152</v>
      </c>
      <c r="AU1459" s="17" t="s">
        <v>83</v>
      </c>
    </row>
    <row r="1460" s="2" customFormat="1" ht="37.8" customHeight="1">
      <c r="A1460" s="32"/>
      <c r="B1460" s="33"/>
      <c r="C1460" s="196" t="s">
        <v>3094</v>
      </c>
      <c r="D1460" s="196" t="s">
        <v>145</v>
      </c>
      <c r="E1460" s="197" t="s">
        <v>3095</v>
      </c>
      <c r="F1460" s="198" t="s">
        <v>3096</v>
      </c>
      <c r="G1460" s="199" t="s">
        <v>148</v>
      </c>
      <c r="H1460" s="200">
        <v>2112</v>
      </c>
      <c r="I1460" s="201">
        <v>302</v>
      </c>
      <c r="J1460" s="201">
        <f>ROUND(I1460*H1460,2)</f>
        <v>637824</v>
      </c>
      <c r="K1460" s="198" t="s">
        <v>149</v>
      </c>
      <c r="L1460" s="38"/>
      <c r="M1460" s="202" t="s">
        <v>18</v>
      </c>
      <c r="N1460" s="203" t="s">
        <v>45</v>
      </c>
      <c r="O1460" s="204">
        <v>0.92000000000000004</v>
      </c>
      <c r="P1460" s="204">
        <f>O1460*H1460</f>
        <v>1943.0400000000002</v>
      </c>
      <c r="Q1460" s="204">
        <v>0</v>
      </c>
      <c r="R1460" s="204">
        <f>Q1460*H1460</f>
        <v>0</v>
      </c>
      <c r="S1460" s="204">
        <v>0</v>
      </c>
      <c r="T1460" s="205">
        <f>S1460*H1460</f>
        <v>0</v>
      </c>
      <c r="U1460" s="32"/>
      <c r="V1460" s="32"/>
      <c r="W1460" s="32"/>
      <c r="X1460" s="32"/>
      <c r="Y1460" s="32"/>
      <c r="Z1460" s="32"/>
      <c r="AA1460" s="32"/>
      <c r="AB1460" s="32"/>
      <c r="AC1460" s="32"/>
      <c r="AD1460" s="32"/>
      <c r="AE1460" s="32"/>
      <c r="AR1460" s="206" t="s">
        <v>150</v>
      </c>
      <c r="AT1460" s="206" t="s">
        <v>145</v>
      </c>
      <c r="AU1460" s="206" t="s">
        <v>83</v>
      </c>
      <c r="AY1460" s="17" t="s">
        <v>143</v>
      </c>
      <c r="BE1460" s="207">
        <f>IF(N1460="základní",J1460,0)</f>
        <v>637824</v>
      </c>
      <c r="BF1460" s="207">
        <f>IF(N1460="snížená",J1460,0)</f>
        <v>0</v>
      </c>
      <c r="BG1460" s="207">
        <f>IF(N1460="zákl. přenesená",J1460,0)</f>
        <v>0</v>
      </c>
      <c r="BH1460" s="207">
        <f>IF(N1460="sníž. přenesená",J1460,0)</f>
        <v>0</v>
      </c>
      <c r="BI1460" s="207">
        <f>IF(N1460="nulová",J1460,0)</f>
        <v>0</v>
      </c>
      <c r="BJ1460" s="17" t="s">
        <v>20</v>
      </c>
      <c r="BK1460" s="207">
        <f>ROUND(I1460*H1460,2)</f>
        <v>637824</v>
      </c>
      <c r="BL1460" s="17" t="s">
        <v>150</v>
      </c>
      <c r="BM1460" s="206" t="s">
        <v>3097</v>
      </c>
    </row>
    <row r="1461" s="2" customFormat="1">
      <c r="A1461" s="32"/>
      <c r="B1461" s="33"/>
      <c r="C1461" s="34"/>
      <c r="D1461" s="208" t="s">
        <v>152</v>
      </c>
      <c r="E1461" s="34"/>
      <c r="F1461" s="209" t="s">
        <v>3093</v>
      </c>
      <c r="G1461" s="34"/>
      <c r="H1461" s="34"/>
      <c r="I1461" s="34"/>
      <c r="J1461" s="34"/>
      <c r="K1461" s="34"/>
      <c r="L1461" s="38"/>
      <c r="M1461" s="210"/>
      <c r="N1461" s="211"/>
      <c r="O1461" s="77"/>
      <c r="P1461" s="77"/>
      <c r="Q1461" s="77"/>
      <c r="R1461" s="77"/>
      <c r="S1461" s="77"/>
      <c r="T1461" s="78"/>
      <c r="U1461" s="32"/>
      <c r="V1461" s="32"/>
      <c r="W1461" s="32"/>
      <c r="X1461" s="32"/>
      <c r="Y1461" s="32"/>
      <c r="Z1461" s="32"/>
      <c r="AA1461" s="32"/>
      <c r="AB1461" s="32"/>
      <c r="AC1461" s="32"/>
      <c r="AD1461" s="32"/>
      <c r="AE1461" s="32"/>
      <c r="AT1461" s="17" t="s">
        <v>152</v>
      </c>
      <c r="AU1461" s="17" t="s">
        <v>83</v>
      </c>
    </row>
    <row r="1462" s="2" customFormat="1" ht="37.8" customHeight="1">
      <c r="A1462" s="32"/>
      <c r="B1462" s="33"/>
      <c r="C1462" s="196" t="s">
        <v>3098</v>
      </c>
      <c r="D1462" s="196" t="s">
        <v>145</v>
      </c>
      <c r="E1462" s="197" t="s">
        <v>3099</v>
      </c>
      <c r="F1462" s="198" t="s">
        <v>3100</v>
      </c>
      <c r="G1462" s="199" t="s">
        <v>148</v>
      </c>
      <c r="H1462" s="200">
        <v>30</v>
      </c>
      <c r="I1462" s="201">
        <v>380</v>
      </c>
      <c r="J1462" s="201">
        <f>ROUND(I1462*H1462,2)</f>
        <v>11400</v>
      </c>
      <c r="K1462" s="198" t="s">
        <v>149</v>
      </c>
      <c r="L1462" s="38"/>
      <c r="M1462" s="202" t="s">
        <v>18</v>
      </c>
      <c r="N1462" s="203" t="s">
        <v>45</v>
      </c>
      <c r="O1462" s="204">
        <v>1.1599999999999999</v>
      </c>
      <c r="P1462" s="204">
        <f>O1462*H1462</f>
        <v>34.799999999999997</v>
      </c>
      <c r="Q1462" s="204">
        <v>0</v>
      </c>
      <c r="R1462" s="204">
        <f>Q1462*H1462</f>
        <v>0</v>
      </c>
      <c r="S1462" s="204">
        <v>0</v>
      </c>
      <c r="T1462" s="205">
        <f>S1462*H1462</f>
        <v>0</v>
      </c>
      <c r="U1462" s="32"/>
      <c r="V1462" s="32"/>
      <c r="W1462" s="32"/>
      <c r="X1462" s="32"/>
      <c r="Y1462" s="32"/>
      <c r="Z1462" s="32"/>
      <c r="AA1462" s="32"/>
      <c r="AB1462" s="32"/>
      <c r="AC1462" s="32"/>
      <c r="AD1462" s="32"/>
      <c r="AE1462" s="32"/>
      <c r="AR1462" s="206" t="s">
        <v>150</v>
      </c>
      <c r="AT1462" s="206" t="s">
        <v>145</v>
      </c>
      <c r="AU1462" s="206" t="s">
        <v>83</v>
      </c>
      <c r="AY1462" s="17" t="s">
        <v>143</v>
      </c>
      <c r="BE1462" s="207">
        <f>IF(N1462="základní",J1462,0)</f>
        <v>11400</v>
      </c>
      <c r="BF1462" s="207">
        <f>IF(N1462="snížená",J1462,0)</f>
        <v>0</v>
      </c>
      <c r="BG1462" s="207">
        <f>IF(N1462="zákl. přenesená",J1462,0)</f>
        <v>0</v>
      </c>
      <c r="BH1462" s="207">
        <f>IF(N1462="sníž. přenesená",J1462,0)</f>
        <v>0</v>
      </c>
      <c r="BI1462" s="207">
        <f>IF(N1462="nulová",J1462,0)</f>
        <v>0</v>
      </c>
      <c r="BJ1462" s="17" t="s">
        <v>20</v>
      </c>
      <c r="BK1462" s="207">
        <f>ROUND(I1462*H1462,2)</f>
        <v>11400</v>
      </c>
      <c r="BL1462" s="17" t="s">
        <v>150</v>
      </c>
      <c r="BM1462" s="206" t="s">
        <v>3101</v>
      </c>
    </row>
    <row r="1463" s="2" customFormat="1">
      <c r="A1463" s="32"/>
      <c r="B1463" s="33"/>
      <c r="C1463" s="34"/>
      <c r="D1463" s="208" t="s">
        <v>152</v>
      </c>
      <c r="E1463" s="34"/>
      <c r="F1463" s="209" t="s">
        <v>3093</v>
      </c>
      <c r="G1463" s="34"/>
      <c r="H1463" s="34"/>
      <c r="I1463" s="34"/>
      <c r="J1463" s="34"/>
      <c r="K1463" s="34"/>
      <c r="L1463" s="38"/>
      <c r="M1463" s="210"/>
      <c r="N1463" s="211"/>
      <c r="O1463" s="77"/>
      <c r="P1463" s="77"/>
      <c r="Q1463" s="77"/>
      <c r="R1463" s="77"/>
      <c r="S1463" s="77"/>
      <c r="T1463" s="78"/>
      <c r="U1463" s="32"/>
      <c r="V1463" s="32"/>
      <c r="W1463" s="32"/>
      <c r="X1463" s="32"/>
      <c r="Y1463" s="32"/>
      <c r="Z1463" s="32"/>
      <c r="AA1463" s="32"/>
      <c r="AB1463" s="32"/>
      <c r="AC1463" s="32"/>
      <c r="AD1463" s="32"/>
      <c r="AE1463" s="32"/>
      <c r="AT1463" s="17" t="s">
        <v>152</v>
      </c>
      <c r="AU1463" s="17" t="s">
        <v>83</v>
      </c>
    </row>
    <row r="1464" s="2" customFormat="1" ht="37.8" customHeight="1">
      <c r="A1464" s="32"/>
      <c r="B1464" s="33"/>
      <c r="C1464" s="196" t="s">
        <v>3102</v>
      </c>
      <c r="D1464" s="196" t="s">
        <v>145</v>
      </c>
      <c r="E1464" s="197" t="s">
        <v>3103</v>
      </c>
      <c r="F1464" s="198" t="s">
        <v>3104</v>
      </c>
      <c r="G1464" s="199" t="s">
        <v>148</v>
      </c>
      <c r="H1464" s="200">
        <v>156</v>
      </c>
      <c r="I1464" s="201">
        <v>147</v>
      </c>
      <c r="J1464" s="201">
        <f>ROUND(I1464*H1464,2)</f>
        <v>22932</v>
      </c>
      <c r="K1464" s="198" t="s">
        <v>149</v>
      </c>
      <c r="L1464" s="38"/>
      <c r="M1464" s="202" t="s">
        <v>18</v>
      </c>
      <c r="N1464" s="203" t="s">
        <v>45</v>
      </c>
      <c r="O1464" s="204">
        <v>0.45000000000000001</v>
      </c>
      <c r="P1464" s="204">
        <f>O1464*H1464</f>
        <v>70.200000000000003</v>
      </c>
      <c r="Q1464" s="204">
        <v>0</v>
      </c>
      <c r="R1464" s="204">
        <f>Q1464*H1464</f>
        <v>0</v>
      </c>
      <c r="S1464" s="204">
        <v>0</v>
      </c>
      <c r="T1464" s="205">
        <f>S1464*H1464</f>
        <v>0</v>
      </c>
      <c r="U1464" s="32"/>
      <c r="V1464" s="32"/>
      <c r="W1464" s="32"/>
      <c r="X1464" s="32"/>
      <c r="Y1464" s="32"/>
      <c r="Z1464" s="32"/>
      <c r="AA1464" s="32"/>
      <c r="AB1464" s="32"/>
      <c r="AC1464" s="32"/>
      <c r="AD1464" s="32"/>
      <c r="AE1464" s="32"/>
      <c r="AR1464" s="206" t="s">
        <v>150</v>
      </c>
      <c r="AT1464" s="206" t="s">
        <v>145</v>
      </c>
      <c r="AU1464" s="206" t="s">
        <v>83</v>
      </c>
      <c r="AY1464" s="17" t="s">
        <v>143</v>
      </c>
      <c r="BE1464" s="207">
        <f>IF(N1464="základní",J1464,0)</f>
        <v>22932</v>
      </c>
      <c r="BF1464" s="207">
        <f>IF(N1464="snížená",J1464,0)</f>
        <v>0</v>
      </c>
      <c r="BG1464" s="207">
        <f>IF(N1464="zákl. přenesená",J1464,0)</f>
        <v>0</v>
      </c>
      <c r="BH1464" s="207">
        <f>IF(N1464="sníž. přenesená",J1464,0)</f>
        <v>0</v>
      </c>
      <c r="BI1464" s="207">
        <f>IF(N1464="nulová",J1464,0)</f>
        <v>0</v>
      </c>
      <c r="BJ1464" s="17" t="s">
        <v>20</v>
      </c>
      <c r="BK1464" s="207">
        <f>ROUND(I1464*H1464,2)</f>
        <v>22932</v>
      </c>
      <c r="BL1464" s="17" t="s">
        <v>150</v>
      </c>
      <c r="BM1464" s="206" t="s">
        <v>3105</v>
      </c>
    </row>
    <row r="1465" s="2" customFormat="1">
      <c r="A1465" s="32"/>
      <c r="B1465" s="33"/>
      <c r="C1465" s="34"/>
      <c r="D1465" s="208" t="s">
        <v>152</v>
      </c>
      <c r="E1465" s="34"/>
      <c r="F1465" s="209" t="s">
        <v>3093</v>
      </c>
      <c r="G1465" s="34"/>
      <c r="H1465" s="34"/>
      <c r="I1465" s="34"/>
      <c r="J1465" s="34"/>
      <c r="K1465" s="34"/>
      <c r="L1465" s="38"/>
      <c r="M1465" s="210"/>
      <c r="N1465" s="211"/>
      <c r="O1465" s="77"/>
      <c r="P1465" s="77"/>
      <c r="Q1465" s="77"/>
      <c r="R1465" s="77"/>
      <c r="S1465" s="77"/>
      <c r="T1465" s="78"/>
      <c r="U1465" s="32"/>
      <c r="V1465" s="32"/>
      <c r="W1465" s="32"/>
      <c r="X1465" s="32"/>
      <c r="Y1465" s="32"/>
      <c r="Z1465" s="32"/>
      <c r="AA1465" s="32"/>
      <c r="AB1465" s="32"/>
      <c r="AC1465" s="32"/>
      <c r="AD1465" s="32"/>
      <c r="AE1465" s="32"/>
      <c r="AT1465" s="17" t="s">
        <v>152</v>
      </c>
      <c r="AU1465" s="17" t="s">
        <v>83</v>
      </c>
    </row>
    <row r="1466" s="2" customFormat="1">
      <c r="A1466" s="32"/>
      <c r="B1466" s="33"/>
      <c r="C1466" s="34"/>
      <c r="D1466" s="208" t="s">
        <v>179</v>
      </c>
      <c r="E1466" s="34"/>
      <c r="F1466" s="209" t="s">
        <v>2986</v>
      </c>
      <c r="G1466" s="34"/>
      <c r="H1466" s="34"/>
      <c r="I1466" s="34"/>
      <c r="J1466" s="34"/>
      <c r="K1466" s="34"/>
      <c r="L1466" s="38"/>
      <c r="M1466" s="210"/>
      <c r="N1466" s="211"/>
      <c r="O1466" s="77"/>
      <c r="P1466" s="77"/>
      <c r="Q1466" s="77"/>
      <c r="R1466" s="77"/>
      <c r="S1466" s="77"/>
      <c r="T1466" s="78"/>
      <c r="U1466" s="32"/>
      <c r="V1466" s="32"/>
      <c r="W1466" s="32"/>
      <c r="X1466" s="32"/>
      <c r="Y1466" s="32"/>
      <c r="Z1466" s="32"/>
      <c r="AA1466" s="32"/>
      <c r="AB1466" s="32"/>
      <c r="AC1466" s="32"/>
      <c r="AD1466" s="32"/>
      <c r="AE1466" s="32"/>
      <c r="AT1466" s="17" t="s">
        <v>179</v>
      </c>
      <c r="AU1466" s="17" t="s">
        <v>83</v>
      </c>
    </row>
    <row r="1467" s="2" customFormat="1" ht="37.8" customHeight="1">
      <c r="A1467" s="32"/>
      <c r="B1467" s="33"/>
      <c r="C1467" s="196" t="s">
        <v>3106</v>
      </c>
      <c r="D1467" s="196" t="s">
        <v>145</v>
      </c>
      <c r="E1467" s="197" t="s">
        <v>3107</v>
      </c>
      <c r="F1467" s="198" t="s">
        <v>3108</v>
      </c>
      <c r="G1467" s="199" t="s">
        <v>148</v>
      </c>
      <c r="H1467" s="200">
        <v>26.25</v>
      </c>
      <c r="I1467" s="201">
        <v>31.800000000000001</v>
      </c>
      <c r="J1467" s="201">
        <f>ROUND(I1467*H1467,2)</f>
        <v>834.75</v>
      </c>
      <c r="K1467" s="198" t="s">
        <v>149</v>
      </c>
      <c r="L1467" s="38"/>
      <c r="M1467" s="202" t="s">
        <v>18</v>
      </c>
      <c r="N1467" s="203" t="s">
        <v>45</v>
      </c>
      <c r="O1467" s="204">
        <v>0.097000000000000003</v>
      </c>
      <c r="P1467" s="204">
        <f>O1467*H1467</f>
        <v>2.5462500000000001</v>
      </c>
      <c r="Q1467" s="204">
        <v>0</v>
      </c>
      <c r="R1467" s="204">
        <f>Q1467*H1467</f>
        <v>0</v>
      </c>
      <c r="S1467" s="204">
        <v>0</v>
      </c>
      <c r="T1467" s="205">
        <f>S1467*H1467</f>
        <v>0</v>
      </c>
      <c r="U1467" s="32"/>
      <c r="V1467" s="32"/>
      <c r="W1467" s="32"/>
      <c r="X1467" s="32"/>
      <c r="Y1467" s="32"/>
      <c r="Z1467" s="32"/>
      <c r="AA1467" s="32"/>
      <c r="AB1467" s="32"/>
      <c r="AC1467" s="32"/>
      <c r="AD1467" s="32"/>
      <c r="AE1467" s="32"/>
      <c r="AR1467" s="206" t="s">
        <v>150</v>
      </c>
      <c r="AT1467" s="206" t="s">
        <v>145</v>
      </c>
      <c r="AU1467" s="206" t="s">
        <v>83</v>
      </c>
      <c r="AY1467" s="17" t="s">
        <v>143</v>
      </c>
      <c r="BE1467" s="207">
        <f>IF(N1467="základní",J1467,0)</f>
        <v>834.75</v>
      </c>
      <c r="BF1467" s="207">
        <f>IF(N1467="snížená",J1467,0)</f>
        <v>0</v>
      </c>
      <c r="BG1467" s="207">
        <f>IF(N1467="zákl. přenesená",J1467,0)</f>
        <v>0</v>
      </c>
      <c r="BH1467" s="207">
        <f>IF(N1467="sníž. přenesená",J1467,0)</f>
        <v>0</v>
      </c>
      <c r="BI1467" s="207">
        <f>IF(N1467="nulová",J1467,0)</f>
        <v>0</v>
      </c>
      <c r="BJ1467" s="17" t="s">
        <v>20</v>
      </c>
      <c r="BK1467" s="207">
        <f>ROUND(I1467*H1467,2)</f>
        <v>834.75</v>
      </c>
      <c r="BL1467" s="17" t="s">
        <v>150</v>
      </c>
      <c r="BM1467" s="206" t="s">
        <v>3109</v>
      </c>
    </row>
    <row r="1468" s="2" customFormat="1">
      <c r="A1468" s="32"/>
      <c r="B1468" s="33"/>
      <c r="C1468" s="34"/>
      <c r="D1468" s="208" t="s">
        <v>152</v>
      </c>
      <c r="E1468" s="34"/>
      <c r="F1468" s="209" t="s">
        <v>3093</v>
      </c>
      <c r="G1468" s="34"/>
      <c r="H1468" s="34"/>
      <c r="I1468" s="34"/>
      <c r="J1468" s="34"/>
      <c r="K1468" s="34"/>
      <c r="L1468" s="38"/>
      <c r="M1468" s="210"/>
      <c r="N1468" s="211"/>
      <c r="O1468" s="77"/>
      <c r="P1468" s="77"/>
      <c r="Q1468" s="77"/>
      <c r="R1468" s="77"/>
      <c r="S1468" s="77"/>
      <c r="T1468" s="78"/>
      <c r="U1468" s="32"/>
      <c r="V1468" s="32"/>
      <c r="W1468" s="32"/>
      <c r="X1468" s="32"/>
      <c r="Y1468" s="32"/>
      <c r="Z1468" s="32"/>
      <c r="AA1468" s="32"/>
      <c r="AB1468" s="32"/>
      <c r="AC1468" s="32"/>
      <c r="AD1468" s="32"/>
      <c r="AE1468" s="32"/>
      <c r="AT1468" s="17" t="s">
        <v>152</v>
      </c>
      <c r="AU1468" s="17" t="s">
        <v>83</v>
      </c>
    </row>
    <row r="1469" s="2" customFormat="1" ht="33" customHeight="1">
      <c r="A1469" s="32"/>
      <c r="B1469" s="33"/>
      <c r="C1469" s="196" t="s">
        <v>3110</v>
      </c>
      <c r="D1469" s="196" t="s">
        <v>145</v>
      </c>
      <c r="E1469" s="197" t="s">
        <v>3111</v>
      </c>
      <c r="F1469" s="198" t="s">
        <v>3112</v>
      </c>
      <c r="G1469" s="199" t="s">
        <v>176</v>
      </c>
      <c r="H1469" s="200">
        <v>0.90000000000000002</v>
      </c>
      <c r="I1469" s="201">
        <v>9480</v>
      </c>
      <c r="J1469" s="201">
        <f>ROUND(I1469*H1469,2)</f>
        <v>8532</v>
      </c>
      <c r="K1469" s="198" t="s">
        <v>149</v>
      </c>
      <c r="L1469" s="38"/>
      <c r="M1469" s="202" t="s">
        <v>18</v>
      </c>
      <c r="N1469" s="203" t="s">
        <v>45</v>
      </c>
      <c r="O1469" s="204">
        <v>18.853999999999999</v>
      </c>
      <c r="P1469" s="204">
        <f>O1469*H1469</f>
        <v>16.968599999999999</v>
      </c>
      <c r="Q1469" s="204">
        <v>2.5880000000000001</v>
      </c>
      <c r="R1469" s="204">
        <f>Q1469*H1469</f>
        <v>2.3292000000000002</v>
      </c>
      <c r="S1469" s="204">
        <v>1.95</v>
      </c>
      <c r="T1469" s="205">
        <f>S1469*H1469</f>
        <v>1.7549999999999999</v>
      </c>
      <c r="U1469" s="32"/>
      <c r="V1469" s="32"/>
      <c r="W1469" s="32"/>
      <c r="X1469" s="32"/>
      <c r="Y1469" s="32"/>
      <c r="Z1469" s="32"/>
      <c r="AA1469" s="32"/>
      <c r="AB1469" s="32"/>
      <c r="AC1469" s="32"/>
      <c r="AD1469" s="32"/>
      <c r="AE1469" s="32"/>
      <c r="AR1469" s="206" t="s">
        <v>150</v>
      </c>
      <c r="AT1469" s="206" t="s">
        <v>145</v>
      </c>
      <c r="AU1469" s="206" t="s">
        <v>83</v>
      </c>
      <c r="AY1469" s="17" t="s">
        <v>143</v>
      </c>
      <c r="BE1469" s="207">
        <f>IF(N1469="základní",J1469,0)</f>
        <v>8532</v>
      </c>
      <c r="BF1469" s="207">
        <f>IF(N1469="snížená",J1469,0)</f>
        <v>0</v>
      </c>
      <c r="BG1469" s="207">
        <f>IF(N1469="zákl. přenesená",J1469,0)</f>
        <v>0</v>
      </c>
      <c r="BH1469" s="207">
        <f>IF(N1469="sníž. přenesená",J1469,0)</f>
        <v>0</v>
      </c>
      <c r="BI1469" s="207">
        <f>IF(N1469="nulová",J1469,0)</f>
        <v>0</v>
      </c>
      <c r="BJ1469" s="17" t="s">
        <v>20</v>
      </c>
      <c r="BK1469" s="207">
        <f>ROUND(I1469*H1469,2)</f>
        <v>8532</v>
      </c>
      <c r="BL1469" s="17" t="s">
        <v>150</v>
      </c>
      <c r="BM1469" s="206" t="s">
        <v>3113</v>
      </c>
    </row>
    <row r="1470" s="2" customFormat="1">
      <c r="A1470" s="32"/>
      <c r="B1470" s="33"/>
      <c r="C1470" s="34"/>
      <c r="D1470" s="208" t="s">
        <v>152</v>
      </c>
      <c r="E1470" s="34"/>
      <c r="F1470" s="209" t="s">
        <v>3114</v>
      </c>
      <c r="G1470" s="34"/>
      <c r="H1470" s="34"/>
      <c r="I1470" s="34"/>
      <c r="J1470" s="34"/>
      <c r="K1470" s="34"/>
      <c r="L1470" s="38"/>
      <c r="M1470" s="210"/>
      <c r="N1470" s="211"/>
      <c r="O1470" s="77"/>
      <c r="P1470" s="77"/>
      <c r="Q1470" s="77"/>
      <c r="R1470" s="77"/>
      <c r="S1470" s="77"/>
      <c r="T1470" s="78"/>
      <c r="U1470" s="32"/>
      <c r="V1470" s="32"/>
      <c r="W1470" s="32"/>
      <c r="X1470" s="32"/>
      <c r="Y1470" s="32"/>
      <c r="Z1470" s="32"/>
      <c r="AA1470" s="32"/>
      <c r="AB1470" s="32"/>
      <c r="AC1470" s="32"/>
      <c r="AD1470" s="32"/>
      <c r="AE1470" s="32"/>
      <c r="AT1470" s="17" t="s">
        <v>152</v>
      </c>
      <c r="AU1470" s="17" t="s">
        <v>83</v>
      </c>
    </row>
    <row r="1471" s="2" customFormat="1" ht="24.15" customHeight="1">
      <c r="A1471" s="32"/>
      <c r="B1471" s="33"/>
      <c r="C1471" s="196" t="s">
        <v>3115</v>
      </c>
      <c r="D1471" s="196" t="s">
        <v>145</v>
      </c>
      <c r="E1471" s="197" t="s">
        <v>3116</v>
      </c>
      <c r="F1471" s="198" t="s">
        <v>3117</v>
      </c>
      <c r="G1471" s="199" t="s">
        <v>148</v>
      </c>
      <c r="H1471" s="200">
        <v>33</v>
      </c>
      <c r="I1471" s="201">
        <v>740</v>
      </c>
      <c r="J1471" s="201">
        <f>ROUND(I1471*H1471,2)</f>
        <v>24420</v>
      </c>
      <c r="K1471" s="198" t="s">
        <v>149</v>
      </c>
      <c r="L1471" s="38"/>
      <c r="M1471" s="202" t="s">
        <v>18</v>
      </c>
      <c r="N1471" s="203" t="s">
        <v>45</v>
      </c>
      <c r="O1471" s="204">
        <v>1.05</v>
      </c>
      <c r="P1471" s="204">
        <f>O1471*H1471</f>
        <v>34.649999999999999</v>
      </c>
      <c r="Q1471" s="204">
        <v>0.019425000000000001</v>
      </c>
      <c r="R1471" s="204">
        <f>Q1471*H1471</f>
        <v>0.64102500000000007</v>
      </c>
      <c r="S1471" s="204">
        <v>0</v>
      </c>
      <c r="T1471" s="205">
        <f>S1471*H1471</f>
        <v>0</v>
      </c>
      <c r="U1471" s="32"/>
      <c r="V1471" s="32"/>
      <c r="W1471" s="32"/>
      <c r="X1471" s="32"/>
      <c r="Y1471" s="32"/>
      <c r="Z1471" s="32"/>
      <c r="AA1471" s="32"/>
      <c r="AB1471" s="32"/>
      <c r="AC1471" s="32"/>
      <c r="AD1471" s="32"/>
      <c r="AE1471" s="32"/>
      <c r="AR1471" s="206" t="s">
        <v>150</v>
      </c>
      <c r="AT1471" s="206" t="s">
        <v>145</v>
      </c>
      <c r="AU1471" s="206" t="s">
        <v>83</v>
      </c>
      <c r="AY1471" s="17" t="s">
        <v>143</v>
      </c>
      <c r="BE1471" s="207">
        <f>IF(N1471="základní",J1471,0)</f>
        <v>24420</v>
      </c>
      <c r="BF1471" s="207">
        <f>IF(N1471="snížená",J1471,0)</f>
        <v>0</v>
      </c>
      <c r="BG1471" s="207">
        <f>IF(N1471="zákl. přenesená",J1471,0)</f>
        <v>0</v>
      </c>
      <c r="BH1471" s="207">
        <f>IF(N1471="sníž. přenesená",J1471,0)</f>
        <v>0</v>
      </c>
      <c r="BI1471" s="207">
        <f>IF(N1471="nulová",J1471,0)</f>
        <v>0</v>
      </c>
      <c r="BJ1471" s="17" t="s">
        <v>20</v>
      </c>
      <c r="BK1471" s="207">
        <f>ROUND(I1471*H1471,2)</f>
        <v>24420</v>
      </c>
      <c r="BL1471" s="17" t="s">
        <v>150</v>
      </c>
      <c r="BM1471" s="206" t="s">
        <v>3118</v>
      </c>
    </row>
    <row r="1472" s="2" customFormat="1">
      <c r="A1472" s="32"/>
      <c r="B1472" s="33"/>
      <c r="C1472" s="34"/>
      <c r="D1472" s="208" t="s">
        <v>152</v>
      </c>
      <c r="E1472" s="34"/>
      <c r="F1472" s="209" t="s">
        <v>3119</v>
      </c>
      <c r="G1472" s="34"/>
      <c r="H1472" s="34"/>
      <c r="I1472" s="34"/>
      <c r="J1472" s="34"/>
      <c r="K1472" s="34"/>
      <c r="L1472" s="38"/>
      <c r="M1472" s="210"/>
      <c r="N1472" s="211"/>
      <c r="O1472" s="77"/>
      <c r="P1472" s="77"/>
      <c r="Q1472" s="77"/>
      <c r="R1472" s="77"/>
      <c r="S1472" s="77"/>
      <c r="T1472" s="78"/>
      <c r="U1472" s="32"/>
      <c r="V1472" s="32"/>
      <c r="W1472" s="32"/>
      <c r="X1472" s="32"/>
      <c r="Y1472" s="32"/>
      <c r="Z1472" s="32"/>
      <c r="AA1472" s="32"/>
      <c r="AB1472" s="32"/>
      <c r="AC1472" s="32"/>
      <c r="AD1472" s="32"/>
      <c r="AE1472" s="32"/>
      <c r="AT1472" s="17" t="s">
        <v>152</v>
      </c>
      <c r="AU1472" s="17" t="s">
        <v>83</v>
      </c>
    </row>
    <row r="1473" s="2" customFormat="1" ht="33" customHeight="1">
      <c r="A1473" s="32"/>
      <c r="B1473" s="33"/>
      <c r="C1473" s="196" t="s">
        <v>3120</v>
      </c>
      <c r="D1473" s="196" t="s">
        <v>145</v>
      </c>
      <c r="E1473" s="197" t="s">
        <v>3121</v>
      </c>
      <c r="F1473" s="198" t="s">
        <v>3122</v>
      </c>
      <c r="G1473" s="199" t="s">
        <v>148</v>
      </c>
      <c r="H1473" s="200">
        <v>33</v>
      </c>
      <c r="I1473" s="201">
        <v>1170</v>
      </c>
      <c r="J1473" s="201">
        <f>ROUND(I1473*H1473,2)</f>
        <v>38610</v>
      </c>
      <c r="K1473" s="198" t="s">
        <v>149</v>
      </c>
      <c r="L1473" s="38"/>
      <c r="M1473" s="202" t="s">
        <v>18</v>
      </c>
      <c r="N1473" s="203" t="s">
        <v>45</v>
      </c>
      <c r="O1473" s="204">
        <v>1.25</v>
      </c>
      <c r="P1473" s="204">
        <f>O1473*H1473</f>
        <v>41.25</v>
      </c>
      <c r="Q1473" s="204">
        <v>0.038850000000000003</v>
      </c>
      <c r="R1473" s="204">
        <f>Q1473*H1473</f>
        <v>1.2820500000000001</v>
      </c>
      <c r="S1473" s="204">
        <v>0</v>
      </c>
      <c r="T1473" s="205">
        <f>S1473*H1473</f>
        <v>0</v>
      </c>
      <c r="U1473" s="32"/>
      <c r="V1473" s="32"/>
      <c r="W1473" s="32"/>
      <c r="X1473" s="32"/>
      <c r="Y1473" s="32"/>
      <c r="Z1473" s="32"/>
      <c r="AA1473" s="32"/>
      <c r="AB1473" s="32"/>
      <c r="AC1473" s="32"/>
      <c r="AD1473" s="32"/>
      <c r="AE1473" s="32"/>
      <c r="AR1473" s="206" t="s">
        <v>150</v>
      </c>
      <c r="AT1473" s="206" t="s">
        <v>145</v>
      </c>
      <c r="AU1473" s="206" t="s">
        <v>83</v>
      </c>
      <c r="AY1473" s="17" t="s">
        <v>143</v>
      </c>
      <c r="BE1473" s="207">
        <f>IF(N1473="základní",J1473,0)</f>
        <v>38610</v>
      </c>
      <c r="BF1473" s="207">
        <f>IF(N1473="snížená",J1473,0)</f>
        <v>0</v>
      </c>
      <c r="BG1473" s="207">
        <f>IF(N1473="zákl. přenesená",J1473,0)</f>
        <v>0</v>
      </c>
      <c r="BH1473" s="207">
        <f>IF(N1473="sníž. přenesená",J1473,0)</f>
        <v>0</v>
      </c>
      <c r="BI1473" s="207">
        <f>IF(N1473="nulová",J1473,0)</f>
        <v>0</v>
      </c>
      <c r="BJ1473" s="17" t="s">
        <v>20</v>
      </c>
      <c r="BK1473" s="207">
        <f>ROUND(I1473*H1473,2)</f>
        <v>38610</v>
      </c>
      <c r="BL1473" s="17" t="s">
        <v>150</v>
      </c>
      <c r="BM1473" s="206" t="s">
        <v>3123</v>
      </c>
    </row>
    <row r="1474" s="2" customFormat="1">
      <c r="A1474" s="32"/>
      <c r="B1474" s="33"/>
      <c r="C1474" s="34"/>
      <c r="D1474" s="208" t="s">
        <v>152</v>
      </c>
      <c r="E1474" s="34"/>
      <c r="F1474" s="209" t="s">
        <v>3119</v>
      </c>
      <c r="G1474" s="34"/>
      <c r="H1474" s="34"/>
      <c r="I1474" s="34"/>
      <c r="J1474" s="34"/>
      <c r="K1474" s="34"/>
      <c r="L1474" s="38"/>
      <c r="M1474" s="210"/>
      <c r="N1474" s="211"/>
      <c r="O1474" s="77"/>
      <c r="P1474" s="77"/>
      <c r="Q1474" s="77"/>
      <c r="R1474" s="77"/>
      <c r="S1474" s="77"/>
      <c r="T1474" s="78"/>
      <c r="U1474" s="32"/>
      <c r="V1474" s="32"/>
      <c r="W1474" s="32"/>
      <c r="X1474" s="32"/>
      <c r="Y1474" s="32"/>
      <c r="Z1474" s="32"/>
      <c r="AA1474" s="32"/>
      <c r="AB1474" s="32"/>
      <c r="AC1474" s="32"/>
      <c r="AD1474" s="32"/>
      <c r="AE1474" s="32"/>
      <c r="AT1474" s="17" t="s">
        <v>152</v>
      </c>
      <c r="AU1474" s="17" t="s">
        <v>83</v>
      </c>
    </row>
    <row r="1475" s="2" customFormat="1" ht="33" customHeight="1">
      <c r="A1475" s="32"/>
      <c r="B1475" s="33"/>
      <c r="C1475" s="196" t="s">
        <v>3124</v>
      </c>
      <c r="D1475" s="196" t="s">
        <v>145</v>
      </c>
      <c r="E1475" s="197" t="s">
        <v>3125</v>
      </c>
      <c r="F1475" s="198" t="s">
        <v>3126</v>
      </c>
      <c r="G1475" s="199" t="s">
        <v>148</v>
      </c>
      <c r="H1475" s="200">
        <v>42</v>
      </c>
      <c r="I1475" s="201">
        <v>2100</v>
      </c>
      <c r="J1475" s="201">
        <f>ROUND(I1475*H1475,2)</f>
        <v>88200</v>
      </c>
      <c r="K1475" s="198" t="s">
        <v>149</v>
      </c>
      <c r="L1475" s="38"/>
      <c r="M1475" s="202" t="s">
        <v>18</v>
      </c>
      <c r="N1475" s="203" t="s">
        <v>45</v>
      </c>
      <c r="O1475" s="204">
        <v>1.8</v>
      </c>
      <c r="P1475" s="204">
        <f>O1475*H1475</f>
        <v>75.600000000000009</v>
      </c>
      <c r="Q1475" s="204">
        <v>0.058275</v>
      </c>
      <c r="R1475" s="204">
        <f>Q1475*H1475</f>
        <v>2.4475500000000001</v>
      </c>
      <c r="S1475" s="204">
        <v>0</v>
      </c>
      <c r="T1475" s="205">
        <f>S1475*H1475</f>
        <v>0</v>
      </c>
      <c r="U1475" s="32"/>
      <c r="V1475" s="32"/>
      <c r="W1475" s="32"/>
      <c r="X1475" s="32"/>
      <c r="Y1475" s="32"/>
      <c r="Z1475" s="32"/>
      <c r="AA1475" s="32"/>
      <c r="AB1475" s="32"/>
      <c r="AC1475" s="32"/>
      <c r="AD1475" s="32"/>
      <c r="AE1475" s="32"/>
      <c r="AR1475" s="206" t="s">
        <v>150</v>
      </c>
      <c r="AT1475" s="206" t="s">
        <v>145</v>
      </c>
      <c r="AU1475" s="206" t="s">
        <v>83</v>
      </c>
      <c r="AY1475" s="17" t="s">
        <v>143</v>
      </c>
      <c r="BE1475" s="207">
        <f>IF(N1475="základní",J1475,0)</f>
        <v>88200</v>
      </c>
      <c r="BF1475" s="207">
        <f>IF(N1475="snížená",J1475,0)</f>
        <v>0</v>
      </c>
      <c r="BG1475" s="207">
        <f>IF(N1475="zákl. přenesená",J1475,0)</f>
        <v>0</v>
      </c>
      <c r="BH1475" s="207">
        <f>IF(N1475="sníž. přenesená",J1475,0)</f>
        <v>0</v>
      </c>
      <c r="BI1475" s="207">
        <f>IF(N1475="nulová",J1475,0)</f>
        <v>0</v>
      </c>
      <c r="BJ1475" s="17" t="s">
        <v>20</v>
      </c>
      <c r="BK1475" s="207">
        <f>ROUND(I1475*H1475,2)</f>
        <v>88200</v>
      </c>
      <c r="BL1475" s="17" t="s">
        <v>150</v>
      </c>
      <c r="BM1475" s="206" t="s">
        <v>3127</v>
      </c>
    </row>
    <row r="1476" s="2" customFormat="1">
      <c r="A1476" s="32"/>
      <c r="B1476" s="33"/>
      <c r="C1476" s="34"/>
      <c r="D1476" s="208" t="s">
        <v>152</v>
      </c>
      <c r="E1476" s="34"/>
      <c r="F1476" s="209" t="s">
        <v>3119</v>
      </c>
      <c r="G1476" s="34"/>
      <c r="H1476" s="34"/>
      <c r="I1476" s="34"/>
      <c r="J1476" s="34"/>
      <c r="K1476" s="34"/>
      <c r="L1476" s="38"/>
      <c r="M1476" s="210"/>
      <c r="N1476" s="211"/>
      <c r="O1476" s="77"/>
      <c r="P1476" s="77"/>
      <c r="Q1476" s="77"/>
      <c r="R1476" s="77"/>
      <c r="S1476" s="77"/>
      <c r="T1476" s="78"/>
      <c r="U1476" s="32"/>
      <c r="V1476" s="32"/>
      <c r="W1476" s="32"/>
      <c r="X1476" s="32"/>
      <c r="Y1476" s="32"/>
      <c r="Z1476" s="32"/>
      <c r="AA1476" s="32"/>
      <c r="AB1476" s="32"/>
      <c r="AC1476" s="32"/>
      <c r="AD1476" s="32"/>
      <c r="AE1476" s="32"/>
      <c r="AT1476" s="17" t="s">
        <v>152</v>
      </c>
      <c r="AU1476" s="17" t="s">
        <v>83</v>
      </c>
    </row>
    <row r="1477" s="2" customFormat="1" ht="33" customHeight="1">
      <c r="A1477" s="32"/>
      <c r="B1477" s="33"/>
      <c r="C1477" s="196" t="s">
        <v>3128</v>
      </c>
      <c r="D1477" s="196" t="s">
        <v>145</v>
      </c>
      <c r="E1477" s="197" t="s">
        <v>3129</v>
      </c>
      <c r="F1477" s="198" t="s">
        <v>3130</v>
      </c>
      <c r="G1477" s="199" t="s">
        <v>148</v>
      </c>
      <c r="H1477" s="200">
        <v>3</v>
      </c>
      <c r="I1477" s="201">
        <v>2910</v>
      </c>
      <c r="J1477" s="201">
        <f>ROUND(I1477*H1477,2)</f>
        <v>8730</v>
      </c>
      <c r="K1477" s="198" t="s">
        <v>149</v>
      </c>
      <c r="L1477" s="38"/>
      <c r="M1477" s="202" t="s">
        <v>18</v>
      </c>
      <c r="N1477" s="203" t="s">
        <v>45</v>
      </c>
      <c r="O1477" s="204">
        <v>2.5499999999999998</v>
      </c>
      <c r="P1477" s="204">
        <f>O1477*H1477</f>
        <v>7.6499999999999995</v>
      </c>
      <c r="Q1477" s="204">
        <v>0.079799999999999996</v>
      </c>
      <c r="R1477" s="204">
        <f>Q1477*H1477</f>
        <v>0.2394</v>
      </c>
      <c r="S1477" s="204">
        <v>0</v>
      </c>
      <c r="T1477" s="205">
        <f>S1477*H1477</f>
        <v>0</v>
      </c>
      <c r="U1477" s="32"/>
      <c r="V1477" s="32"/>
      <c r="W1477" s="32"/>
      <c r="X1477" s="32"/>
      <c r="Y1477" s="32"/>
      <c r="Z1477" s="32"/>
      <c r="AA1477" s="32"/>
      <c r="AB1477" s="32"/>
      <c r="AC1477" s="32"/>
      <c r="AD1477" s="32"/>
      <c r="AE1477" s="32"/>
      <c r="AR1477" s="206" t="s">
        <v>150</v>
      </c>
      <c r="AT1477" s="206" t="s">
        <v>145</v>
      </c>
      <c r="AU1477" s="206" t="s">
        <v>83</v>
      </c>
      <c r="AY1477" s="17" t="s">
        <v>143</v>
      </c>
      <c r="BE1477" s="207">
        <f>IF(N1477="základní",J1477,0)</f>
        <v>8730</v>
      </c>
      <c r="BF1477" s="207">
        <f>IF(N1477="snížená",J1477,0)</f>
        <v>0</v>
      </c>
      <c r="BG1477" s="207">
        <f>IF(N1477="zákl. přenesená",J1477,0)</f>
        <v>0</v>
      </c>
      <c r="BH1477" s="207">
        <f>IF(N1477="sníž. přenesená",J1477,0)</f>
        <v>0</v>
      </c>
      <c r="BI1477" s="207">
        <f>IF(N1477="nulová",J1477,0)</f>
        <v>0</v>
      </c>
      <c r="BJ1477" s="17" t="s">
        <v>20</v>
      </c>
      <c r="BK1477" s="207">
        <f>ROUND(I1477*H1477,2)</f>
        <v>8730</v>
      </c>
      <c r="BL1477" s="17" t="s">
        <v>150</v>
      </c>
      <c r="BM1477" s="206" t="s">
        <v>3131</v>
      </c>
    </row>
    <row r="1478" s="2" customFormat="1">
      <c r="A1478" s="32"/>
      <c r="B1478" s="33"/>
      <c r="C1478" s="34"/>
      <c r="D1478" s="208" t="s">
        <v>152</v>
      </c>
      <c r="E1478" s="34"/>
      <c r="F1478" s="209" t="s">
        <v>3119</v>
      </c>
      <c r="G1478" s="34"/>
      <c r="H1478" s="34"/>
      <c r="I1478" s="34"/>
      <c r="J1478" s="34"/>
      <c r="K1478" s="34"/>
      <c r="L1478" s="38"/>
      <c r="M1478" s="210"/>
      <c r="N1478" s="211"/>
      <c r="O1478" s="77"/>
      <c r="P1478" s="77"/>
      <c r="Q1478" s="77"/>
      <c r="R1478" s="77"/>
      <c r="S1478" s="77"/>
      <c r="T1478" s="78"/>
      <c r="U1478" s="32"/>
      <c r="V1478" s="32"/>
      <c r="W1478" s="32"/>
      <c r="X1478" s="32"/>
      <c r="Y1478" s="32"/>
      <c r="Z1478" s="32"/>
      <c r="AA1478" s="32"/>
      <c r="AB1478" s="32"/>
      <c r="AC1478" s="32"/>
      <c r="AD1478" s="32"/>
      <c r="AE1478" s="32"/>
      <c r="AT1478" s="17" t="s">
        <v>152</v>
      </c>
      <c r="AU1478" s="17" t="s">
        <v>83</v>
      </c>
    </row>
    <row r="1479" s="2" customFormat="1">
      <c r="A1479" s="32"/>
      <c r="B1479" s="33"/>
      <c r="C1479" s="34"/>
      <c r="D1479" s="208" t="s">
        <v>179</v>
      </c>
      <c r="E1479" s="34"/>
      <c r="F1479" s="209" t="s">
        <v>3132</v>
      </c>
      <c r="G1479" s="34"/>
      <c r="H1479" s="34"/>
      <c r="I1479" s="34"/>
      <c r="J1479" s="34"/>
      <c r="K1479" s="34"/>
      <c r="L1479" s="38"/>
      <c r="M1479" s="210"/>
      <c r="N1479" s="211"/>
      <c r="O1479" s="77"/>
      <c r="P1479" s="77"/>
      <c r="Q1479" s="77"/>
      <c r="R1479" s="77"/>
      <c r="S1479" s="77"/>
      <c r="T1479" s="78"/>
      <c r="U1479" s="32"/>
      <c r="V1479" s="32"/>
      <c r="W1479" s="32"/>
      <c r="X1479" s="32"/>
      <c r="Y1479" s="32"/>
      <c r="Z1479" s="32"/>
      <c r="AA1479" s="32"/>
      <c r="AB1479" s="32"/>
      <c r="AC1479" s="32"/>
      <c r="AD1479" s="32"/>
      <c r="AE1479" s="32"/>
      <c r="AT1479" s="17" t="s">
        <v>179</v>
      </c>
      <c r="AU1479" s="17" t="s">
        <v>83</v>
      </c>
    </row>
    <row r="1480" s="2" customFormat="1" ht="33" customHeight="1">
      <c r="A1480" s="32"/>
      <c r="B1480" s="33"/>
      <c r="C1480" s="196" t="s">
        <v>3133</v>
      </c>
      <c r="D1480" s="196" t="s">
        <v>145</v>
      </c>
      <c r="E1480" s="197" t="s">
        <v>3134</v>
      </c>
      <c r="F1480" s="198" t="s">
        <v>3135</v>
      </c>
      <c r="G1480" s="199" t="s">
        <v>148</v>
      </c>
      <c r="H1480" s="200">
        <v>6</v>
      </c>
      <c r="I1480" s="201">
        <v>3480</v>
      </c>
      <c r="J1480" s="201">
        <f>ROUND(I1480*H1480,2)</f>
        <v>20880</v>
      </c>
      <c r="K1480" s="198" t="s">
        <v>149</v>
      </c>
      <c r="L1480" s="38"/>
      <c r="M1480" s="202" t="s">
        <v>18</v>
      </c>
      <c r="N1480" s="203" t="s">
        <v>45</v>
      </c>
      <c r="O1480" s="204">
        <v>2.7599999999999998</v>
      </c>
      <c r="P1480" s="204">
        <f>O1480*H1480</f>
        <v>16.559999999999999</v>
      </c>
      <c r="Q1480" s="204">
        <v>0.099750000000000005</v>
      </c>
      <c r="R1480" s="204">
        <f>Q1480*H1480</f>
        <v>0.59850000000000003</v>
      </c>
      <c r="S1480" s="204">
        <v>0</v>
      </c>
      <c r="T1480" s="205">
        <f>S1480*H1480</f>
        <v>0</v>
      </c>
      <c r="U1480" s="32"/>
      <c r="V1480" s="32"/>
      <c r="W1480" s="32"/>
      <c r="X1480" s="32"/>
      <c r="Y1480" s="32"/>
      <c r="Z1480" s="32"/>
      <c r="AA1480" s="32"/>
      <c r="AB1480" s="32"/>
      <c r="AC1480" s="32"/>
      <c r="AD1480" s="32"/>
      <c r="AE1480" s="32"/>
      <c r="AR1480" s="206" t="s">
        <v>150</v>
      </c>
      <c r="AT1480" s="206" t="s">
        <v>145</v>
      </c>
      <c r="AU1480" s="206" t="s">
        <v>83</v>
      </c>
      <c r="AY1480" s="17" t="s">
        <v>143</v>
      </c>
      <c r="BE1480" s="207">
        <f>IF(N1480="základní",J1480,0)</f>
        <v>20880</v>
      </c>
      <c r="BF1480" s="207">
        <f>IF(N1480="snížená",J1480,0)</f>
        <v>0</v>
      </c>
      <c r="BG1480" s="207">
        <f>IF(N1480="zákl. přenesená",J1480,0)</f>
        <v>0</v>
      </c>
      <c r="BH1480" s="207">
        <f>IF(N1480="sníž. přenesená",J1480,0)</f>
        <v>0</v>
      </c>
      <c r="BI1480" s="207">
        <f>IF(N1480="nulová",J1480,0)</f>
        <v>0</v>
      </c>
      <c r="BJ1480" s="17" t="s">
        <v>20</v>
      </c>
      <c r="BK1480" s="207">
        <f>ROUND(I1480*H1480,2)</f>
        <v>20880</v>
      </c>
      <c r="BL1480" s="17" t="s">
        <v>150</v>
      </c>
      <c r="BM1480" s="206" t="s">
        <v>3136</v>
      </c>
    </row>
    <row r="1481" s="2" customFormat="1">
      <c r="A1481" s="32"/>
      <c r="B1481" s="33"/>
      <c r="C1481" s="34"/>
      <c r="D1481" s="208" t="s">
        <v>152</v>
      </c>
      <c r="E1481" s="34"/>
      <c r="F1481" s="209" t="s">
        <v>3119</v>
      </c>
      <c r="G1481" s="34"/>
      <c r="H1481" s="34"/>
      <c r="I1481" s="34"/>
      <c r="J1481" s="34"/>
      <c r="K1481" s="34"/>
      <c r="L1481" s="38"/>
      <c r="M1481" s="210"/>
      <c r="N1481" s="211"/>
      <c r="O1481" s="77"/>
      <c r="P1481" s="77"/>
      <c r="Q1481" s="77"/>
      <c r="R1481" s="77"/>
      <c r="S1481" s="77"/>
      <c r="T1481" s="78"/>
      <c r="U1481" s="32"/>
      <c r="V1481" s="32"/>
      <c r="W1481" s="32"/>
      <c r="X1481" s="32"/>
      <c r="Y1481" s="32"/>
      <c r="Z1481" s="32"/>
      <c r="AA1481" s="32"/>
      <c r="AB1481" s="32"/>
      <c r="AC1481" s="32"/>
      <c r="AD1481" s="32"/>
      <c r="AE1481" s="32"/>
      <c r="AT1481" s="17" t="s">
        <v>152</v>
      </c>
      <c r="AU1481" s="17" t="s">
        <v>83</v>
      </c>
    </row>
    <row r="1482" s="2" customFormat="1" ht="33" customHeight="1">
      <c r="A1482" s="32"/>
      <c r="B1482" s="33"/>
      <c r="C1482" s="196" t="s">
        <v>3137</v>
      </c>
      <c r="D1482" s="196" t="s">
        <v>145</v>
      </c>
      <c r="E1482" s="197" t="s">
        <v>3138</v>
      </c>
      <c r="F1482" s="198" t="s">
        <v>3139</v>
      </c>
      <c r="G1482" s="199" t="s">
        <v>148</v>
      </c>
      <c r="H1482" s="200">
        <v>0.29999999999999999</v>
      </c>
      <c r="I1482" s="201">
        <v>4620</v>
      </c>
      <c r="J1482" s="201">
        <f>ROUND(I1482*H1482,2)</f>
        <v>1386</v>
      </c>
      <c r="K1482" s="198" t="s">
        <v>149</v>
      </c>
      <c r="L1482" s="38"/>
      <c r="M1482" s="202" t="s">
        <v>18</v>
      </c>
      <c r="N1482" s="203" t="s">
        <v>45</v>
      </c>
      <c r="O1482" s="204">
        <v>3.1800000000000002</v>
      </c>
      <c r="P1482" s="204">
        <f>O1482*H1482</f>
        <v>0.95399999999999996</v>
      </c>
      <c r="Q1482" s="204">
        <v>0.13965</v>
      </c>
      <c r="R1482" s="204">
        <f>Q1482*H1482</f>
        <v>0.041894999999999995</v>
      </c>
      <c r="S1482" s="204">
        <v>0</v>
      </c>
      <c r="T1482" s="205">
        <f>S1482*H1482</f>
        <v>0</v>
      </c>
      <c r="U1482" s="32"/>
      <c r="V1482" s="32"/>
      <c r="W1482" s="32"/>
      <c r="X1482" s="32"/>
      <c r="Y1482" s="32"/>
      <c r="Z1482" s="32"/>
      <c r="AA1482" s="32"/>
      <c r="AB1482" s="32"/>
      <c r="AC1482" s="32"/>
      <c r="AD1482" s="32"/>
      <c r="AE1482" s="32"/>
      <c r="AR1482" s="206" t="s">
        <v>150</v>
      </c>
      <c r="AT1482" s="206" t="s">
        <v>145</v>
      </c>
      <c r="AU1482" s="206" t="s">
        <v>83</v>
      </c>
      <c r="AY1482" s="17" t="s">
        <v>143</v>
      </c>
      <c r="BE1482" s="207">
        <f>IF(N1482="základní",J1482,0)</f>
        <v>1386</v>
      </c>
      <c r="BF1482" s="207">
        <f>IF(N1482="snížená",J1482,0)</f>
        <v>0</v>
      </c>
      <c r="BG1482" s="207">
        <f>IF(N1482="zákl. přenesená",J1482,0)</f>
        <v>0</v>
      </c>
      <c r="BH1482" s="207">
        <f>IF(N1482="sníž. přenesená",J1482,0)</f>
        <v>0</v>
      </c>
      <c r="BI1482" s="207">
        <f>IF(N1482="nulová",J1482,0)</f>
        <v>0</v>
      </c>
      <c r="BJ1482" s="17" t="s">
        <v>20</v>
      </c>
      <c r="BK1482" s="207">
        <f>ROUND(I1482*H1482,2)</f>
        <v>1386</v>
      </c>
      <c r="BL1482" s="17" t="s">
        <v>150</v>
      </c>
      <c r="BM1482" s="206" t="s">
        <v>3140</v>
      </c>
    </row>
    <row r="1483" s="2" customFormat="1">
      <c r="A1483" s="32"/>
      <c r="B1483" s="33"/>
      <c r="C1483" s="34"/>
      <c r="D1483" s="208" t="s">
        <v>152</v>
      </c>
      <c r="E1483" s="34"/>
      <c r="F1483" s="209" t="s">
        <v>3119</v>
      </c>
      <c r="G1483" s="34"/>
      <c r="H1483" s="34"/>
      <c r="I1483" s="34"/>
      <c r="J1483" s="34"/>
      <c r="K1483" s="34"/>
      <c r="L1483" s="38"/>
      <c r="M1483" s="210"/>
      <c r="N1483" s="211"/>
      <c r="O1483" s="77"/>
      <c r="P1483" s="77"/>
      <c r="Q1483" s="77"/>
      <c r="R1483" s="77"/>
      <c r="S1483" s="77"/>
      <c r="T1483" s="78"/>
      <c r="U1483" s="32"/>
      <c r="V1483" s="32"/>
      <c r="W1483" s="32"/>
      <c r="X1483" s="32"/>
      <c r="Y1483" s="32"/>
      <c r="Z1483" s="32"/>
      <c r="AA1483" s="32"/>
      <c r="AB1483" s="32"/>
      <c r="AC1483" s="32"/>
      <c r="AD1483" s="32"/>
      <c r="AE1483" s="32"/>
      <c r="AT1483" s="17" t="s">
        <v>152</v>
      </c>
      <c r="AU1483" s="17" t="s">
        <v>83</v>
      </c>
    </row>
    <row r="1484" s="2" customFormat="1" ht="33" customHeight="1">
      <c r="A1484" s="32"/>
      <c r="B1484" s="33"/>
      <c r="C1484" s="196" t="s">
        <v>3141</v>
      </c>
      <c r="D1484" s="196" t="s">
        <v>145</v>
      </c>
      <c r="E1484" s="197" t="s">
        <v>3142</v>
      </c>
      <c r="F1484" s="198" t="s">
        <v>3143</v>
      </c>
      <c r="G1484" s="199" t="s">
        <v>148</v>
      </c>
      <c r="H1484" s="200">
        <v>49.5</v>
      </c>
      <c r="I1484" s="201">
        <v>817</v>
      </c>
      <c r="J1484" s="201">
        <f>ROUND(I1484*H1484,2)</f>
        <v>40441.5</v>
      </c>
      <c r="K1484" s="198" t="s">
        <v>149</v>
      </c>
      <c r="L1484" s="38"/>
      <c r="M1484" s="202" t="s">
        <v>18</v>
      </c>
      <c r="N1484" s="203" t="s">
        <v>45</v>
      </c>
      <c r="O1484" s="204">
        <v>1.26</v>
      </c>
      <c r="P1484" s="204">
        <f>O1484*H1484</f>
        <v>62.369999999999997</v>
      </c>
      <c r="Q1484" s="204">
        <v>0.019425000000000001</v>
      </c>
      <c r="R1484" s="204">
        <f>Q1484*H1484</f>
        <v>0.96153750000000004</v>
      </c>
      <c r="S1484" s="204">
        <v>0</v>
      </c>
      <c r="T1484" s="205">
        <f>S1484*H1484</f>
        <v>0</v>
      </c>
      <c r="U1484" s="32"/>
      <c r="V1484" s="32"/>
      <c r="W1484" s="32"/>
      <c r="X1484" s="32"/>
      <c r="Y1484" s="32"/>
      <c r="Z1484" s="32"/>
      <c r="AA1484" s="32"/>
      <c r="AB1484" s="32"/>
      <c r="AC1484" s="32"/>
      <c r="AD1484" s="32"/>
      <c r="AE1484" s="32"/>
      <c r="AR1484" s="206" t="s">
        <v>150</v>
      </c>
      <c r="AT1484" s="206" t="s">
        <v>145</v>
      </c>
      <c r="AU1484" s="206" t="s">
        <v>83</v>
      </c>
      <c r="AY1484" s="17" t="s">
        <v>143</v>
      </c>
      <c r="BE1484" s="207">
        <f>IF(N1484="základní",J1484,0)</f>
        <v>40441.5</v>
      </c>
      <c r="BF1484" s="207">
        <f>IF(N1484="snížená",J1484,0)</f>
        <v>0</v>
      </c>
      <c r="BG1484" s="207">
        <f>IF(N1484="zákl. přenesená",J1484,0)</f>
        <v>0</v>
      </c>
      <c r="BH1484" s="207">
        <f>IF(N1484="sníž. přenesená",J1484,0)</f>
        <v>0</v>
      </c>
      <c r="BI1484" s="207">
        <f>IF(N1484="nulová",J1484,0)</f>
        <v>0</v>
      </c>
      <c r="BJ1484" s="17" t="s">
        <v>20</v>
      </c>
      <c r="BK1484" s="207">
        <f>ROUND(I1484*H1484,2)</f>
        <v>40441.5</v>
      </c>
      <c r="BL1484" s="17" t="s">
        <v>150</v>
      </c>
      <c r="BM1484" s="206" t="s">
        <v>3144</v>
      </c>
    </row>
    <row r="1485" s="2" customFormat="1">
      <c r="A1485" s="32"/>
      <c r="B1485" s="33"/>
      <c r="C1485" s="34"/>
      <c r="D1485" s="208" t="s">
        <v>152</v>
      </c>
      <c r="E1485" s="34"/>
      <c r="F1485" s="209" t="s">
        <v>3119</v>
      </c>
      <c r="G1485" s="34"/>
      <c r="H1485" s="34"/>
      <c r="I1485" s="34"/>
      <c r="J1485" s="34"/>
      <c r="K1485" s="34"/>
      <c r="L1485" s="38"/>
      <c r="M1485" s="210"/>
      <c r="N1485" s="211"/>
      <c r="O1485" s="77"/>
      <c r="P1485" s="77"/>
      <c r="Q1485" s="77"/>
      <c r="R1485" s="77"/>
      <c r="S1485" s="77"/>
      <c r="T1485" s="78"/>
      <c r="U1485" s="32"/>
      <c r="V1485" s="32"/>
      <c r="W1485" s="32"/>
      <c r="X1485" s="32"/>
      <c r="Y1485" s="32"/>
      <c r="Z1485" s="32"/>
      <c r="AA1485" s="32"/>
      <c r="AB1485" s="32"/>
      <c r="AC1485" s="32"/>
      <c r="AD1485" s="32"/>
      <c r="AE1485" s="32"/>
      <c r="AT1485" s="17" t="s">
        <v>152</v>
      </c>
      <c r="AU1485" s="17" t="s">
        <v>83</v>
      </c>
    </row>
    <row r="1486" s="2" customFormat="1" ht="37.8" customHeight="1">
      <c r="A1486" s="32"/>
      <c r="B1486" s="33"/>
      <c r="C1486" s="196" t="s">
        <v>3145</v>
      </c>
      <c r="D1486" s="196" t="s">
        <v>145</v>
      </c>
      <c r="E1486" s="197" t="s">
        <v>3146</v>
      </c>
      <c r="F1486" s="198" t="s">
        <v>3147</v>
      </c>
      <c r="G1486" s="199" t="s">
        <v>148</v>
      </c>
      <c r="H1486" s="200">
        <v>22.5</v>
      </c>
      <c r="I1486" s="201">
        <v>1260</v>
      </c>
      <c r="J1486" s="201">
        <f>ROUND(I1486*H1486,2)</f>
        <v>28350</v>
      </c>
      <c r="K1486" s="198" t="s">
        <v>149</v>
      </c>
      <c r="L1486" s="38"/>
      <c r="M1486" s="202" t="s">
        <v>18</v>
      </c>
      <c r="N1486" s="203" t="s">
        <v>45</v>
      </c>
      <c r="O1486" s="204">
        <v>1.5</v>
      </c>
      <c r="P1486" s="204">
        <f>O1486*H1486</f>
        <v>33.75</v>
      </c>
      <c r="Q1486" s="204">
        <v>0.038850000000000003</v>
      </c>
      <c r="R1486" s="204">
        <f>Q1486*H1486</f>
        <v>0.87412500000000004</v>
      </c>
      <c r="S1486" s="204">
        <v>0</v>
      </c>
      <c r="T1486" s="205">
        <f>S1486*H1486</f>
        <v>0</v>
      </c>
      <c r="U1486" s="32"/>
      <c r="V1486" s="32"/>
      <c r="W1486" s="32"/>
      <c r="X1486" s="32"/>
      <c r="Y1486" s="32"/>
      <c r="Z1486" s="32"/>
      <c r="AA1486" s="32"/>
      <c r="AB1486" s="32"/>
      <c r="AC1486" s="32"/>
      <c r="AD1486" s="32"/>
      <c r="AE1486" s="32"/>
      <c r="AR1486" s="206" t="s">
        <v>150</v>
      </c>
      <c r="AT1486" s="206" t="s">
        <v>145</v>
      </c>
      <c r="AU1486" s="206" t="s">
        <v>83</v>
      </c>
      <c r="AY1486" s="17" t="s">
        <v>143</v>
      </c>
      <c r="BE1486" s="207">
        <f>IF(N1486="základní",J1486,0)</f>
        <v>28350</v>
      </c>
      <c r="BF1486" s="207">
        <f>IF(N1486="snížená",J1486,0)</f>
        <v>0</v>
      </c>
      <c r="BG1486" s="207">
        <f>IF(N1486="zákl. přenesená",J1486,0)</f>
        <v>0</v>
      </c>
      <c r="BH1486" s="207">
        <f>IF(N1486="sníž. přenesená",J1486,0)</f>
        <v>0</v>
      </c>
      <c r="BI1486" s="207">
        <f>IF(N1486="nulová",J1486,0)</f>
        <v>0</v>
      </c>
      <c r="BJ1486" s="17" t="s">
        <v>20</v>
      </c>
      <c r="BK1486" s="207">
        <f>ROUND(I1486*H1486,2)</f>
        <v>28350</v>
      </c>
      <c r="BL1486" s="17" t="s">
        <v>150</v>
      </c>
      <c r="BM1486" s="206" t="s">
        <v>3148</v>
      </c>
    </row>
    <row r="1487" s="2" customFormat="1">
      <c r="A1487" s="32"/>
      <c r="B1487" s="33"/>
      <c r="C1487" s="34"/>
      <c r="D1487" s="208" t="s">
        <v>152</v>
      </c>
      <c r="E1487" s="34"/>
      <c r="F1487" s="209" t="s">
        <v>3119</v>
      </c>
      <c r="G1487" s="34"/>
      <c r="H1487" s="34"/>
      <c r="I1487" s="34"/>
      <c r="J1487" s="34"/>
      <c r="K1487" s="34"/>
      <c r="L1487" s="38"/>
      <c r="M1487" s="210"/>
      <c r="N1487" s="211"/>
      <c r="O1487" s="77"/>
      <c r="P1487" s="77"/>
      <c r="Q1487" s="77"/>
      <c r="R1487" s="77"/>
      <c r="S1487" s="77"/>
      <c r="T1487" s="78"/>
      <c r="U1487" s="32"/>
      <c r="V1487" s="32"/>
      <c r="W1487" s="32"/>
      <c r="X1487" s="32"/>
      <c r="Y1487" s="32"/>
      <c r="Z1487" s="32"/>
      <c r="AA1487" s="32"/>
      <c r="AB1487" s="32"/>
      <c r="AC1487" s="32"/>
      <c r="AD1487" s="32"/>
      <c r="AE1487" s="32"/>
      <c r="AT1487" s="17" t="s">
        <v>152</v>
      </c>
      <c r="AU1487" s="17" t="s">
        <v>83</v>
      </c>
    </row>
    <row r="1488" s="2" customFormat="1" ht="37.8" customHeight="1">
      <c r="A1488" s="32"/>
      <c r="B1488" s="33"/>
      <c r="C1488" s="196" t="s">
        <v>3149</v>
      </c>
      <c r="D1488" s="196" t="s">
        <v>145</v>
      </c>
      <c r="E1488" s="197" t="s">
        <v>3150</v>
      </c>
      <c r="F1488" s="198" t="s">
        <v>3151</v>
      </c>
      <c r="G1488" s="199" t="s">
        <v>148</v>
      </c>
      <c r="H1488" s="200">
        <v>37.5</v>
      </c>
      <c r="I1488" s="201">
        <v>2230</v>
      </c>
      <c r="J1488" s="201">
        <f>ROUND(I1488*H1488,2)</f>
        <v>83625</v>
      </c>
      <c r="K1488" s="198" t="s">
        <v>149</v>
      </c>
      <c r="L1488" s="38"/>
      <c r="M1488" s="202" t="s">
        <v>18</v>
      </c>
      <c r="N1488" s="203" t="s">
        <v>45</v>
      </c>
      <c r="O1488" s="204">
        <v>2.1600000000000001</v>
      </c>
      <c r="P1488" s="204">
        <f>O1488*H1488</f>
        <v>81</v>
      </c>
      <c r="Q1488" s="204">
        <v>0.058275</v>
      </c>
      <c r="R1488" s="204">
        <f>Q1488*H1488</f>
        <v>2.1853125000000002</v>
      </c>
      <c r="S1488" s="204">
        <v>0</v>
      </c>
      <c r="T1488" s="205">
        <f>S1488*H1488</f>
        <v>0</v>
      </c>
      <c r="U1488" s="32"/>
      <c r="V1488" s="32"/>
      <c r="W1488" s="32"/>
      <c r="X1488" s="32"/>
      <c r="Y1488" s="32"/>
      <c r="Z1488" s="32"/>
      <c r="AA1488" s="32"/>
      <c r="AB1488" s="32"/>
      <c r="AC1488" s="32"/>
      <c r="AD1488" s="32"/>
      <c r="AE1488" s="32"/>
      <c r="AR1488" s="206" t="s">
        <v>150</v>
      </c>
      <c r="AT1488" s="206" t="s">
        <v>145</v>
      </c>
      <c r="AU1488" s="206" t="s">
        <v>83</v>
      </c>
      <c r="AY1488" s="17" t="s">
        <v>143</v>
      </c>
      <c r="BE1488" s="207">
        <f>IF(N1488="základní",J1488,0)</f>
        <v>83625</v>
      </c>
      <c r="BF1488" s="207">
        <f>IF(N1488="snížená",J1488,0)</f>
        <v>0</v>
      </c>
      <c r="BG1488" s="207">
        <f>IF(N1488="zákl. přenesená",J1488,0)</f>
        <v>0</v>
      </c>
      <c r="BH1488" s="207">
        <f>IF(N1488="sníž. přenesená",J1488,0)</f>
        <v>0</v>
      </c>
      <c r="BI1488" s="207">
        <f>IF(N1488="nulová",J1488,0)</f>
        <v>0</v>
      </c>
      <c r="BJ1488" s="17" t="s">
        <v>20</v>
      </c>
      <c r="BK1488" s="207">
        <f>ROUND(I1488*H1488,2)</f>
        <v>83625</v>
      </c>
      <c r="BL1488" s="17" t="s">
        <v>150</v>
      </c>
      <c r="BM1488" s="206" t="s">
        <v>3152</v>
      </c>
    </row>
    <row r="1489" s="2" customFormat="1">
      <c r="A1489" s="32"/>
      <c r="B1489" s="33"/>
      <c r="C1489" s="34"/>
      <c r="D1489" s="208" t="s">
        <v>152</v>
      </c>
      <c r="E1489" s="34"/>
      <c r="F1489" s="209" t="s">
        <v>3119</v>
      </c>
      <c r="G1489" s="34"/>
      <c r="H1489" s="34"/>
      <c r="I1489" s="34"/>
      <c r="J1489" s="34"/>
      <c r="K1489" s="34"/>
      <c r="L1489" s="38"/>
      <c r="M1489" s="210"/>
      <c r="N1489" s="211"/>
      <c r="O1489" s="77"/>
      <c r="P1489" s="77"/>
      <c r="Q1489" s="77"/>
      <c r="R1489" s="77"/>
      <c r="S1489" s="77"/>
      <c r="T1489" s="78"/>
      <c r="U1489" s="32"/>
      <c r="V1489" s="32"/>
      <c r="W1489" s="32"/>
      <c r="X1489" s="32"/>
      <c r="Y1489" s="32"/>
      <c r="Z1489" s="32"/>
      <c r="AA1489" s="32"/>
      <c r="AB1489" s="32"/>
      <c r="AC1489" s="32"/>
      <c r="AD1489" s="32"/>
      <c r="AE1489" s="32"/>
      <c r="AT1489" s="17" t="s">
        <v>152</v>
      </c>
      <c r="AU1489" s="17" t="s">
        <v>83</v>
      </c>
    </row>
    <row r="1490" s="2" customFormat="1" ht="37.8" customHeight="1">
      <c r="A1490" s="32"/>
      <c r="B1490" s="33"/>
      <c r="C1490" s="196" t="s">
        <v>3153</v>
      </c>
      <c r="D1490" s="196" t="s">
        <v>145</v>
      </c>
      <c r="E1490" s="197" t="s">
        <v>3154</v>
      </c>
      <c r="F1490" s="198" t="s">
        <v>3155</v>
      </c>
      <c r="G1490" s="199" t="s">
        <v>148</v>
      </c>
      <c r="H1490" s="200">
        <v>1.2</v>
      </c>
      <c r="I1490" s="201">
        <v>3100</v>
      </c>
      <c r="J1490" s="201">
        <f>ROUND(I1490*H1490,2)</f>
        <v>3720</v>
      </c>
      <c r="K1490" s="198" t="s">
        <v>149</v>
      </c>
      <c r="L1490" s="38"/>
      <c r="M1490" s="202" t="s">
        <v>18</v>
      </c>
      <c r="N1490" s="203" t="s">
        <v>45</v>
      </c>
      <c r="O1490" s="204">
        <v>3.0600000000000001</v>
      </c>
      <c r="P1490" s="204">
        <f>O1490*H1490</f>
        <v>3.6719999999999997</v>
      </c>
      <c r="Q1490" s="204">
        <v>0.079799999999999996</v>
      </c>
      <c r="R1490" s="204">
        <f>Q1490*H1490</f>
        <v>0.095759999999999998</v>
      </c>
      <c r="S1490" s="204">
        <v>0</v>
      </c>
      <c r="T1490" s="205">
        <f>S1490*H1490</f>
        <v>0</v>
      </c>
      <c r="U1490" s="32"/>
      <c r="V1490" s="32"/>
      <c r="W1490" s="32"/>
      <c r="X1490" s="32"/>
      <c r="Y1490" s="32"/>
      <c r="Z1490" s="32"/>
      <c r="AA1490" s="32"/>
      <c r="AB1490" s="32"/>
      <c r="AC1490" s="32"/>
      <c r="AD1490" s="32"/>
      <c r="AE1490" s="32"/>
      <c r="AR1490" s="206" t="s">
        <v>150</v>
      </c>
      <c r="AT1490" s="206" t="s">
        <v>145</v>
      </c>
      <c r="AU1490" s="206" t="s">
        <v>83</v>
      </c>
      <c r="AY1490" s="17" t="s">
        <v>143</v>
      </c>
      <c r="BE1490" s="207">
        <f>IF(N1490="základní",J1490,0)</f>
        <v>3720</v>
      </c>
      <c r="BF1490" s="207">
        <f>IF(N1490="snížená",J1490,0)</f>
        <v>0</v>
      </c>
      <c r="BG1490" s="207">
        <f>IF(N1490="zákl. přenesená",J1490,0)</f>
        <v>0</v>
      </c>
      <c r="BH1490" s="207">
        <f>IF(N1490="sníž. přenesená",J1490,0)</f>
        <v>0</v>
      </c>
      <c r="BI1490" s="207">
        <f>IF(N1490="nulová",J1490,0)</f>
        <v>0</v>
      </c>
      <c r="BJ1490" s="17" t="s">
        <v>20</v>
      </c>
      <c r="BK1490" s="207">
        <f>ROUND(I1490*H1490,2)</f>
        <v>3720</v>
      </c>
      <c r="BL1490" s="17" t="s">
        <v>150</v>
      </c>
      <c r="BM1490" s="206" t="s">
        <v>3156</v>
      </c>
    </row>
    <row r="1491" s="2" customFormat="1">
      <c r="A1491" s="32"/>
      <c r="B1491" s="33"/>
      <c r="C1491" s="34"/>
      <c r="D1491" s="208" t="s">
        <v>152</v>
      </c>
      <c r="E1491" s="34"/>
      <c r="F1491" s="209" t="s">
        <v>3119</v>
      </c>
      <c r="G1491" s="34"/>
      <c r="H1491" s="34"/>
      <c r="I1491" s="34"/>
      <c r="J1491" s="34"/>
      <c r="K1491" s="34"/>
      <c r="L1491" s="38"/>
      <c r="M1491" s="210"/>
      <c r="N1491" s="211"/>
      <c r="O1491" s="77"/>
      <c r="P1491" s="77"/>
      <c r="Q1491" s="77"/>
      <c r="R1491" s="77"/>
      <c r="S1491" s="77"/>
      <c r="T1491" s="78"/>
      <c r="U1491" s="32"/>
      <c r="V1491" s="32"/>
      <c r="W1491" s="32"/>
      <c r="X1491" s="32"/>
      <c r="Y1491" s="32"/>
      <c r="Z1491" s="32"/>
      <c r="AA1491" s="32"/>
      <c r="AB1491" s="32"/>
      <c r="AC1491" s="32"/>
      <c r="AD1491" s="32"/>
      <c r="AE1491" s="32"/>
      <c r="AT1491" s="17" t="s">
        <v>152</v>
      </c>
      <c r="AU1491" s="17" t="s">
        <v>83</v>
      </c>
    </row>
    <row r="1492" s="2" customFormat="1">
      <c r="A1492" s="32"/>
      <c r="B1492" s="33"/>
      <c r="C1492" s="34"/>
      <c r="D1492" s="208" t="s">
        <v>179</v>
      </c>
      <c r="E1492" s="34"/>
      <c r="F1492" s="209" t="s">
        <v>3157</v>
      </c>
      <c r="G1492" s="34"/>
      <c r="H1492" s="34"/>
      <c r="I1492" s="34"/>
      <c r="J1492" s="34"/>
      <c r="K1492" s="34"/>
      <c r="L1492" s="38"/>
      <c r="M1492" s="210"/>
      <c r="N1492" s="211"/>
      <c r="O1492" s="77"/>
      <c r="P1492" s="77"/>
      <c r="Q1492" s="77"/>
      <c r="R1492" s="77"/>
      <c r="S1492" s="77"/>
      <c r="T1492" s="78"/>
      <c r="U1492" s="32"/>
      <c r="V1492" s="32"/>
      <c r="W1492" s="32"/>
      <c r="X1492" s="32"/>
      <c r="Y1492" s="32"/>
      <c r="Z1492" s="32"/>
      <c r="AA1492" s="32"/>
      <c r="AB1492" s="32"/>
      <c r="AC1492" s="32"/>
      <c r="AD1492" s="32"/>
      <c r="AE1492" s="32"/>
      <c r="AT1492" s="17" t="s">
        <v>179</v>
      </c>
      <c r="AU1492" s="17" t="s">
        <v>83</v>
      </c>
    </row>
    <row r="1493" s="2" customFormat="1" ht="37.8" customHeight="1">
      <c r="A1493" s="32"/>
      <c r="B1493" s="33"/>
      <c r="C1493" s="196" t="s">
        <v>3158</v>
      </c>
      <c r="D1493" s="196" t="s">
        <v>145</v>
      </c>
      <c r="E1493" s="197" t="s">
        <v>3159</v>
      </c>
      <c r="F1493" s="198" t="s">
        <v>3160</v>
      </c>
      <c r="G1493" s="199" t="s">
        <v>148</v>
      </c>
      <c r="H1493" s="200">
        <v>2.25</v>
      </c>
      <c r="I1493" s="201">
        <v>3680</v>
      </c>
      <c r="J1493" s="201">
        <f>ROUND(I1493*H1493,2)</f>
        <v>8280</v>
      </c>
      <c r="K1493" s="198" t="s">
        <v>149</v>
      </c>
      <c r="L1493" s="38"/>
      <c r="M1493" s="202" t="s">
        <v>18</v>
      </c>
      <c r="N1493" s="203" t="s">
        <v>45</v>
      </c>
      <c r="O1493" s="204">
        <v>3.3119999999999998</v>
      </c>
      <c r="P1493" s="204">
        <f>O1493*H1493</f>
        <v>7.452</v>
      </c>
      <c r="Q1493" s="204">
        <v>0.099750000000000005</v>
      </c>
      <c r="R1493" s="204">
        <f>Q1493*H1493</f>
        <v>0.22443750000000001</v>
      </c>
      <c r="S1493" s="204">
        <v>0</v>
      </c>
      <c r="T1493" s="205">
        <f>S1493*H1493</f>
        <v>0</v>
      </c>
      <c r="U1493" s="32"/>
      <c r="V1493" s="32"/>
      <c r="W1493" s="32"/>
      <c r="X1493" s="32"/>
      <c r="Y1493" s="32"/>
      <c r="Z1493" s="32"/>
      <c r="AA1493" s="32"/>
      <c r="AB1493" s="32"/>
      <c r="AC1493" s="32"/>
      <c r="AD1493" s="32"/>
      <c r="AE1493" s="32"/>
      <c r="AR1493" s="206" t="s">
        <v>150</v>
      </c>
      <c r="AT1493" s="206" t="s">
        <v>145</v>
      </c>
      <c r="AU1493" s="206" t="s">
        <v>83</v>
      </c>
      <c r="AY1493" s="17" t="s">
        <v>143</v>
      </c>
      <c r="BE1493" s="207">
        <f>IF(N1493="základní",J1493,0)</f>
        <v>8280</v>
      </c>
      <c r="BF1493" s="207">
        <f>IF(N1493="snížená",J1493,0)</f>
        <v>0</v>
      </c>
      <c r="BG1493" s="207">
        <f>IF(N1493="zákl. přenesená",J1493,0)</f>
        <v>0</v>
      </c>
      <c r="BH1493" s="207">
        <f>IF(N1493="sníž. přenesená",J1493,0)</f>
        <v>0</v>
      </c>
      <c r="BI1493" s="207">
        <f>IF(N1493="nulová",J1493,0)</f>
        <v>0</v>
      </c>
      <c r="BJ1493" s="17" t="s">
        <v>20</v>
      </c>
      <c r="BK1493" s="207">
        <f>ROUND(I1493*H1493,2)</f>
        <v>8280</v>
      </c>
      <c r="BL1493" s="17" t="s">
        <v>150</v>
      </c>
      <c r="BM1493" s="206" t="s">
        <v>3161</v>
      </c>
    </row>
    <row r="1494" s="2" customFormat="1">
      <c r="A1494" s="32"/>
      <c r="B1494" s="33"/>
      <c r="C1494" s="34"/>
      <c r="D1494" s="208" t="s">
        <v>152</v>
      </c>
      <c r="E1494" s="34"/>
      <c r="F1494" s="209" t="s">
        <v>3119</v>
      </c>
      <c r="G1494" s="34"/>
      <c r="H1494" s="34"/>
      <c r="I1494" s="34"/>
      <c r="J1494" s="34"/>
      <c r="K1494" s="34"/>
      <c r="L1494" s="38"/>
      <c r="M1494" s="210"/>
      <c r="N1494" s="211"/>
      <c r="O1494" s="77"/>
      <c r="P1494" s="77"/>
      <c r="Q1494" s="77"/>
      <c r="R1494" s="77"/>
      <c r="S1494" s="77"/>
      <c r="T1494" s="78"/>
      <c r="U1494" s="32"/>
      <c r="V1494" s="32"/>
      <c r="W1494" s="32"/>
      <c r="X1494" s="32"/>
      <c r="Y1494" s="32"/>
      <c r="Z1494" s="32"/>
      <c r="AA1494" s="32"/>
      <c r="AB1494" s="32"/>
      <c r="AC1494" s="32"/>
      <c r="AD1494" s="32"/>
      <c r="AE1494" s="32"/>
      <c r="AT1494" s="17" t="s">
        <v>152</v>
      </c>
      <c r="AU1494" s="17" t="s">
        <v>83</v>
      </c>
    </row>
    <row r="1495" s="2" customFormat="1" ht="37.8" customHeight="1">
      <c r="A1495" s="32"/>
      <c r="B1495" s="33"/>
      <c r="C1495" s="196" t="s">
        <v>3162</v>
      </c>
      <c r="D1495" s="196" t="s">
        <v>145</v>
      </c>
      <c r="E1495" s="197" t="s">
        <v>3163</v>
      </c>
      <c r="F1495" s="198" t="s">
        <v>3164</v>
      </c>
      <c r="G1495" s="199" t="s">
        <v>148</v>
      </c>
      <c r="H1495" s="200">
        <v>5.25</v>
      </c>
      <c r="I1495" s="201">
        <v>6970</v>
      </c>
      <c r="J1495" s="201">
        <f>ROUND(I1495*H1495,2)</f>
        <v>36592.5</v>
      </c>
      <c r="K1495" s="198" t="s">
        <v>149</v>
      </c>
      <c r="L1495" s="38"/>
      <c r="M1495" s="202" t="s">
        <v>18</v>
      </c>
      <c r="N1495" s="203" t="s">
        <v>45</v>
      </c>
      <c r="O1495" s="204">
        <v>5.532</v>
      </c>
      <c r="P1495" s="204">
        <f>O1495*H1495</f>
        <v>29.042999999999999</v>
      </c>
      <c r="Q1495" s="204">
        <v>0.19950000000000001</v>
      </c>
      <c r="R1495" s="204">
        <f>Q1495*H1495</f>
        <v>1.0473750000000002</v>
      </c>
      <c r="S1495" s="204">
        <v>0</v>
      </c>
      <c r="T1495" s="205">
        <f>S1495*H1495</f>
        <v>0</v>
      </c>
      <c r="U1495" s="32"/>
      <c r="V1495" s="32"/>
      <c r="W1495" s="32"/>
      <c r="X1495" s="32"/>
      <c r="Y1495" s="32"/>
      <c r="Z1495" s="32"/>
      <c r="AA1495" s="32"/>
      <c r="AB1495" s="32"/>
      <c r="AC1495" s="32"/>
      <c r="AD1495" s="32"/>
      <c r="AE1495" s="32"/>
      <c r="AR1495" s="206" t="s">
        <v>150</v>
      </c>
      <c r="AT1495" s="206" t="s">
        <v>145</v>
      </c>
      <c r="AU1495" s="206" t="s">
        <v>83</v>
      </c>
      <c r="AY1495" s="17" t="s">
        <v>143</v>
      </c>
      <c r="BE1495" s="207">
        <f>IF(N1495="základní",J1495,0)</f>
        <v>36592.5</v>
      </c>
      <c r="BF1495" s="207">
        <f>IF(N1495="snížená",J1495,0)</f>
        <v>0</v>
      </c>
      <c r="BG1495" s="207">
        <f>IF(N1495="zákl. přenesená",J1495,0)</f>
        <v>0</v>
      </c>
      <c r="BH1495" s="207">
        <f>IF(N1495="sníž. přenesená",J1495,0)</f>
        <v>0</v>
      </c>
      <c r="BI1495" s="207">
        <f>IF(N1495="nulová",J1495,0)</f>
        <v>0</v>
      </c>
      <c r="BJ1495" s="17" t="s">
        <v>20</v>
      </c>
      <c r="BK1495" s="207">
        <f>ROUND(I1495*H1495,2)</f>
        <v>36592.5</v>
      </c>
      <c r="BL1495" s="17" t="s">
        <v>150</v>
      </c>
      <c r="BM1495" s="206" t="s">
        <v>3165</v>
      </c>
    </row>
    <row r="1496" s="2" customFormat="1">
      <c r="A1496" s="32"/>
      <c r="B1496" s="33"/>
      <c r="C1496" s="34"/>
      <c r="D1496" s="208" t="s">
        <v>152</v>
      </c>
      <c r="E1496" s="34"/>
      <c r="F1496" s="209" t="s">
        <v>3119</v>
      </c>
      <c r="G1496" s="34"/>
      <c r="H1496" s="34"/>
      <c r="I1496" s="34"/>
      <c r="J1496" s="34"/>
      <c r="K1496" s="34"/>
      <c r="L1496" s="38"/>
      <c r="M1496" s="210"/>
      <c r="N1496" s="211"/>
      <c r="O1496" s="77"/>
      <c r="P1496" s="77"/>
      <c r="Q1496" s="77"/>
      <c r="R1496" s="77"/>
      <c r="S1496" s="77"/>
      <c r="T1496" s="78"/>
      <c r="U1496" s="32"/>
      <c r="V1496" s="32"/>
      <c r="W1496" s="32"/>
      <c r="X1496" s="32"/>
      <c r="Y1496" s="32"/>
      <c r="Z1496" s="32"/>
      <c r="AA1496" s="32"/>
      <c r="AB1496" s="32"/>
      <c r="AC1496" s="32"/>
      <c r="AD1496" s="32"/>
      <c r="AE1496" s="32"/>
      <c r="AT1496" s="17" t="s">
        <v>152</v>
      </c>
      <c r="AU1496" s="17" t="s">
        <v>83</v>
      </c>
    </row>
    <row r="1497" s="2" customFormat="1" ht="33" customHeight="1">
      <c r="A1497" s="32"/>
      <c r="B1497" s="33"/>
      <c r="C1497" s="196" t="s">
        <v>3166</v>
      </c>
      <c r="D1497" s="196" t="s">
        <v>145</v>
      </c>
      <c r="E1497" s="197" t="s">
        <v>3167</v>
      </c>
      <c r="F1497" s="198" t="s">
        <v>3168</v>
      </c>
      <c r="G1497" s="199" t="s">
        <v>148</v>
      </c>
      <c r="H1497" s="200">
        <v>7.5</v>
      </c>
      <c r="I1497" s="201">
        <v>916</v>
      </c>
      <c r="J1497" s="201">
        <f>ROUND(I1497*H1497,2)</f>
        <v>6870</v>
      </c>
      <c r="K1497" s="198" t="s">
        <v>149</v>
      </c>
      <c r="L1497" s="38"/>
      <c r="M1497" s="202" t="s">
        <v>18</v>
      </c>
      <c r="N1497" s="203" t="s">
        <v>45</v>
      </c>
      <c r="O1497" s="204">
        <v>1.155</v>
      </c>
      <c r="P1497" s="204">
        <f>O1497*H1497</f>
        <v>8.6624999999999996</v>
      </c>
      <c r="Q1497" s="204">
        <v>0.019949999999999999</v>
      </c>
      <c r="R1497" s="204">
        <f>Q1497*H1497</f>
        <v>0.14962499999999998</v>
      </c>
      <c r="S1497" s="204">
        <v>0</v>
      </c>
      <c r="T1497" s="205">
        <f>S1497*H1497</f>
        <v>0</v>
      </c>
      <c r="U1497" s="32"/>
      <c r="V1497" s="32"/>
      <c r="W1497" s="32"/>
      <c r="X1497" s="32"/>
      <c r="Y1497" s="32"/>
      <c r="Z1497" s="32"/>
      <c r="AA1497" s="32"/>
      <c r="AB1497" s="32"/>
      <c r="AC1497" s="32"/>
      <c r="AD1497" s="32"/>
      <c r="AE1497" s="32"/>
      <c r="AR1497" s="206" t="s">
        <v>150</v>
      </c>
      <c r="AT1497" s="206" t="s">
        <v>145</v>
      </c>
      <c r="AU1497" s="206" t="s">
        <v>83</v>
      </c>
      <c r="AY1497" s="17" t="s">
        <v>143</v>
      </c>
      <c r="BE1497" s="207">
        <f>IF(N1497="základní",J1497,0)</f>
        <v>6870</v>
      </c>
      <c r="BF1497" s="207">
        <f>IF(N1497="snížená",J1497,0)</f>
        <v>0</v>
      </c>
      <c r="BG1497" s="207">
        <f>IF(N1497="zákl. přenesená",J1497,0)</f>
        <v>0</v>
      </c>
      <c r="BH1497" s="207">
        <f>IF(N1497="sníž. přenesená",J1497,0)</f>
        <v>0</v>
      </c>
      <c r="BI1497" s="207">
        <f>IF(N1497="nulová",J1497,0)</f>
        <v>0</v>
      </c>
      <c r="BJ1497" s="17" t="s">
        <v>20</v>
      </c>
      <c r="BK1497" s="207">
        <f>ROUND(I1497*H1497,2)</f>
        <v>6870</v>
      </c>
      <c r="BL1497" s="17" t="s">
        <v>150</v>
      </c>
      <c r="BM1497" s="206" t="s">
        <v>3169</v>
      </c>
    </row>
    <row r="1498" s="2" customFormat="1">
      <c r="A1498" s="32"/>
      <c r="B1498" s="33"/>
      <c r="C1498" s="34"/>
      <c r="D1498" s="208" t="s">
        <v>152</v>
      </c>
      <c r="E1498" s="34"/>
      <c r="F1498" s="209" t="s">
        <v>3119</v>
      </c>
      <c r="G1498" s="34"/>
      <c r="H1498" s="34"/>
      <c r="I1498" s="34"/>
      <c r="J1498" s="34"/>
      <c r="K1498" s="34"/>
      <c r="L1498" s="38"/>
      <c r="M1498" s="210"/>
      <c r="N1498" s="211"/>
      <c r="O1498" s="77"/>
      <c r="P1498" s="77"/>
      <c r="Q1498" s="77"/>
      <c r="R1498" s="77"/>
      <c r="S1498" s="77"/>
      <c r="T1498" s="78"/>
      <c r="U1498" s="32"/>
      <c r="V1498" s="32"/>
      <c r="W1498" s="32"/>
      <c r="X1498" s="32"/>
      <c r="Y1498" s="32"/>
      <c r="Z1498" s="32"/>
      <c r="AA1498" s="32"/>
      <c r="AB1498" s="32"/>
      <c r="AC1498" s="32"/>
      <c r="AD1498" s="32"/>
      <c r="AE1498" s="32"/>
      <c r="AT1498" s="17" t="s">
        <v>152</v>
      </c>
      <c r="AU1498" s="17" t="s">
        <v>83</v>
      </c>
    </row>
    <row r="1499" s="2" customFormat="1" ht="37.8" customHeight="1">
      <c r="A1499" s="32"/>
      <c r="B1499" s="33"/>
      <c r="C1499" s="196" t="s">
        <v>3170</v>
      </c>
      <c r="D1499" s="196" t="s">
        <v>145</v>
      </c>
      <c r="E1499" s="197" t="s">
        <v>3171</v>
      </c>
      <c r="F1499" s="198" t="s">
        <v>3172</v>
      </c>
      <c r="G1499" s="199" t="s">
        <v>148</v>
      </c>
      <c r="H1499" s="200">
        <v>34.5</v>
      </c>
      <c r="I1499" s="201">
        <v>1490</v>
      </c>
      <c r="J1499" s="201">
        <f>ROUND(I1499*H1499,2)</f>
        <v>51405</v>
      </c>
      <c r="K1499" s="198" t="s">
        <v>149</v>
      </c>
      <c r="L1499" s="38"/>
      <c r="M1499" s="202" t="s">
        <v>18</v>
      </c>
      <c r="N1499" s="203" t="s">
        <v>45</v>
      </c>
      <c r="O1499" s="204">
        <v>1.375</v>
      </c>
      <c r="P1499" s="204">
        <f>O1499*H1499</f>
        <v>47.4375</v>
      </c>
      <c r="Q1499" s="204">
        <v>0.039899999999999998</v>
      </c>
      <c r="R1499" s="204">
        <f>Q1499*H1499</f>
        <v>1.3765499999999999</v>
      </c>
      <c r="S1499" s="204">
        <v>0</v>
      </c>
      <c r="T1499" s="205">
        <f>S1499*H1499</f>
        <v>0</v>
      </c>
      <c r="U1499" s="32"/>
      <c r="V1499" s="32"/>
      <c r="W1499" s="32"/>
      <c r="X1499" s="32"/>
      <c r="Y1499" s="32"/>
      <c r="Z1499" s="32"/>
      <c r="AA1499" s="32"/>
      <c r="AB1499" s="32"/>
      <c r="AC1499" s="32"/>
      <c r="AD1499" s="32"/>
      <c r="AE1499" s="32"/>
      <c r="AR1499" s="206" t="s">
        <v>150</v>
      </c>
      <c r="AT1499" s="206" t="s">
        <v>145</v>
      </c>
      <c r="AU1499" s="206" t="s">
        <v>83</v>
      </c>
      <c r="AY1499" s="17" t="s">
        <v>143</v>
      </c>
      <c r="BE1499" s="207">
        <f>IF(N1499="základní",J1499,0)</f>
        <v>51405</v>
      </c>
      <c r="BF1499" s="207">
        <f>IF(N1499="snížená",J1499,0)</f>
        <v>0</v>
      </c>
      <c r="BG1499" s="207">
        <f>IF(N1499="zákl. přenesená",J1499,0)</f>
        <v>0</v>
      </c>
      <c r="BH1499" s="207">
        <f>IF(N1499="sníž. přenesená",J1499,0)</f>
        <v>0</v>
      </c>
      <c r="BI1499" s="207">
        <f>IF(N1499="nulová",J1499,0)</f>
        <v>0</v>
      </c>
      <c r="BJ1499" s="17" t="s">
        <v>20</v>
      </c>
      <c r="BK1499" s="207">
        <f>ROUND(I1499*H1499,2)</f>
        <v>51405</v>
      </c>
      <c r="BL1499" s="17" t="s">
        <v>150</v>
      </c>
      <c r="BM1499" s="206" t="s">
        <v>3173</v>
      </c>
    </row>
    <row r="1500" s="2" customFormat="1">
      <c r="A1500" s="32"/>
      <c r="B1500" s="33"/>
      <c r="C1500" s="34"/>
      <c r="D1500" s="208" t="s">
        <v>152</v>
      </c>
      <c r="E1500" s="34"/>
      <c r="F1500" s="209" t="s">
        <v>3119</v>
      </c>
      <c r="G1500" s="34"/>
      <c r="H1500" s="34"/>
      <c r="I1500" s="34"/>
      <c r="J1500" s="34"/>
      <c r="K1500" s="34"/>
      <c r="L1500" s="38"/>
      <c r="M1500" s="210"/>
      <c r="N1500" s="211"/>
      <c r="O1500" s="77"/>
      <c r="P1500" s="77"/>
      <c r="Q1500" s="77"/>
      <c r="R1500" s="77"/>
      <c r="S1500" s="77"/>
      <c r="T1500" s="78"/>
      <c r="U1500" s="32"/>
      <c r="V1500" s="32"/>
      <c r="W1500" s="32"/>
      <c r="X1500" s="32"/>
      <c r="Y1500" s="32"/>
      <c r="Z1500" s="32"/>
      <c r="AA1500" s="32"/>
      <c r="AB1500" s="32"/>
      <c r="AC1500" s="32"/>
      <c r="AD1500" s="32"/>
      <c r="AE1500" s="32"/>
      <c r="AT1500" s="17" t="s">
        <v>152</v>
      </c>
      <c r="AU1500" s="17" t="s">
        <v>83</v>
      </c>
    </row>
    <row r="1501" s="2" customFormat="1" ht="37.8" customHeight="1">
      <c r="A1501" s="32"/>
      <c r="B1501" s="33"/>
      <c r="C1501" s="196" t="s">
        <v>3174</v>
      </c>
      <c r="D1501" s="196" t="s">
        <v>145</v>
      </c>
      <c r="E1501" s="197" t="s">
        <v>3175</v>
      </c>
      <c r="F1501" s="198" t="s">
        <v>3176</v>
      </c>
      <c r="G1501" s="199" t="s">
        <v>148</v>
      </c>
      <c r="H1501" s="200">
        <v>7.5</v>
      </c>
      <c r="I1501" s="201">
        <v>2200</v>
      </c>
      <c r="J1501" s="201">
        <f>ROUND(I1501*H1501,2)</f>
        <v>16500</v>
      </c>
      <c r="K1501" s="198" t="s">
        <v>149</v>
      </c>
      <c r="L1501" s="38"/>
      <c r="M1501" s="202" t="s">
        <v>18</v>
      </c>
      <c r="N1501" s="203" t="s">
        <v>45</v>
      </c>
      <c r="O1501" s="204">
        <v>1.98</v>
      </c>
      <c r="P1501" s="204">
        <f>O1501*H1501</f>
        <v>14.85</v>
      </c>
      <c r="Q1501" s="204">
        <v>0.05985</v>
      </c>
      <c r="R1501" s="204">
        <f>Q1501*H1501</f>
        <v>0.44887500000000002</v>
      </c>
      <c r="S1501" s="204">
        <v>0</v>
      </c>
      <c r="T1501" s="205">
        <f>S1501*H1501</f>
        <v>0</v>
      </c>
      <c r="U1501" s="32"/>
      <c r="V1501" s="32"/>
      <c r="W1501" s="32"/>
      <c r="X1501" s="32"/>
      <c r="Y1501" s="32"/>
      <c r="Z1501" s="32"/>
      <c r="AA1501" s="32"/>
      <c r="AB1501" s="32"/>
      <c r="AC1501" s="32"/>
      <c r="AD1501" s="32"/>
      <c r="AE1501" s="32"/>
      <c r="AR1501" s="206" t="s">
        <v>150</v>
      </c>
      <c r="AT1501" s="206" t="s">
        <v>145</v>
      </c>
      <c r="AU1501" s="206" t="s">
        <v>83</v>
      </c>
      <c r="AY1501" s="17" t="s">
        <v>143</v>
      </c>
      <c r="BE1501" s="207">
        <f>IF(N1501="základní",J1501,0)</f>
        <v>16500</v>
      </c>
      <c r="BF1501" s="207">
        <f>IF(N1501="snížená",J1501,0)</f>
        <v>0</v>
      </c>
      <c r="BG1501" s="207">
        <f>IF(N1501="zákl. přenesená",J1501,0)</f>
        <v>0</v>
      </c>
      <c r="BH1501" s="207">
        <f>IF(N1501="sníž. přenesená",J1501,0)</f>
        <v>0</v>
      </c>
      <c r="BI1501" s="207">
        <f>IF(N1501="nulová",J1501,0)</f>
        <v>0</v>
      </c>
      <c r="BJ1501" s="17" t="s">
        <v>20</v>
      </c>
      <c r="BK1501" s="207">
        <f>ROUND(I1501*H1501,2)</f>
        <v>16500</v>
      </c>
      <c r="BL1501" s="17" t="s">
        <v>150</v>
      </c>
      <c r="BM1501" s="206" t="s">
        <v>3177</v>
      </c>
    </row>
    <row r="1502" s="2" customFormat="1">
      <c r="A1502" s="32"/>
      <c r="B1502" s="33"/>
      <c r="C1502" s="34"/>
      <c r="D1502" s="208" t="s">
        <v>152</v>
      </c>
      <c r="E1502" s="34"/>
      <c r="F1502" s="209" t="s">
        <v>3119</v>
      </c>
      <c r="G1502" s="34"/>
      <c r="H1502" s="34"/>
      <c r="I1502" s="34"/>
      <c r="J1502" s="34"/>
      <c r="K1502" s="34"/>
      <c r="L1502" s="38"/>
      <c r="M1502" s="210"/>
      <c r="N1502" s="211"/>
      <c r="O1502" s="77"/>
      <c r="P1502" s="77"/>
      <c r="Q1502" s="77"/>
      <c r="R1502" s="77"/>
      <c r="S1502" s="77"/>
      <c r="T1502" s="78"/>
      <c r="U1502" s="32"/>
      <c r="V1502" s="32"/>
      <c r="W1502" s="32"/>
      <c r="X1502" s="32"/>
      <c r="Y1502" s="32"/>
      <c r="Z1502" s="32"/>
      <c r="AA1502" s="32"/>
      <c r="AB1502" s="32"/>
      <c r="AC1502" s="32"/>
      <c r="AD1502" s="32"/>
      <c r="AE1502" s="32"/>
      <c r="AT1502" s="17" t="s">
        <v>152</v>
      </c>
      <c r="AU1502" s="17" t="s">
        <v>83</v>
      </c>
    </row>
    <row r="1503" s="2" customFormat="1" ht="37.8" customHeight="1">
      <c r="A1503" s="32"/>
      <c r="B1503" s="33"/>
      <c r="C1503" s="196" t="s">
        <v>3178</v>
      </c>
      <c r="D1503" s="196" t="s">
        <v>145</v>
      </c>
      <c r="E1503" s="197" t="s">
        <v>3179</v>
      </c>
      <c r="F1503" s="198" t="s">
        <v>3180</v>
      </c>
      <c r="G1503" s="199" t="s">
        <v>148</v>
      </c>
      <c r="H1503" s="200">
        <v>7.5</v>
      </c>
      <c r="I1503" s="201">
        <v>3000</v>
      </c>
      <c r="J1503" s="201">
        <f>ROUND(I1503*H1503,2)</f>
        <v>22500</v>
      </c>
      <c r="K1503" s="198" t="s">
        <v>149</v>
      </c>
      <c r="L1503" s="38"/>
      <c r="M1503" s="202" t="s">
        <v>18</v>
      </c>
      <c r="N1503" s="203" t="s">
        <v>45</v>
      </c>
      <c r="O1503" s="204">
        <v>2.8050000000000002</v>
      </c>
      <c r="P1503" s="204">
        <f>O1503*H1503</f>
        <v>21.037500000000001</v>
      </c>
      <c r="Q1503" s="204">
        <v>0.079799999999999996</v>
      </c>
      <c r="R1503" s="204">
        <f>Q1503*H1503</f>
        <v>0.59849999999999992</v>
      </c>
      <c r="S1503" s="204">
        <v>0</v>
      </c>
      <c r="T1503" s="205">
        <f>S1503*H1503</f>
        <v>0</v>
      </c>
      <c r="U1503" s="32"/>
      <c r="V1503" s="32"/>
      <c r="W1503" s="32"/>
      <c r="X1503" s="32"/>
      <c r="Y1503" s="32"/>
      <c r="Z1503" s="32"/>
      <c r="AA1503" s="32"/>
      <c r="AB1503" s="32"/>
      <c r="AC1503" s="32"/>
      <c r="AD1503" s="32"/>
      <c r="AE1503" s="32"/>
      <c r="AR1503" s="206" t="s">
        <v>150</v>
      </c>
      <c r="AT1503" s="206" t="s">
        <v>145</v>
      </c>
      <c r="AU1503" s="206" t="s">
        <v>83</v>
      </c>
      <c r="AY1503" s="17" t="s">
        <v>143</v>
      </c>
      <c r="BE1503" s="207">
        <f>IF(N1503="základní",J1503,0)</f>
        <v>22500</v>
      </c>
      <c r="BF1503" s="207">
        <f>IF(N1503="snížená",J1503,0)</f>
        <v>0</v>
      </c>
      <c r="BG1503" s="207">
        <f>IF(N1503="zákl. přenesená",J1503,0)</f>
        <v>0</v>
      </c>
      <c r="BH1503" s="207">
        <f>IF(N1503="sníž. přenesená",J1503,0)</f>
        <v>0</v>
      </c>
      <c r="BI1503" s="207">
        <f>IF(N1503="nulová",J1503,0)</f>
        <v>0</v>
      </c>
      <c r="BJ1503" s="17" t="s">
        <v>20</v>
      </c>
      <c r="BK1503" s="207">
        <f>ROUND(I1503*H1503,2)</f>
        <v>22500</v>
      </c>
      <c r="BL1503" s="17" t="s">
        <v>150</v>
      </c>
      <c r="BM1503" s="206" t="s">
        <v>3181</v>
      </c>
    </row>
    <row r="1504" s="2" customFormat="1">
      <c r="A1504" s="32"/>
      <c r="B1504" s="33"/>
      <c r="C1504" s="34"/>
      <c r="D1504" s="208" t="s">
        <v>152</v>
      </c>
      <c r="E1504" s="34"/>
      <c r="F1504" s="209" t="s">
        <v>3119</v>
      </c>
      <c r="G1504" s="34"/>
      <c r="H1504" s="34"/>
      <c r="I1504" s="34"/>
      <c r="J1504" s="34"/>
      <c r="K1504" s="34"/>
      <c r="L1504" s="38"/>
      <c r="M1504" s="210"/>
      <c r="N1504" s="211"/>
      <c r="O1504" s="77"/>
      <c r="P1504" s="77"/>
      <c r="Q1504" s="77"/>
      <c r="R1504" s="77"/>
      <c r="S1504" s="77"/>
      <c r="T1504" s="78"/>
      <c r="U1504" s="32"/>
      <c r="V1504" s="32"/>
      <c r="W1504" s="32"/>
      <c r="X1504" s="32"/>
      <c r="Y1504" s="32"/>
      <c r="Z1504" s="32"/>
      <c r="AA1504" s="32"/>
      <c r="AB1504" s="32"/>
      <c r="AC1504" s="32"/>
      <c r="AD1504" s="32"/>
      <c r="AE1504" s="32"/>
      <c r="AT1504" s="17" t="s">
        <v>152</v>
      </c>
      <c r="AU1504" s="17" t="s">
        <v>83</v>
      </c>
    </row>
    <row r="1505" s="2" customFormat="1" ht="37.8" customHeight="1">
      <c r="A1505" s="32"/>
      <c r="B1505" s="33"/>
      <c r="C1505" s="196" t="s">
        <v>3182</v>
      </c>
      <c r="D1505" s="196" t="s">
        <v>145</v>
      </c>
      <c r="E1505" s="197" t="s">
        <v>3183</v>
      </c>
      <c r="F1505" s="198" t="s">
        <v>3184</v>
      </c>
      <c r="G1505" s="199" t="s">
        <v>148</v>
      </c>
      <c r="H1505" s="200">
        <v>7.5</v>
      </c>
      <c r="I1505" s="201">
        <v>3580</v>
      </c>
      <c r="J1505" s="201">
        <f>ROUND(I1505*H1505,2)</f>
        <v>26850</v>
      </c>
      <c r="K1505" s="198" t="s">
        <v>149</v>
      </c>
      <c r="L1505" s="38"/>
      <c r="M1505" s="202" t="s">
        <v>18</v>
      </c>
      <c r="N1505" s="203" t="s">
        <v>45</v>
      </c>
      <c r="O1505" s="204">
        <v>3.036</v>
      </c>
      <c r="P1505" s="204">
        <f>O1505*H1505</f>
        <v>22.77</v>
      </c>
      <c r="Q1505" s="204">
        <v>0.099750000000000005</v>
      </c>
      <c r="R1505" s="204">
        <f>Q1505*H1505</f>
        <v>0.74812500000000004</v>
      </c>
      <c r="S1505" s="204">
        <v>0</v>
      </c>
      <c r="T1505" s="205">
        <f>S1505*H1505</f>
        <v>0</v>
      </c>
      <c r="U1505" s="32"/>
      <c r="V1505" s="32"/>
      <c r="W1505" s="32"/>
      <c r="X1505" s="32"/>
      <c r="Y1505" s="32"/>
      <c r="Z1505" s="32"/>
      <c r="AA1505" s="32"/>
      <c r="AB1505" s="32"/>
      <c r="AC1505" s="32"/>
      <c r="AD1505" s="32"/>
      <c r="AE1505" s="32"/>
      <c r="AR1505" s="206" t="s">
        <v>150</v>
      </c>
      <c r="AT1505" s="206" t="s">
        <v>145</v>
      </c>
      <c r="AU1505" s="206" t="s">
        <v>83</v>
      </c>
      <c r="AY1505" s="17" t="s">
        <v>143</v>
      </c>
      <c r="BE1505" s="207">
        <f>IF(N1505="základní",J1505,0)</f>
        <v>26850</v>
      </c>
      <c r="BF1505" s="207">
        <f>IF(N1505="snížená",J1505,0)</f>
        <v>0</v>
      </c>
      <c r="BG1505" s="207">
        <f>IF(N1505="zákl. přenesená",J1505,0)</f>
        <v>0</v>
      </c>
      <c r="BH1505" s="207">
        <f>IF(N1505="sníž. přenesená",J1505,0)</f>
        <v>0</v>
      </c>
      <c r="BI1505" s="207">
        <f>IF(N1505="nulová",J1505,0)</f>
        <v>0</v>
      </c>
      <c r="BJ1505" s="17" t="s">
        <v>20</v>
      </c>
      <c r="BK1505" s="207">
        <f>ROUND(I1505*H1505,2)</f>
        <v>26850</v>
      </c>
      <c r="BL1505" s="17" t="s">
        <v>150</v>
      </c>
      <c r="BM1505" s="206" t="s">
        <v>3185</v>
      </c>
    </row>
    <row r="1506" s="2" customFormat="1">
      <c r="A1506" s="32"/>
      <c r="B1506" s="33"/>
      <c r="C1506" s="34"/>
      <c r="D1506" s="208" t="s">
        <v>152</v>
      </c>
      <c r="E1506" s="34"/>
      <c r="F1506" s="209" t="s">
        <v>3119</v>
      </c>
      <c r="G1506" s="34"/>
      <c r="H1506" s="34"/>
      <c r="I1506" s="34"/>
      <c r="J1506" s="34"/>
      <c r="K1506" s="34"/>
      <c r="L1506" s="38"/>
      <c r="M1506" s="210"/>
      <c r="N1506" s="211"/>
      <c r="O1506" s="77"/>
      <c r="P1506" s="77"/>
      <c r="Q1506" s="77"/>
      <c r="R1506" s="77"/>
      <c r="S1506" s="77"/>
      <c r="T1506" s="78"/>
      <c r="U1506" s="32"/>
      <c r="V1506" s="32"/>
      <c r="W1506" s="32"/>
      <c r="X1506" s="32"/>
      <c r="Y1506" s="32"/>
      <c r="Z1506" s="32"/>
      <c r="AA1506" s="32"/>
      <c r="AB1506" s="32"/>
      <c r="AC1506" s="32"/>
      <c r="AD1506" s="32"/>
      <c r="AE1506" s="32"/>
      <c r="AT1506" s="17" t="s">
        <v>152</v>
      </c>
      <c r="AU1506" s="17" t="s">
        <v>83</v>
      </c>
    </row>
    <row r="1507" s="2" customFormat="1" ht="37.8" customHeight="1">
      <c r="A1507" s="32"/>
      <c r="B1507" s="33"/>
      <c r="C1507" s="196" t="s">
        <v>3186</v>
      </c>
      <c r="D1507" s="196" t="s">
        <v>145</v>
      </c>
      <c r="E1507" s="197" t="s">
        <v>3187</v>
      </c>
      <c r="F1507" s="198" t="s">
        <v>3188</v>
      </c>
      <c r="G1507" s="199" t="s">
        <v>148</v>
      </c>
      <c r="H1507" s="200">
        <v>15</v>
      </c>
      <c r="I1507" s="201">
        <v>563</v>
      </c>
      <c r="J1507" s="201">
        <f>ROUND(I1507*H1507,2)</f>
        <v>8445</v>
      </c>
      <c r="K1507" s="198" t="s">
        <v>149</v>
      </c>
      <c r="L1507" s="38"/>
      <c r="M1507" s="202" t="s">
        <v>18</v>
      </c>
      <c r="N1507" s="203" t="s">
        <v>45</v>
      </c>
      <c r="O1507" s="204">
        <v>1.5</v>
      </c>
      <c r="P1507" s="204">
        <f>O1507*H1507</f>
        <v>22.5</v>
      </c>
      <c r="Q1507" s="204">
        <v>0</v>
      </c>
      <c r="R1507" s="204">
        <f>Q1507*H1507</f>
        <v>0</v>
      </c>
      <c r="S1507" s="204">
        <v>0</v>
      </c>
      <c r="T1507" s="205">
        <f>S1507*H1507</f>
        <v>0</v>
      </c>
      <c r="U1507" s="32"/>
      <c r="V1507" s="32"/>
      <c r="W1507" s="32"/>
      <c r="X1507" s="32"/>
      <c r="Y1507" s="32"/>
      <c r="Z1507" s="32"/>
      <c r="AA1507" s="32"/>
      <c r="AB1507" s="32"/>
      <c r="AC1507" s="32"/>
      <c r="AD1507" s="32"/>
      <c r="AE1507" s="32"/>
      <c r="AR1507" s="206" t="s">
        <v>150</v>
      </c>
      <c r="AT1507" s="206" t="s">
        <v>145</v>
      </c>
      <c r="AU1507" s="206" t="s">
        <v>83</v>
      </c>
      <c r="AY1507" s="17" t="s">
        <v>143</v>
      </c>
      <c r="BE1507" s="207">
        <f>IF(N1507="základní",J1507,0)</f>
        <v>8445</v>
      </c>
      <c r="BF1507" s="207">
        <f>IF(N1507="snížená",J1507,0)</f>
        <v>0</v>
      </c>
      <c r="BG1507" s="207">
        <f>IF(N1507="zákl. přenesená",J1507,0)</f>
        <v>0</v>
      </c>
      <c r="BH1507" s="207">
        <f>IF(N1507="sníž. přenesená",J1507,0)</f>
        <v>0</v>
      </c>
      <c r="BI1507" s="207">
        <f>IF(N1507="nulová",J1507,0)</f>
        <v>0</v>
      </c>
      <c r="BJ1507" s="17" t="s">
        <v>20</v>
      </c>
      <c r="BK1507" s="207">
        <f>ROUND(I1507*H1507,2)</f>
        <v>8445</v>
      </c>
      <c r="BL1507" s="17" t="s">
        <v>150</v>
      </c>
      <c r="BM1507" s="206" t="s">
        <v>3189</v>
      </c>
    </row>
    <row r="1508" s="2" customFormat="1">
      <c r="A1508" s="32"/>
      <c r="B1508" s="33"/>
      <c r="C1508" s="34"/>
      <c r="D1508" s="208" t="s">
        <v>152</v>
      </c>
      <c r="E1508" s="34"/>
      <c r="F1508" s="209" t="s">
        <v>3119</v>
      </c>
      <c r="G1508" s="34"/>
      <c r="H1508" s="34"/>
      <c r="I1508" s="34"/>
      <c r="J1508" s="34"/>
      <c r="K1508" s="34"/>
      <c r="L1508" s="38"/>
      <c r="M1508" s="210"/>
      <c r="N1508" s="211"/>
      <c r="O1508" s="77"/>
      <c r="P1508" s="77"/>
      <c r="Q1508" s="77"/>
      <c r="R1508" s="77"/>
      <c r="S1508" s="77"/>
      <c r="T1508" s="78"/>
      <c r="U1508" s="32"/>
      <c r="V1508" s="32"/>
      <c r="W1508" s="32"/>
      <c r="X1508" s="32"/>
      <c r="Y1508" s="32"/>
      <c r="Z1508" s="32"/>
      <c r="AA1508" s="32"/>
      <c r="AB1508" s="32"/>
      <c r="AC1508" s="32"/>
      <c r="AD1508" s="32"/>
      <c r="AE1508" s="32"/>
      <c r="AT1508" s="17" t="s">
        <v>152</v>
      </c>
      <c r="AU1508" s="17" t="s">
        <v>83</v>
      </c>
    </row>
    <row r="1509" s="2" customFormat="1" ht="37.8" customHeight="1">
      <c r="A1509" s="32"/>
      <c r="B1509" s="33"/>
      <c r="C1509" s="196" t="s">
        <v>3190</v>
      </c>
      <c r="D1509" s="196" t="s">
        <v>145</v>
      </c>
      <c r="E1509" s="197" t="s">
        <v>3191</v>
      </c>
      <c r="F1509" s="198" t="s">
        <v>3192</v>
      </c>
      <c r="G1509" s="199" t="s">
        <v>148</v>
      </c>
      <c r="H1509" s="200">
        <v>21</v>
      </c>
      <c r="I1509" s="201">
        <v>112</v>
      </c>
      <c r="J1509" s="201">
        <f>ROUND(I1509*H1509,2)</f>
        <v>2352</v>
      </c>
      <c r="K1509" s="198" t="s">
        <v>149</v>
      </c>
      <c r="L1509" s="38"/>
      <c r="M1509" s="202" t="s">
        <v>18</v>
      </c>
      <c r="N1509" s="203" t="s">
        <v>45</v>
      </c>
      <c r="O1509" s="204">
        <v>0.29799999999999999</v>
      </c>
      <c r="P1509" s="204">
        <f>O1509*H1509</f>
        <v>6.258</v>
      </c>
      <c r="Q1509" s="204">
        <v>0</v>
      </c>
      <c r="R1509" s="204">
        <f>Q1509*H1509</f>
        <v>0</v>
      </c>
      <c r="S1509" s="204">
        <v>0</v>
      </c>
      <c r="T1509" s="205">
        <f>S1509*H1509</f>
        <v>0</v>
      </c>
      <c r="U1509" s="32"/>
      <c r="V1509" s="32"/>
      <c r="W1509" s="32"/>
      <c r="X1509" s="32"/>
      <c r="Y1509" s="32"/>
      <c r="Z1509" s="32"/>
      <c r="AA1509" s="32"/>
      <c r="AB1509" s="32"/>
      <c r="AC1509" s="32"/>
      <c r="AD1509" s="32"/>
      <c r="AE1509" s="32"/>
      <c r="AR1509" s="206" t="s">
        <v>150</v>
      </c>
      <c r="AT1509" s="206" t="s">
        <v>145</v>
      </c>
      <c r="AU1509" s="206" t="s">
        <v>83</v>
      </c>
      <c r="AY1509" s="17" t="s">
        <v>143</v>
      </c>
      <c r="BE1509" s="207">
        <f>IF(N1509="základní",J1509,0)</f>
        <v>2352</v>
      </c>
      <c r="BF1509" s="207">
        <f>IF(N1509="snížená",J1509,0)</f>
        <v>0</v>
      </c>
      <c r="BG1509" s="207">
        <f>IF(N1509="zákl. přenesená",J1509,0)</f>
        <v>0</v>
      </c>
      <c r="BH1509" s="207">
        <f>IF(N1509="sníž. přenesená",J1509,0)</f>
        <v>0</v>
      </c>
      <c r="BI1509" s="207">
        <f>IF(N1509="nulová",J1509,0)</f>
        <v>0</v>
      </c>
      <c r="BJ1509" s="17" t="s">
        <v>20</v>
      </c>
      <c r="BK1509" s="207">
        <f>ROUND(I1509*H1509,2)</f>
        <v>2352</v>
      </c>
      <c r="BL1509" s="17" t="s">
        <v>150</v>
      </c>
      <c r="BM1509" s="206" t="s">
        <v>3193</v>
      </c>
    </row>
    <row r="1510" s="2" customFormat="1">
      <c r="A1510" s="32"/>
      <c r="B1510" s="33"/>
      <c r="C1510" s="34"/>
      <c r="D1510" s="208" t="s">
        <v>152</v>
      </c>
      <c r="E1510" s="34"/>
      <c r="F1510" s="209" t="s">
        <v>3119</v>
      </c>
      <c r="G1510" s="34"/>
      <c r="H1510" s="34"/>
      <c r="I1510" s="34"/>
      <c r="J1510" s="34"/>
      <c r="K1510" s="34"/>
      <c r="L1510" s="38"/>
      <c r="M1510" s="210"/>
      <c r="N1510" s="211"/>
      <c r="O1510" s="77"/>
      <c r="P1510" s="77"/>
      <c r="Q1510" s="77"/>
      <c r="R1510" s="77"/>
      <c r="S1510" s="77"/>
      <c r="T1510" s="78"/>
      <c r="U1510" s="32"/>
      <c r="V1510" s="32"/>
      <c r="W1510" s="32"/>
      <c r="X1510" s="32"/>
      <c r="Y1510" s="32"/>
      <c r="Z1510" s="32"/>
      <c r="AA1510" s="32"/>
      <c r="AB1510" s="32"/>
      <c r="AC1510" s="32"/>
      <c r="AD1510" s="32"/>
      <c r="AE1510" s="32"/>
      <c r="AT1510" s="17" t="s">
        <v>152</v>
      </c>
      <c r="AU1510" s="17" t="s">
        <v>83</v>
      </c>
    </row>
    <row r="1511" s="2" customFormat="1" ht="37.8" customHeight="1">
      <c r="A1511" s="32"/>
      <c r="B1511" s="33"/>
      <c r="C1511" s="196" t="s">
        <v>3194</v>
      </c>
      <c r="D1511" s="196" t="s">
        <v>145</v>
      </c>
      <c r="E1511" s="197" t="s">
        <v>3195</v>
      </c>
      <c r="F1511" s="198" t="s">
        <v>3196</v>
      </c>
      <c r="G1511" s="199" t="s">
        <v>148</v>
      </c>
      <c r="H1511" s="200">
        <v>7.5</v>
      </c>
      <c r="I1511" s="201">
        <v>224</v>
      </c>
      <c r="J1511" s="201">
        <f>ROUND(I1511*H1511,2)</f>
        <v>1680</v>
      </c>
      <c r="K1511" s="198" t="s">
        <v>149</v>
      </c>
      <c r="L1511" s="38"/>
      <c r="M1511" s="202" t="s">
        <v>18</v>
      </c>
      <c r="N1511" s="203" t="s">
        <v>45</v>
      </c>
      <c r="O1511" s="204">
        <v>0.59699999999999998</v>
      </c>
      <c r="P1511" s="204">
        <f>O1511*H1511</f>
        <v>4.4775</v>
      </c>
      <c r="Q1511" s="204">
        <v>0</v>
      </c>
      <c r="R1511" s="204">
        <f>Q1511*H1511</f>
        <v>0</v>
      </c>
      <c r="S1511" s="204">
        <v>0</v>
      </c>
      <c r="T1511" s="205">
        <f>S1511*H1511</f>
        <v>0</v>
      </c>
      <c r="U1511" s="32"/>
      <c r="V1511" s="32"/>
      <c r="W1511" s="32"/>
      <c r="X1511" s="32"/>
      <c r="Y1511" s="32"/>
      <c r="Z1511" s="32"/>
      <c r="AA1511" s="32"/>
      <c r="AB1511" s="32"/>
      <c r="AC1511" s="32"/>
      <c r="AD1511" s="32"/>
      <c r="AE1511" s="32"/>
      <c r="AR1511" s="206" t="s">
        <v>150</v>
      </c>
      <c r="AT1511" s="206" t="s">
        <v>145</v>
      </c>
      <c r="AU1511" s="206" t="s">
        <v>83</v>
      </c>
      <c r="AY1511" s="17" t="s">
        <v>143</v>
      </c>
      <c r="BE1511" s="207">
        <f>IF(N1511="základní",J1511,0)</f>
        <v>1680</v>
      </c>
      <c r="BF1511" s="207">
        <f>IF(N1511="snížená",J1511,0)</f>
        <v>0</v>
      </c>
      <c r="BG1511" s="207">
        <f>IF(N1511="zákl. přenesená",J1511,0)</f>
        <v>0</v>
      </c>
      <c r="BH1511" s="207">
        <f>IF(N1511="sníž. přenesená",J1511,0)</f>
        <v>0</v>
      </c>
      <c r="BI1511" s="207">
        <f>IF(N1511="nulová",J1511,0)</f>
        <v>0</v>
      </c>
      <c r="BJ1511" s="17" t="s">
        <v>20</v>
      </c>
      <c r="BK1511" s="207">
        <f>ROUND(I1511*H1511,2)</f>
        <v>1680</v>
      </c>
      <c r="BL1511" s="17" t="s">
        <v>150</v>
      </c>
      <c r="BM1511" s="206" t="s">
        <v>3197</v>
      </c>
    </row>
    <row r="1512" s="2" customFormat="1">
      <c r="A1512" s="32"/>
      <c r="B1512" s="33"/>
      <c r="C1512" s="34"/>
      <c r="D1512" s="208" t="s">
        <v>152</v>
      </c>
      <c r="E1512" s="34"/>
      <c r="F1512" s="209" t="s">
        <v>3119</v>
      </c>
      <c r="G1512" s="34"/>
      <c r="H1512" s="34"/>
      <c r="I1512" s="34"/>
      <c r="J1512" s="34"/>
      <c r="K1512" s="34"/>
      <c r="L1512" s="38"/>
      <c r="M1512" s="210"/>
      <c r="N1512" s="211"/>
      <c r="O1512" s="77"/>
      <c r="P1512" s="77"/>
      <c r="Q1512" s="77"/>
      <c r="R1512" s="77"/>
      <c r="S1512" s="77"/>
      <c r="T1512" s="78"/>
      <c r="U1512" s="32"/>
      <c r="V1512" s="32"/>
      <c r="W1512" s="32"/>
      <c r="X1512" s="32"/>
      <c r="Y1512" s="32"/>
      <c r="Z1512" s="32"/>
      <c r="AA1512" s="32"/>
      <c r="AB1512" s="32"/>
      <c r="AC1512" s="32"/>
      <c r="AD1512" s="32"/>
      <c r="AE1512" s="32"/>
      <c r="AT1512" s="17" t="s">
        <v>152</v>
      </c>
      <c r="AU1512" s="17" t="s">
        <v>83</v>
      </c>
    </row>
    <row r="1513" s="2" customFormat="1" ht="24.15" customHeight="1">
      <c r="A1513" s="32"/>
      <c r="B1513" s="33"/>
      <c r="C1513" s="196" t="s">
        <v>3198</v>
      </c>
      <c r="D1513" s="196" t="s">
        <v>145</v>
      </c>
      <c r="E1513" s="197" t="s">
        <v>3199</v>
      </c>
      <c r="F1513" s="198" t="s">
        <v>3200</v>
      </c>
      <c r="G1513" s="199" t="s">
        <v>148</v>
      </c>
      <c r="H1513" s="200">
        <v>3</v>
      </c>
      <c r="I1513" s="201">
        <v>264</v>
      </c>
      <c r="J1513" s="201">
        <f>ROUND(I1513*H1513,2)</f>
        <v>792</v>
      </c>
      <c r="K1513" s="198" t="s">
        <v>149</v>
      </c>
      <c r="L1513" s="38"/>
      <c r="M1513" s="202" t="s">
        <v>18</v>
      </c>
      <c r="N1513" s="203" t="s">
        <v>45</v>
      </c>
      <c r="O1513" s="204">
        <v>0.496</v>
      </c>
      <c r="P1513" s="204">
        <f>O1513*H1513</f>
        <v>1.488</v>
      </c>
      <c r="Q1513" s="204">
        <v>0.0035599999999999998</v>
      </c>
      <c r="R1513" s="204">
        <f>Q1513*H1513</f>
        <v>0.010679999999999999</v>
      </c>
      <c r="S1513" s="204">
        <v>0</v>
      </c>
      <c r="T1513" s="205">
        <f>S1513*H1513</f>
        <v>0</v>
      </c>
      <c r="U1513" s="32"/>
      <c r="V1513" s="32"/>
      <c r="W1513" s="32"/>
      <c r="X1513" s="32"/>
      <c r="Y1513" s="32"/>
      <c r="Z1513" s="32"/>
      <c r="AA1513" s="32"/>
      <c r="AB1513" s="32"/>
      <c r="AC1513" s="32"/>
      <c r="AD1513" s="32"/>
      <c r="AE1513" s="32"/>
      <c r="AR1513" s="206" t="s">
        <v>150</v>
      </c>
      <c r="AT1513" s="206" t="s">
        <v>145</v>
      </c>
      <c r="AU1513" s="206" t="s">
        <v>83</v>
      </c>
      <c r="AY1513" s="17" t="s">
        <v>143</v>
      </c>
      <c r="BE1513" s="207">
        <f>IF(N1513="základní",J1513,0)</f>
        <v>792</v>
      </c>
      <c r="BF1513" s="207">
        <f>IF(N1513="snížená",J1513,0)</f>
        <v>0</v>
      </c>
      <c r="BG1513" s="207">
        <f>IF(N1513="zákl. přenesená",J1513,0)</f>
        <v>0</v>
      </c>
      <c r="BH1513" s="207">
        <f>IF(N1513="sníž. přenesená",J1513,0)</f>
        <v>0</v>
      </c>
      <c r="BI1513" s="207">
        <f>IF(N1513="nulová",J1513,0)</f>
        <v>0</v>
      </c>
      <c r="BJ1513" s="17" t="s">
        <v>20</v>
      </c>
      <c r="BK1513" s="207">
        <f>ROUND(I1513*H1513,2)</f>
        <v>792</v>
      </c>
      <c r="BL1513" s="17" t="s">
        <v>150</v>
      </c>
      <c r="BM1513" s="206" t="s">
        <v>3201</v>
      </c>
    </row>
    <row r="1514" s="2" customFormat="1">
      <c r="A1514" s="32"/>
      <c r="B1514" s="33"/>
      <c r="C1514" s="34"/>
      <c r="D1514" s="208" t="s">
        <v>152</v>
      </c>
      <c r="E1514" s="34"/>
      <c r="F1514" s="209" t="s">
        <v>3202</v>
      </c>
      <c r="G1514" s="34"/>
      <c r="H1514" s="34"/>
      <c r="I1514" s="34"/>
      <c r="J1514" s="34"/>
      <c r="K1514" s="34"/>
      <c r="L1514" s="38"/>
      <c r="M1514" s="210"/>
      <c r="N1514" s="211"/>
      <c r="O1514" s="77"/>
      <c r="P1514" s="77"/>
      <c r="Q1514" s="77"/>
      <c r="R1514" s="77"/>
      <c r="S1514" s="77"/>
      <c r="T1514" s="78"/>
      <c r="U1514" s="32"/>
      <c r="V1514" s="32"/>
      <c r="W1514" s="32"/>
      <c r="X1514" s="32"/>
      <c r="Y1514" s="32"/>
      <c r="Z1514" s="32"/>
      <c r="AA1514" s="32"/>
      <c r="AB1514" s="32"/>
      <c r="AC1514" s="32"/>
      <c r="AD1514" s="32"/>
      <c r="AE1514" s="32"/>
      <c r="AT1514" s="17" t="s">
        <v>152</v>
      </c>
      <c r="AU1514" s="17" t="s">
        <v>83</v>
      </c>
    </row>
    <row r="1515" s="2" customFormat="1" ht="24.15" customHeight="1">
      <c r="A1515" s="32"/>
      <c r="B1515" s="33"/>
      <c r="C1515" s="196" t="s">
        <v>3203</v>
      </c>
      <c r="D1515" s="196" t="s">
        <v>145</v>
      </c>
      <c r="E1515" s="197" t="s">
        <v>3204</v>
      </c>
      <c r="F1515" s="198" t="s">
        <v>3205</v>
      </c>
      <c r="G1515" s="199" t="s">
        <v>148</v>
      </c>
      <c r="H1515" s="200">
        <v>6</v>
      </c>
      <c r="I1515" s="201">
        <v>300</v>
      </c>
      <c r="J1515" s="201">
        <f>ROUND(I1515*H1515,2)</f>
        <v>1800</v>
      </c>
      <c r="K1515" s="198" t="s">
        <v>149</v>
      </c>
      <c r="L1515" s="38"/>
      <c r="M1515" s="202" t="s">
        <v>18</v>
      </c>
      <c r="N1515" s="203" t="s">
        <v>45</v>
      </c>
      <c r="O1515" s="204">
        <v>0.59499999999999997</v>
      </c>
      <c r="P1515" s="204">
        <f>O1515*H1515</f>
        <v>3.5699999999999998</v>
      </c>
      <c r="Q1515" s="204">
        <v>0.0035599999999999998</v>
      </c>
      <c r="R1515" s="204">
        <f>Q1515*H1515</f>
        <v>0.021359999999999997</v>
      </c>
      <c r="S1515" s="204">
        <v>0</v>
      </c>
      <c r="T1515" s="205">
        <f>S1515*H1515</f>
        <v>0</v>
      </c>
      <c r="U1515" s="32"/>
      <c r="V1515" s="32"/>
      <c r="W1515" s="32"/>
      <c r="X1515" s="32"/>
      <c r="Y1515" s="32"/>
      <c r="Z1515" s="32"/>
      <c r="AA1515" s="32"/>
      <c r="AB1515" s="32"/>
      <c r="AC1515" s="32"/>
      <c r="AD1515" s="32"/>
      <c r="AE1515" s="32"/>
      <c r="AR1515" s="206" t="s">
        <v>150</v>
      </c>
      <c r="AT1515" s="206" t="s">
        <v>145</v>
      </c>
      <c r="AU1515" s="206" t="s">
        <v>83</v>
      </c>
      <c r="AY1515" s="17" t="s">
        <v>143</v>
      </c>
      <c r="BE1515" s="207">
        <f>IF(N1515="základní",J1515,0)</f>
        <v>1800</v>
      </c>
      <c r="BF1515" s="207">
        <f>IF(N1515="snížená",J1515,0)</f>
        <v>0</v>
      </c>
      <c r="BG1515" s="207">
        <f>IF(N1515="zákl. přenesená",J1515,0)</f>
        <v>0</v>
      </c>
      <c r="BH1515" s="207">
        <f>IF(N1515="sníž. přenesená",J1515,0)</f>
        <v>0</v>
      </c>
      <c r="BI1515" s="207">
        <f>IF(N1515="nulová",J1515,0)</f>
        <v>0</v>
      </c>
      <c r="BJ1515" s="17" t="s">
        <v>20</v>
      </c>
      <c r="BK1515" s="207">
        <f>ROUND(I1515*H1515,2)</f>
        <v>1800</v>
      </c>
      <c r="BL1515" s="17" t="s">
        <v>150</v>
      </c>
      <c r="BM1515" s="206" t="s">
        <v>3206</v>
      </c>
    </row>
    <row r="1516" s="2" customFormat="1">
      <c r="A1516" s="32"/>
      <c r="B1516" s="33"/>
      <c r="C1516" s="34"/>
      <c r="D1516" s="208" t="s">
        <v>152</v>
      </c>
      <c r="E1516" s="34"/>
      <c r="F1516" s="209" t="s">
        <v>3202</v>
      </c>
      <c r="G1516" s="34"/>
      <c r="H1516" s="34"/>
      <c r="I1516" s="34"/>
      <c r="J1516" s="34"/>
      <c r="K1516" s="34"/>
      <c r="L1516" s="38"/>
      <c r="M1516" s="210"/>
      <c r="N1516" s="211"/>
      <c r="O1516" s="77"/>
      <c r="P1516" s="77"/>
      <c r="Q1516" s="77"/>
      <c r="R1516" s="77"/>
      <c r="S1516" s="77"/>
      <c r="T1516" s="78"/>
      <c r="U1516" s="32"/>
      <c r="V1516" s="32"/>
      <c r="W1516" s="32"/>
      <c r="X1516" s="32"/>
      <c r="Y1516" s="32"/>
      <c r="Z1516" s="32"/>
      <c r="AA1516" s="32"/>
      <c r="AB1516" s="32"/>
      <c r="AC1516" s="32"/>
      <c r="AD1516" s="32"/>
      <c r="AE1516" s="32"/>
      <c r="AT1516" s="17" t="s">
        <v>152</v>
      </c>
      <c r="AU1516" s="17" t="s">
        <v>83</v>
      </c>
    </row>
    <row r="1517" s="2" customFormat="1" ht="33" customHeight="1">
      <c r="A1517" s="32"/>
      <c r="B1517" s="33"/>
      <c r="C1517" s="196" t="s">
        <v>3207</v>
      </c>
      <c r="D1517" s="196" t="s">
        <v>145</v>
      </c>
      <c r="E1517" s="197" t="s">
        <v>3208</v>
      </c>
      <c r="F1517" s="198" t="s">
        <v>3209</v>
      </c>
      <c r="G1517" s="199" t="s">
        <v>148</v>
      </c>
      <c r="H1517" s="200">
        <v>3</v>
      </c>
      <c r="I1517" s="201">
        <v>21.300000000000001</v>
      </c>
      <c r="J1517" s="201">
        <f>ROUND(I1517*H1517,2)</f>
        <v>63.899999999999999</v>
      </c>
      <c r="K1517" s="198" t="s">
        <v>149</v>
      </c>
      <c r="L1517" s="38"/>
      <c r="M1517" s="202" t="s">
        <v>18</v>
      </c>
      <c r="N1517" s="203" t="s">
        <v>45</v>
      </c>
      <c r="O1517" s="204">
        <v>0.050000000000000003</v>
      </c>
      <c r="P1517" s="204">
        <f>O1517*H1517</f>
        <v>0.15000000000000002</v>
      </c>
      <c r="Q1517" s="204">
        <v>0</v>
      </c>
      <c r="R1517" s="204">
        <f>Q1517*H1517</f>
        <v>0</v>
      </c>
      <c r="S1517" s="204">
        <v>0</v>
      </c>
      <c r="T1517" s="205">
        <f>S1517*H1517</f>
        <v>0</v>
      </c>
      <c r="U1517" s="32"/>
      <c r="V1517" s="32"/>
      <c r="W1517" s="32"/>
      <c r="X1517" s="32"/>
      <c r="Y1517" s="32"/>
      <c r="Z1517" s="32"/>
      <c r="AA1517" s="32"/>
      <c r="AB1517" s="32"/>
      <c r="AC1517" s="32"/>
      <c r="AD1517" s="32"/>
      <c r="AE1517" s="32"/>
      <c r="AR1517" s="206" t="s">
        <v>150</v>
      </c>
      <c r="AT1517" s="206" t="s">
        <v>145</v>
      </c>
      <c r="AU1517" s="206" t="s">
        <v>83</v>
      </c>
      <c r="AY1517" s="17" t="s">
        <v>143</v>
      </c>
      <c r="BE1517" s="207">
        <f>IF(N1517="základní",J1517,0)</f>
        <v>63.899999999999999</v>
      </c>
      <c r="BF1517" s="207">
        <f>IF(N1517="snížená",J1517,0)</f>
        <v>0</v>
      </c>
      <c r="BG1517" s="207">
        <f>IF(N1517="zákl. přenesená",J1517,0)</f>
        <v>0</v>
      </c>
      <c r="BH1517" s="207">
        <f>IF(N1517="sníž. přenesená",J1517,0)</f>
        <v>0</v>
      </c>
      <c r="BI1517" s="207">
        <f>IF(N1517="nulová",J1517,0)</f>
        <v>0</v>
      </c>
      <c r="BJ1517" s="17" t="s">
        <v>20</v>
      </c>
      <c r="BK1517" s="207">
        <f>ROUND(I1517*H1517,2)</f>
        <v>63.899999999999999</v>
      </c>
      <c r="BL1517" s="17" t="s">
        <v>150</v>
      </c>
      <c r="BM1517" s="206" t="s">
        <v>3210</v>
      </c>
    </row>
    <row r="1518" s="2" customFormat="1">
      <c r="A1518" s="32"/>
      <c r="B1518" s="33"/>
      <c r="C1518" s="34"/>
      <c r="D1518" s="208" t="s">
        <v>152</v>
      </c>
      <c r="E1518" s="34"/>
      <c r="F1518" s="209" t="s">
        <v>3202</v>
      </c>
      <c r="G1518" s="34"/>
      <c r="H1518" s="34"/>
      <c r="I1518" s="34"/>
      <c r="J1518" s="34"/>
      <c r="K1518" s="34"/>
      <c r="L1518" s="38"/>
      <c r="M1518" s="210"/>
      <c r="N1518" s="211"/>
      <c r="O1518" s="77"/>
      <c r="P1518" s="77"/>
      <c r="Q1518" s="77"/>
      <c r="R1518" s="77"/>
      <c r="S1518" s="77"/>
      <c r="T1518" s="78"/>
      <c r="U1518" s="32"/>
      <c r="V1518" s="32"/>
      <c r="W1518" s="32"/>
      <c r="X1518" s="32"/>
      <c r="Y1518" s="32"/>
      <c r="Z1518" s="32"/>
      <c r="AA1518" s="32"/>
      <c r="AB1518" s="32"/>
      <c r="AC1518" s="32"/>
      <c r="AD1518" s="32"/>
      <c r="AE1518" s="32"/>
      <c r="AT1518" s="17" t="s">
        <v>152</v>
      </c>
      <c r="AU1518" s="17" t="s">
        <v>83</v>
      </c>
    </row>
    <row r="1519" s="2" customFormat="1" ht="33" customHeight="1">
      <c r="A1519" s="32"/>
      <c r="B1519" s="33"/>
      <c r="C1519" s="196" t="s">
        <v>3211</v>
      </c>
      <c r="D1519" s="196" t="s">
        <v>145</v>
      </c>
      <c r="E1519" s="197" t="s">
        <v>3212</v>
      </c>
      <c r="F1519" s="198" t="s">
        <v>3213</v>
      </c>
      <c r="G1519" s="199" t="s">
        <v>148</v>
      </c>
      <c r="H1519" s="200">
        <v>18.75</v>
      </c>
      <c r="I1519" s="201">
        <v>262</v>
      </c>
      <c r="J1519" s="201">
        <f>ROUND(I1519*H1519,2)</f>
        <v>4912.5</v>
      </c>
      <c r="K1519" s="198" t="s">
        <v>149</v>
      </c>
      <c r="L1519" s="38"/>
      <c r="M1519" s="202" t="s">
        <v>18</v>
      </c>
      <c r="N1519" s="203" t="s">
        <v>45</v>
      </c>
      <c r="O1519" s="204">
        <v>0.36099999999999999</v>
      </c>
      <c r="P1519" s="204">
        <f>O1519*H1519</f>
        <v>6.7687499999999998</v>
      </c>
      <c r="Q1519" s="204">
        <v>0.00098999999999999999</v>
      </c>
      <c r="R1519" s="204">
        <f>Q1519*H1519</f>
        <v>0.018562499999999999</v>
      </c>
      <c r="S1519" s="204">
        <v>0</v>
      </c>
      <c r="T1519" s="205">
        <f>S1519*H1519</f>
        <v>0</v>
      </c>
      <c r="U1519" s="32"/>
      <c r="V1519" s="32"/>
      <c r="W1519" s="32"/>
      <c r="X1519" s="32"/>
      <c r="Y1519" s="32"/>
      <c r="Z1519" s="32"/>
      <c r="AA1519" s="32"/>
      <c r="AB1519" s="32"/>
      <c r="AC1519" s="32"/>
      <c r="AD1519" s="32"/>
      <c r="AE1519" s="32"/>
      <c r="AR1519" s="206" t="s">
        <v>150</v>
      </c>
      <c r="AT1519" s="206" t="s">
        <v>145</v>
      </c>
      <c r="AU1519" s="206" t="s">
        <v>83</v>
      </c>
      <c r="AY1519" s="17" t="s">
        <v>143</v>
      </c>
      <c r="BE1519" s="207">
        <f>IF(N1519="základní",J1519,0)</f>
        <v>4912.5</v>
      </c>
      <c r="BF1519" s="207">
        <f>IF(N1519="snížená",J1519,0)</f>
        <v>0</v>
      </c>
      <c r="BG1519" s="207">
        <f>IF(N1519="zákl. přenesená",J1519,0)</f>
        <v>0</v>
      </c>
      <c r="BH1519" s="207">
        <f>IF(N1519="sníž. přenesená",J1519,0)</f>
        <v>0</v>
      </c>
      <c r="BI1519" s="207">
        <f>IF(N1519="nulová",J1519,0)</f>
        <v>0</v>
      </c>
      <c r="BJ1519" s="17" t="s">
        <v>20</v>
      </c>
      <c r="BK1519" s="207">
        <f>ROUND(I1519*H1519,2)</f>
        <v>4912.5</v>
      </c>
      <c r="BL1519" s="17" t="s">
        <v>150</v>
      </c>
      <c r="BM1519" s="206" t="s">
        <v>3214</v>
      </c>
    </row>
    <row r="1520" s="2" customFormat="1">
      <c r="A1520" s="32"/>
      <c r="B1520" s="33"/>
      <c r="C1520" s="34"/>
      <c r="D1520" s="208" t="s">
        <v>152</v>
      </c>
      <c r="E1520" s="34"/>
      <c r="F1520" s="209" t="s">
        <v>3215</v>
      </c>
      <c r="G1520" s="34"/>
      <c r="H1520" s="34"/>
      <c r="I1520" s="34"/>
      <c r="J1520" s="34"/>
      <c r="K1520" s="34"/>
      <c r="L1520" s="38"/>
      <c r="M1520" s="210"/>
      <c r="N1520" s="211"/>
      <c r="O1520" s="77"/>
      <c r="P1520" s="77"/>
      <c r="Q1520" s="77"/>
      <c r="R1520" s="77"/>
      <c r="S1520" s="77"/>
      <c r="T1520" s="78"/>
      <c r="U1520" s="32"/>
      <c r="V1520" s="32"/>
      <c r="W1520" s="32"/>
      <c r="X1520" s="32"/>
      <c r="Y1520" s="32"/>
      <c r="Z1520" s="32"/>
      <c r="AA1520" s="32"/>
      <c r="AB1520" s="32"/>
      <c r="AC1520" s="32"/>
      <c r="AD1520" s="32"/>
      <c r="AE1520" s="32"/>
      <c r="AT1520" s="17" t="s">
        <v>152</v>
      </c>
      <c r="AU1520" s="17" t="s">
        <v>83</v>
      </c>
    </row>
    <row r="1521" s="2" customFormat="1" ht="24.15" customHeight="1">
      <c r="A1521" s="32"/>
      <c r="B1521" s="33"/>
      <c r="C1521" s="196" t="s">
        <v>3216</v>
      </c>
      <c r="D1521" s="196" t="s">
        <v>145</v>
      </c>
      <c r="E1521" s="197" t="s">
        <v>3217</v>
      </c>
      <c r="F1521" s="198" t="s">
        <v>3218</v>
      </c>
      <c r="G1521" s="199" t="s">
        <v>148</v>
      </c>
      <c r="H1521" s="200">
        <v>2.25</v>
      </c>
      <c r="I1521" s="201">
        <v>87.400000000000006</v>
      </c>
      <c r="J1521" s="201">
        <f>ROUND(I1521*H1521,2)</f>
        <v>196.65000000000001</v>
      </c>
      <c r="K1521" s="198" t="s">
        <v>149</v>
      </c>
      <c r="L1521" s="38"/>
      <c r="M1521" s="202" t="s">
        <v>18</v>
      </c>
      <c r="N1521" s="203" t="s">
        <v>45</v>
      </c>
      <c r="O1521" s="204">
        <v>0.25</v>
      </c>
      <c r="P1521" s="204">
        <f>O1521*H1521</f>
        <v>0.5625</v>
      </c>
      <c r="Q1521" s="204">
        <v>0</v>
      </c>
      <c r="R1521" s="204">
        <f>Q1521*H1521</f>
        <v>0</v>
      </c>
      <c r="S1521" s="204">
        <v>0</v>
      </c>
      <c r="T1521" s="205">
        <f>S1521*H1521</f>
        <v>0</v>
      </c>
      <c r="U1521" s="32"/>
      <c r="V1521" s="32"/>
      <c r="W1521" s="32"/>
      <c r="X1521" s="32"/>
      <c r="Y1521" s="32"/>
      <c r="Z1521" s="32"/>
      <c r="AA1521" s="32"/>
      <c r="AB1521" s="32"/>
      <c r="AC1521" s="32"/>
      <c r="AD1521" s="32"/>
      <c r="AE1521" s="32"/>
      <c r="AR1521" s="206" t="s">
        <v>150</v>
      </c>
      <c r="AT1521" s="206" t="s">
        <v>145</v>
      </c>
      <c r="AU1521" s="206" t="s">
        <v>83</v>
      </c>
      <c r="AY1521" s="17" t="s">
        <v>143</v>
      </c>
      <c r="BE1521" s="207">
        <f>IF(N1521="základní",J1521,0)</f>
        <v>196.65000000000001</v>
      </c>
      <c r="BF1521" s="207">
        <f>IF(N1521="snížená",J1521,0)</f>
        <v>0</v>
      </c>
      <c r="BG1521" s="207">
        <f>IF(N1521="zákl. přenesená",J1521,0)</f>
        <v>0</v>
      </c>
      <c r="BH1521" s="207">
        <f>IF(N1521="sníž. přenesená",J1521,0)</f>
        <v>0</v>
      </c>
      <c r="BI1521" s="207">
        <f>IF(N1521="nulová",J1521,0)</f>
        <v>0</v>
      </c>
      <c r="BJ1521" s="17" t="s">
        <v>20</v>
      </c>
      <c r="BK1521" s="207">
        <f>ROUND(I1521*H1521,2)</f>
        <v>196.65000000000001</v>
      </c>
      <c r="BL1521" s="17" t="s">
        <v>150</v>
      </c>
      <c r="BM1521" s="206" t="s">
        <v>3219</v>
      </c>
    </row>
    <row r="1522" s="2" customFormat="1">
      <c r="A1522" s="32"/>
      <c r="B1522" s="33"/>
      <c r="C1522" s="34"/>
      <c r="D1522" s="208" t="s">
        <v>152</v>
      </c>
      <c r="E1522" s="34"/>
      <c r="F1522" s="209" t="s">
        <v>3215</v>
      </c>
      <c r="G1522" s="34"/>
      <c r="H1522" s="34"/>
      <c r="I1522" s="34"/>
      <c r="J1522" s="34"/>
      <c r="K1522" s="34"/>
      <c r="L1522" s="38"/>
      <c r="M1522" s="210"/>
      <c r="N1522" s="211"/>
      <c r="O1522" s="77"/>
      <c r="P1522" s="77"/>
      <c r="Q1522" s="77"/>
      <c r="R1522" s="77"/>
      <c r="S1522" s="77"/>
      <c r="T1522" s="78"/>
      <c r="U1522" s="32"/>
      <c r="V1522" s="32"/>
      <c r="W1522" s="32"/>
      <c r="X1522" s="32"/>
      <c r="Y1522" s="32"/>
      <c r="Z1522" s="32"/>
      <c r="AA1522" s="32"/>
      <c r="AB1522" s="32"/>
      <c r="AC1522" s="32"/>
      <c r="AD1522" s="32"/>
      <c r="AE1522" s="32"/>
      <c r="AT1522" s="17" t="s">
        <v>152</v>
      </c>
      <c r="AU1522" s="17" t="s">
        <v>83</v>
      </c>
    </row>
    <row r="1523" s="2" customFormat="1" ht="24.15" customHeight="1">
      <c r="A1523" s="32"/>
      <c r="B1523" s="33"/>
      <c r="C1523" s="196" t="s">
        <v>3220</v>
      </c>
      <c r="D1523" s="196" t="s">
        <v>145</v>
      </c>
      <c r="E1523" s="197" t="s">
        <v>3221</v>
      </c>
      <c r="F1523" s="198" t="s">
        <v>3222</v>
      </c>
      <c r="G1523" s="199" t="s">
        <v>148</v>
      </c>
      <c r="H1523" s="200">
        <v>0.75</v>
      </c>
      <c r="I1523" s="201">
        <v>15.300000000000001</v>
      </c>
      <c r="J1523" s="201">
        <f>ROUND(I1523*H1523,2)</f>
        <v>11.48</v>
      </c>
      <c r="K1523" s="198" t="s">
        <v>149</v>
      </c>
      <c r="L1523" s="38"/>
      <c r="M1523" s="202" t="s">
        <v>18</v>
      </c>
      <c r="N1523" s="203" t="s">
        <v>45</v>
      </c>
      <c r="O1523" s="204">
        <v>0.042999999999999997</v>
      </c>
      <c r="P1523" s="204">
        <f>O1523*H1523</f>
        <v>0.032250000000000001</v>
      </c>
      <c r="Q1523" s="204">
        <v>0</v>
      </c>
      <c r="R1523" s="204">
        <f>Q1523*H1523</f>
        <v>0</v>
      </c>
      <c r="S1523" s="204">
        <v>0</v>
      </c>
      <c r="T1523" s="205">
        <f>S1523*H1523</f>
        <v>0</v>
      </c>
      <c r="U1523" s="32"/>
      <c r="V1523" s="32"/>
      <c r="W1523" s="32"/>
      <c r="X1523" s="32"/>
      <c r="Y1523" s="32"/>
      <c r="Z1523" s="32"/>
      <c r="AA1523" s="32"/>
      <c r="AB1523" s="32"/>
      <c r="AC1523" s="32"/>
      <c r="AD1523" s="32"/>
      <c r="AE1523" s="32"/>
      <c r="AR1523" s="206" t="s">
        <v>150</v>
      </c>
      <c r="AT1523" s="206" t="s">
        <v>145</v>
      </c>
      <c r="AU1523" s="206" t="s">
        <v>83</v>
      </c>
      <c r="AY1523" s="17" t="s">
        <v>143</v>
      </c>
      <c r="BE1523" s="207">
        <f>IF(N1523="základní",J1523,0)</f>
        <v>11.48</v>
      </c>
      <c r="BF1523" s="207">
        <f>IF(N1523="snížená",J1523,0)</f>
        <v>0</v>
      </c>
      <c r="BG1523" s="207">
        <f>IF(N1523="zákl. přenesená",J1523,0)</f>
        <v>0</v>
      </c>
      <c r="BH1523" s="207">
        <f>IF(N1523="sníž. přenesená",J1523,0)</f>
        <v>0</v>
      </c>
      <c r="BI1523" s="207">
        <f>IF(N1523="nulová",J1523,0)</f>
        <v>0</v>
      </c>
      <c r="BJ1523" s="17" t="s">
        <v>20</v>
      </c>
      <c r="BK1523" s="207">
        <f>ROUND(I1523*H1523,2)</f>
        <v>11.48</v>
      </c>
      <c r="BL1523" s="17" t="s">
        <v>150</v>
      </c>
      <c r="BM1523" s="206" t="s">
        <v>3223</v>
      </c>
    </row>
    <row r="1524" s="2" customFormat="1">
      <c r="A1524" s="32"/>
      <c r="B1524" s="33"/>
      <c r="C1524" s="34"/>
      <c r="D1524" s="208" t="s">
        <v>152</v>
      </c>
      <c r="E1524" s="34"/>
      <c r="F1524" s="209" t="s">
        <v>3215</v>
      </c>
      <c r="G1524" s="34"/>
      <c r="H1524" s="34"/>
      <c r="I1524" s="34"/>
      <c r="J1524" s="34"/>
      <c r="K1524" s="34"/>
      <c r="L1524" s="38"/>
      <c r="M1524" s="210"/>
      <c r="N1524" s="211"/>
      <c r="O1524" s="77"/>
      <c r="P1524" s="77"/>
      <c r="Q1524" s="77"/>
      <c r="R1524" s="77"/>
      <c r="S1524" s="77"/>
      <c r="T1524" s="78"/>
      <c r="U1524" s="32"/>
      <c r="V1524" s="32"/>
      <c r="W1524" s="32"/>
      <c r="X1524" s="32"/>
      <c r="Y1524" s="32"/>
      <c r="Z1524" s="32"/>
      <c r="AA1524" s="32"/>
      <c r="AB1524" s="32"/>
      <c r="AC1524" s="32"/>
      <c r="AD1524" s="32"/>
      <c r="AE1524" s="32"/>
      <c r="AT1524" s="17" t="s">
        <v>152</v>
      </c>
      <c r="AU1524" s="17" t="s">
        <v>83</v>
      </c>
    </row>
    <row r="1525" s="2" customFormat="1" ht="24.15" customHeight="1">
      <c r="A1525" s="32"/>
      <c r="B1525" s="33"/>
      <c r="C1525" s="196" t="s">
        <v>3224</v>
      </c>
      <c r="D1525" s="196" t="s">
        <v>145</v>
      </c>
      <c r="E1525" s="197" t="s">
        <v>3225</v>
      </c>
      <c r="F1525" s="198" t="s">
        <v>3226</v>
      </c>
      <c r="G1525" s="199" t="s">
        <v>148</v>
      </c>
      <c r="H1525" s="200">
        <v>600</v>
      </c>
      <c r="I1525" s="201">
        <v>396</v>
      </c>
      <c r="J1525" s="201">
        <f>ROUND(I1525*H1525,2)</f>
        <v>237600</v>
      </c>
      <c r="K1525" s="198" t="s">
        <v>149</v>
      </c>
      <c r="L1525" s="38"/>
      <c r="M1525" s="202" t="s">
        <v>18</v>
      </c>
      <c r="N1525" s="203" t="s">
        <v>45</v>
      </c>
      <c r="O1525" s="204">
        <v>0.51000000000000001</v>
      </c>
      <c r="P1525" s="204">
        <f>O1525*H1525</f>
        <v>306</v>
      </c>
      <c r="Q1525" s="204">
        <v>0.00158</v>
      </c>
      <c r="R1525" s="204">
        <f>Q1525*H1525</f>
        <v>0.94800000000000006</v>
      </c>
      <c r="S1525" s="204">
        <v>0</v>
      </c>
      <c r="T1525" s="205">
        <f>S1525*H1525</f>
        <v>0</v>
      </c>
      <c r="U1525" s="32"/>
      <c r="V1525" s="32"/>
      <c r="W1525" s="32"/>
      <c r="X1525" s="32"/>
      <c r="Y1525" s="32"/>
      <c r="Z1525" s="32"/>
      <c r="AA1525" s="32"/>
      <c r="AB1525" s="32"/>
      <c r="AC1525" s="32"/>
      <c r="AD1525" s="32"/>
      <c r="AE1525" s="32"/>
      <c r="AR1525" s="206" t="s">
        <v>150</v>
      </c>
      <c r="AT1525" s="206" t="s">
        <v>145</v>
      </c>
      <c r="AU1525" s="206" t="s">
        <v>83</v>
      </c>
      <c r="AY1525" s="17" t="s">
        <v>143</v>
      </c>
      <c r="BE1525" s="207">
        <f>IF(N1525="základní",J1525,0)</f>
        <v>237600</v>
      </c>
      <c r="BF1525" s="207">
        <f>IF(N1525="snížená",J1525,0)</f>
        <v>0</v>
      </c>
      <c r="BG1525" s="207">
        <f>IF(N1525="zákl. přenesená",J1525,0)</f>
        <v>0</v>
      </c>
      <c r="BH1525" s="207">
        <f>IF(N1525="sníž. přenesená",J1525,0)</f>
        <v>0</v>
      </c>
      <c r="BI1525" s="207">
        <f>IF(N1525="nulová",J1525,0)</f>
        <v>0</v>
      </c>
      <c r="BJ1525" s="17" t="s">
        <v>20</v>
      </c>
      <c r="BK1525" s="207">
        <f>ROUND(I1525*H1525,2)</f>
        <v>237600</v>
      </c>
      <c r="BL1525" s="17" t="s">
        <v>150</v>
      </c>
      <c r="BM1525" s="206" t="s">
        <v>3227</v>
      </c>
    </row>
    <row r="1526" s="2" customFormat="1" ht="33" customHeight="1">
      <c r="A1526" s="32"/>
      <c r="B1526" s="33"/>
      <c r="C1526" s="196" t="s">
        <v>3228</v>
      </c>
      <c r="D1526" s="196" t="s">
        <v>145</v>
      </c>
      <c r="E1526" s="197" t="s">
        <v>3229</v>
      </c>
      <c r="F1526" s="198" t="s">
        <v>3230</v>
      </c>
      <c r="G1526" s="199" t="s">
        <v>148</v>
      </c>
      <c r="H1526" s="200">
        <v>19.5</v>
      </c>
      <c r="I1526" s="201">
        <v>153</v>
      </c>
      <c r="J1526" s="201">
        <f>ROUND(I1526*H1526,2)</f>
        <v>2983.5</v>
      </c>
      <c r="K1526" s="198" t="s">
        <v>149</v>
      </c>
      <c r="L1526" s="38"/>
      <c r="M1526" s="202" t="s">
        <v>18</v>
      </c>
      <c r="N1526" s="203" t="s">
        <v>45</v>
      </c>
      <c r="O1526" s="204">
        <v>0.38</v>
      </c>
      <c r="P1526" s="204">
        <f>O1526*H1526</f>
        <v>7.4100000000000001</v>
      </c>
      <c r="Q1526" s="204">
        <v>0</v>
      </c>
      <c r="R1526" s="204">
        <f>Q1526*H1526</f>
        <v>0</v>
      </c>
      <c r="S1526" s="204">
        <v>0</v>
      </c>
      <c r="T1526" s="205">
        <f>S1526*H1526</f>
        <v>0</v>
      </c>
      <c r="U1526" s="32"/>
      <c r="V1526" s="32"/>
      <c r="W1526" s="32"/>
      <c r="X1526" s="32"/>
      <c r="Y1526" s="32"/>
      <c r="Z1526" s="32"/>
      <c r="AA1526" s="32"/>
      <c r="AB1526" s="32"/>
      <c r="AC1526" s="32"/>
      <c r="AD1526" s="32"/>
      <c r="AE1526" s="32"/>
      <c r="AR1526" s="206" t="s">
        <v>150</v>
      </c>
      <c r="AT1526" s="206" t="s">
        <v>145</v>
      </c>
      <c r="AU1526" s="206" t="s">
        <v>83</v>
      </c>
      <c r="AY1526" s="17" t="s">
        <v>143</v>
      </c>
      <c r="BE1526" s="207">
        <f>IF(N1526="základní",J1526,0)</f>
        <v>2983.5</v>
      </c>
      <c r="BF1526" s="207">
        <f>IF(N1526="snížená",J1526,0)</f>
        <v>0</v>
      </c>
      <c r="BG1526" s="207">
        <f>IF(N1526="zákl. přenesená",J1526,0)</f>
        <v>0</v>
      </c>
      <c r="BH1526" s="207">
        <f>IF(N1526="sníž. přenesená",J1526,0)</f>
        <v>0</v>
      </c>
      <c r="BI1526" s="207">
        <f>IF(N1526="nulová",J1526,0)</f>
        <v>0</v>
      </c>
      <c r="BJ1526" s="17" t="s">
        <v>20</v>
      </c>
      <c r="BK1526" s="207">
        <f>ROUND(I1526*H1526,2)</f>
        <v>2983.5</v>
      </c>
      <c r="BL1526" s="17" t="s">
        <v>150</v>
      </c>
      <c r="BM1526" s="206" t="s">
        <v>3231</v>
      </c>
    </row>
    <row r="1527" s="2" customFormat="1" ht="33" customHeight="1">
      <c r="A1527" s="32"/>
      <c r="B1527" s="33"/>
      <c r="C1527" s="196" t="s">
        <v>3232</v>
      </c>
      <c r="D1527" s="196" t="s">
        <v>145</v>
      </c>
      <c r="E1527" s="197" t="s">
        <v>3233</v>
      </c>
      <c r="F1527" s="198" t="s">
        <v>3234</v>
      </c>
      <c r="G1527" s="199" t="s">
        <v>148</v>
      </c>
      <c r="H1527" s="200">
        <v>24</v>
      </c>
      <c r="I1527" s="201">
        <v>28.399999999999999</v>
      </c>
      <c r="J1527" s="201">
        <f>ROUND(I1527*H1527,2)</f>
        <v>681.60000000000002</v>
      </c>
      <c r="K1527" s="198" t="s">
        <v>149</v>
      </c>
      <c r="L1527" s="38"/>
      <c r="M1527" s="202" t="s">
        <v>18</v>
      </c>
      <c r="N1527" s="203" t="s">
        <v>45</v>
      </c>
      <c r="O1527" s="204">
        <v>0.071999999999999995</v>
      </c>
      <c r="P1527" s="204">
        <f>O1527*H1527</f>
        <v>1.7279999999999998</v>
      </c>
      <c r="Q1527" s="204">
        <v>0</v>
      </c>
      <c r="R1527" s="204">
        <f>Q1527*H1527</f>
        <v>0</v>
      </c>
      <c r="S1527" s="204">
        <v>0</v>
      </c>
      <c r="T1527" s="205">
        <f>S1527*H1527</f>
        <v>0</v>
      </c>
      <c r="U1527" s="32"/>
      <c r="V1527" s="32"/>
      <c r="W1527" s="32"/>
      <c r="X1527" s="32"/>
      <c r="Y1527" s="32"/>
      <c r="Z1527" s="32"/>
      <c r="AA1527" s="32"/>
      <c r="AB1527" s="32"/>
      <c r="AC1527" s="32"/>
      <c r="AD1527" s="32"/>
      <c r="AE1527" s="32"/>
      <c r="AR1527" s="206" t="s">
        <v>150</v>
      </c>
      <c r="AT1527" s="206" t="s">
        <v>145</v>
      </c>
      <c r="AU1527" s="206" t="s">
        <v>83</v>
      </c>
      <c r="AY1527" s="17" t="s">
        <v>143</v>
      </c>
      <c r="BE1527" s="207">
        <f>IF(N1527="základní",J1527,0)</f>
        <v>681.60000000000002</v>
      </c>
      <c r="BF1527" s="207">
        <f>IF(N1527="snížená",J1527,0)</f>
        <v>0</v>
      </c>
      <c r="BG1527" s="207">
        <f>IF(N1527="zákl. přenesená",J1527,0)</f>
        <v>0</v>
      </c>
      <c r="BH1527" s="207">
        <f>IF(N1527="sníž. přenesená",J1527,0)</f>
        <v>0</v>
      </c>
      <c r="BI1527" s="207">
        <f>IF(N1527="nulová",J1527,0)</f>
        <v>0</v>
      </c>
      <c r="BJ1527" s="17" t="s">
        <v>20</v>
      </c>
      <c r="BK1527" s="207">
        <f>ROUND(I1527*H1527,2)</f>
        <v>681.60000000000002</v>
      </c>
      <c r="BL1527" s="17" t="s">
        <v>150</v>
      </c>
      <c r="BM1527" s="206" t="s">
        <v>3235</v>
      </c>
    </row>
    <row r="1528" s="2" customFormat="1" ht="24.15" customHeight="1">
      <c r="A1528" s="32"/>
      <c r="B1528" s="33"/>
      <c r="C1528" s="196" t="s">
        <v>3236</v>
      </c>
      <c r="D1528" s="196" t="s">
        <v>145</v>
      </c>
      <c r="E1528" s="197" t="s">
        <v>3237</v>
      </c>
      <c r="F1528" s="198" t="s">
        <v>3238</v>
      </c>
      <c r="G1528" s="199" t="s">
        <v>148</v>
      </c>
      <c r="H1528" s="200">
        <v>6</v>
      </c>
      <c r="I1528" s="201">
        <v>275</v>
      </c>
      <c r="J1528" s="201">
        <f>ROUND(I1528*H1528,2)</f>
        <v>1650</v>
      </c>
      <c r="K1528" s="198" t="s">
        <v>149</v>
      </c>
      <c r="L1528" s="38"/>
      <c r="M1528" s="202" t="s">
        <v>18</v>
      </c>
      <c r="N1528" s="203" t="s">
        <v>45</v>
      </c>
      <c r="O1528" s="204">
        <v>0.36499999999999999</v>
      </c>
      <c r="P1528" s="204">
        <f>O1528*H1528</f>
        <v>2.1899999999999999</v>
      </c>
      <c r="Q1528" s="204">
        <v>0.00050000000000000001</v>
      </c>
      <c r="R1528" s="204">
        <f>Q1528*H1528</f>
        <v>0.0030000000000000001</v>
      </c>
      <c r="S1528" s="204">
        <v>0</v>
      </c>
      <c r="T1528" s="205">
        <f>S1528*H1528</f>
        <v>0</v>
      </c>
      <c r="U1528" s="32"/>
      <c r="V1528" s="32"/>
      <c r="W1528" s="32"/>
      <c r="X1528" s="32"/>
      <c r="Y1528" s="32"/>
      <c r="Z1528" s="32"/>
      <c r="AA1528" s="32"/>
      <c r="AB1528" s="32"/>
      <c r="AC1528" s="32"/>
      <c r="AD1528" s="32"/>
      <c r="AE1528" s="32"/>
      <c r="AR1528" s="206" t="s">
        <v>150</v>
      </c>
      <c r="AT1528" s="206" t="s">
        <v>145</v>
      </c>
      <c r="AU1528" s="206" t="s">
        <v>83</v>
      </c>
      <c r="AY1528" s="17" t="s">
        <v>143</v>
      </c>
      <c r="BE1528" s="207">
        <f>IF(N1528="základní",J1528,0)</f>
        <v>1650</v>
      </c>
      <c r="BF1528" s="207">
        <f>IF(N1528="snížená",J1528,0)</f>
        <v>0</v>
      </c>
      <c r="BG1528" s="207">
        <f>IF(N1528="zákl. přenesená",J1528,0)</f>
        <v>0</v>
      </c>
      <c r="BH1528" s="207">
        <f>IF(N1528="sníž. přenesená",J1528,0)</f>
        <v>0</v>
      </c>
      <c r="BI1528" s="207">
        <f>IF(N1528="nulová",J1528,0)</f>
        <v>0</v>
      </c>
      <c r="BJ1528" s="17" t="s">
        <v>20</v>
      </c>
      <c r="BK1528" s="207">
        <f>ROUND(I1528*H1528,2)</f>
        <v>1650</v>
      </c>
      <c r="BL1528" s="17" t="s">
        <v>150</v>
      </c>
      <c r="BM1528" s="206" t="s">
        <v>3239</v>
      </c>
    </row>
    <row r="1529" s="2" customFormat="1" ht="37.8" customHeight="1">
      <c r="A1529" s="32"/>
      <c r="B1529" s="33"/>
      <c r="C1529" s="196" t="s">
        <v>3240</v>
      </c>
      <c r="D1529" s="196" t="s">
        <v>145</v>
      </c>
      <c r="E1529" s="197" t="s">
        <v>3241</v>
      </c>
      <c r="F1529" s="198" t="s">
        <v>3242</v>
      </c>
      <c r="G1529" s="199" t="s">
        <v>256</v>
      </c>
      <c r="H1529" s="200">
        <v>7.5</v>
      </c>
      <c r="I1529" s="201">
        <v>931</v>
      </c>
      <c r="J1529" s="201">
        <f>ROUND(I1529*H1529,2)</f>
        <v>6982.5</v>
      </c>
      <c r="K1529" s="198" t="s">
        <v>149</v>
      </c>
      <c r="L1529" s="38"/>
      <c r="M1529" s="202" t="s">
        <v>18</v>
      </c>
      <c r="N1529" s="203" t="s">
        <v>45</v>
      </c>
      <c r="O1529" s="204">
        <v>2.4319999999999999</v>
      </c>
      <c r="P1529" s="204">
        <f>O1529*H1529</f>
        <v>18.239999999999998</v>
      </c>
      <c r="Q1529" s="204">
        <v>0.00028924000000000002</v>
      </c>
      <c r="R1529" s="204">
        <f>Q1529*H1529</f>
        <v>0.0021693000000000003</v>
      </c>
      <c r="S1529" s="204">
        <v>0</v>
      </c>
      <c r="T1529" s="205">
        <f>S1529*H1529</f>
        <v>0</v>
      </c>
      <c r="U1529" s="32"/>
      <c r="V1529" s="32"/>
      <c r="W1529" s="32"/>
      <c r="X1529" s="32"/>
      <c r="Y1529" s="32"/>
      <c r="Z1529" s="32"/>
      <c r="AA1529" s="32"/>
      <c r="AB1529" s="32"/>
      <c r="AC1529" s="32"/>
      <c r="AD1529" s="32"/>
      <c r="AE1529" s="32"/>
      <c r="AR1529" s="206" t="s">
        <v>150</v>
      </c>
      <c r="AT1529" s="206" t="s">
        <v>145</v>
      </c>
      <c r="AU1529" s="206" t="s">
        <v>83</v>
      </c>
      <c r="AY1529" s="17" t="s">
        <v>143</v>
      </c>
      <c r="BE1529" s="207">
        <f>IF(N1529="základní",J1529,0)</f>
        <v>6982.5</v>
      </c>
      <c r="BF1529" s="207">
        <f>IF(N1529="snížená",J1529,0)</f>
        <v>0</v>
      </c>
      <c r="BG1529" s="207">
        <f>IF(N1529="zákl. přenesená",J1529,0)</f>
        <v>0</v>
      </c>
      <c r="BH1529" s="207">
        <f>IF(N1529="sníž. přenesená",J1529,0)</f>
        <v>0</v>
      </c>
      <c r="BI1529" s="207">
        <f>IF(N1529="nulová",J1529,0)</f>
        <v>0</v>
      </c>
      <c r="BJ1529" s="17" t="s">
        <v>20</v>
      </c>
      <c r="BK1529" s="207">
        <f>ROUND(I1529*H1529,2)</f>
        <v>6982.5</v>
      </c>
      <c r="BL1529" s="17" t="s">
        <v>150</v>
      </c>
      <c r="BM1529" s="206" t="s">
        <v>3243</v>
      </c>
    </row>
    <row r="1530" s="2" customFormat="1">
      <c r="A1530" s="32"/>
      <c r="B1530" s="33"/>
      <c r="C1530" s="34"/>
      <c r="D1530" s="208" t="s">
        <v>152</v>
      </c>
      <c r="E1530" s="34"/>
      <c r="F1530" s="209" t="s">
        <v>3244</v>
      </c>
      <c r="G1530" s="34"/>
      <c r="H1530" s="34"/>
      <c r="I1530" s="34"/>
      <c r="J1530" s="34"/>
      <c r="K1530" s="34"/>
      <c r="L1530" s="38"/>
      <c r="M1530" s="210"/>
      <c r="N1530" s="211"/>
      <c r="O1530" s="77"/>
      <c r="P1530" s="77"/>
      <c r="Q1530" s="77"/>
      <c r="R1530" s="77"/>
      <c r="S1530" s="77"/>
      <c r="T1530" s="78"/>
      <c r="U1530" s="32"/>
      <c r="V1530" s="32"/>
      <c r="W1530" s="32"/>
      <c r="X1530" s="32"/>
      <c r="Y1530" s="32"/>
      <c r="Z1530" s="32"/>
      <c r="AA1530" s="32"/>
      <c r="AB1530" s="32"/>
      <c r="AC1530" s="32"/>
      <c r="AD1530" s="32"/>
      <c r="AE1530" s="32"/>
      <c r="AT1530" s="17" t="s">
        <v>152</v>
      </c>
      <c r="AU1530" s="17" t="s">
        <v>83</v>
      </c>
    </row>
    <row r="1531" s="2" customFormat="1">
      <c r="A1531" s="32"/>
      <c r="B1531" s="33"/>
      <c r="C1531" s="34"/>
      <c r="D1531" s="208" t="s">
        <v>179</v>
      </c>
      <c r="E1531" s="34"/>
      <c r="F1531" s="209" t="s">
        <v>3245</v>
      </c>
      <c r="G1531" s="34"/>
      <c r="H1531" s="34"/>
      <c r="I1531" s="34"/>
      <c r="J1531" s="34"/>
      <c r="K1531" s="34"/>
      <c r="L1531" s="38"/>
      <c r="M1531" s="210"/>
      <c r="N1531" s="211"/>
      <c r="O1531" s="77"/>
      <c r="P1531" s="77"/>
      <c r="Q1531" s="77"/>
      <c r="R1531" s="77"/>
      <c r="S1531" s="77"/>
      <c r="T1531" s="78"/>
      <c r="U1531" s="32"/>
      <c r="V1531" s="32"/>
      <c r="W1531" s="32"/>
      <c r="X1531" s="32"/>
      <c r="Y1531" s="32"/>
      <c r="Z1531" s="32"/>
      <c r="AA1531" s="32"/>
      <c r="AB1531" s="32"/>
      <c r="AC1531" s="32"/>
      <c r="AD1531" s="32"/>
      <c r="AE1531" s="32"/>
      <c r="AT1531" s="17" t="s">
        <v>179</v>
      </c>
      <c r="AU1531" s="17" t="s">
        <v>83</v>
      </c>
    </row>
    <row r="1532" s="2" customFormat="1" ht="24.15" customHeight="1">
      <c r="A1532" s="32"/>
      <c r="B1532" s="33"/>
      <c r="C1532" s="212" t="s">
        <v>3246</v>
      </c>
      <c r="D1532" s="212" t="s">
        <v>260</v>
      </c>
      <c r="E1532" s="213" t="s">
        <v>3247</v>
      </c>
      <c r="F1532" s="214" t="s">
        <v>3248</v>
      </c>
      <c r="G1532" s="215" t="s">
        <v>506</v>
      </c>
      <c r="H1532" s="216">
        <v>0.0089999999999999993</v>
      </c>
      <c r="I1532" s="217">
        <v>24900</v>
      </c>
      <c r="J1532" s="217">
        <f>ROUND(I1532*H1532,2)</f>
        <v>224.09999999999999</v>
      </c>
      <c r="K1532" s="214" t="s">
        <v>149</v>
      </c>
      <c r="L1532" s="218"/>
      <c r="M1532" s="219" t="s">
        <v>18</v>
      </c>
      <c r="N1532" s="220" t="s">
        <v>45</v>
      </c>
      <c r="O1532" s="204">
        <v>0</v>
      </c>
      <c r="P1532" s="204">
        <f>O1532*H1532</f>
        <v>0</v>
      </c>
      <c r="Q1532" s="204">
        <v>1</v>
      </c>
      <c r="R1532" s="204">
        <f>Q1532*H1532</f>
        <v>0.0089999999999999993</v>
      </c>
      <c r="S1532" s="204">
        <v>0</v>
      </c>
      <c r="T1532" s="205">
        <f>S1532*H1532</f>
        <v>0</v>
      </c>
      <c r="U1532" s="32"/>
      <c r="V1532" s="32"/>
      <c r="W1532" s="32"/>
      <c r="X1532" s="32"/>
      <c r="Y1532" s="32"/>
      <c r="Z1532" s="32"/>
      <c r="AA1532" s="32"/>
      <c r="AB1532" s="32"/>
      <c r="AC1532" s="32"/>
      <c r="AD1532" s="32"/>
      <c r="AE1532" s="32"/>
      <c r="AR1532" s="206" t="s">
        <v>181</v>
      </c>
      <c r="AT1532" s="206" t="s">
        <v>260</v>
      </c>
      <c r="AU1532" s="206" t="s">
        <v>83</v>
      </c>
      <c r="AY1532" s="17" t="s">
        <v>143</v>
      </c>
      <c r="BE1532" s="207">
        <f>IF(N1532="základní",J1532,0)</f>
        <v>224.09999999999999</v>
      </c>
      <c r="BF1532" s="207">
        <f>IF(N1532="snížená",J1532,0)</f>
        <v>0</v>
      </c>
      <c r="BG1532" s="207">
        <f>IF(N1532="zákl. přenesená",J1532,0)</f>
        <v>0</v>
      </c>
      <c r="BH1532" s="207">
        <f>IF(N1532="sníž. přenesená",J1532,0)</f>
        <v>0</v>
      </c>
      <c r="BI1532" s="207">
        <f>IF(N1532="nulová",J1532,0)</f>
        <v>0</v>
      </c>
      <c r="BJ1532" s="17" t="s">
        <v>20</v>
      </c>
      <c r="BK1532" s="207">
        <f>ROUND(I1532*H1532,2)</f>
        <v>224.09999999999999</v>
      </c>
      <c r="BL1532" s="17" t="s">
        <v>150</v>
      </c>
      <c r="BM1532" s="206" t="s">
        <v>3249</v>
      </c>
    </row>
    <row r="1533" s="2" customFormat="1">
      <c r="A1533" s="32"/>
      <c r="B1533" s="33"/>
      <c r="C1533" s="34"/>
      <c r="D1533" s="208" t="s">
        <v>179</v>
      </c>
      <c r="E1533" s="34"/>
      <c r="F1533" s="209" t="s">
        <v>3250</v>
      </c>
      <c r="G1533" s="34"/>
      <c r="H1533" s="34"/>
      <c r="I1533" s="34"/>
      <c r="J1533" s="34"/>
      <c r="K1533" s="34"/>
      <c r="L1533" s="38"/>
      <c r="M1533" s="210"/>
      <c r="N1533" s="211"/>
      <c r="O1533" s="77"/>
      <c r="P1533" s="77"/>
      <c r="Q1533" s="77"/>
      <c r="R1533" s="77"/>
      <c r="S1533" s="77"/>
      <c r="T1533" s="78"/>
      <c r="U1533" s="32"/>
      <c r="V1533" s="32"/>
      <c r="W1533" s="32"/>
      <c r="X1533" s="32"/>
      <c r="Y1533" s="32"/>
      <c r="Z1533" s="32"/>
      <c r="AA1533" s="32"/>
      <c r="AB1533" s="32"/>
      <c r="AC1533" s="32"/>
      <c r="AD1533" s="32"/>
      <c r="AE1533" s="32"/>
      <c r="AT1533" s="17" t="s">
        <v>179</v>
      </c>
      <c r="AU1533" s="17" t="s">
        <v>83</v>
      </c>
    </row>
    <row r="1534" s="2" customFormat="1" ht="37.8" customHeight="1">
      <c r="A1534" s="32"/>
      <c r="B1534" s="33"/>
      <c r="C1534" s="196" t="s">
        <v>3251</v>
      </c>
      <c r="D1534" s="196" t="s">
        <v>145</v>
      </c>
      <c r="E1534" s="197" t="s">
        <v>3252</v>
      </c>
      <c r="F1534" s="198" t="s">
        <v>3253</v>
      </c>
      <c r="G1534" s="199" t="s">
        <v>256</v>
      </c>
      <c r="H1534" s="200">
        <v>300</v>
      </c>
      <c r="I1534" s="201">
        <v>1170</v>
      </c>
      <c r="J1534" s="201">
        <f>ROUND(I1534*H1534,2)</f>
        <v>351000</v>
      </c>
      <c r="K1534" s="198" t="s">
        <v>149</v>
      </c>
      <c r="L1534" s="38"/>
      <c r="M1534" s="202" t="s">
        <v>18</v>
      </c>
      <c r="N1534" s="203" t="s">
        <v>45</v>
      </c>
      <c r="O1534" s="204">
        <v>3.048</v>
      </c>
      <c r="P1534" s="204">
        <f>O1534*H1534</f>
        <v>914.39999999999998</v>
      </c>
      <c r="Q1534" s="204">
        <v>0.00052419999999999995</v>
      </c>
      <c r="R1534" s="204">
        <f>Q1534*H1534</f>
        <v>0.15725999999999998</v>
      </c>
      <c r="S1534" s="204">
        <v>0</v>
      </c>
      <c r="T1534" s="205">
        <f>S1534*H1534</f>
        <v>0</v>
      </c>
      <c r="U1534" s="32"/>
      <c r="V1534" s="32"/>
      <c r="W1534" s="32"/>
      <c r="X1534" s="32"/>
      <c r="Y1534" s="32"/>
      <c r="Z1534" s="32"/>
      <c r="AA1534" s="32"/>
      <c r="AB1534" s="32"/>
      <c r="AC1534" s="32"/>
      <c r="AD1534" s="32"/>
      <c r="AE1534" s="32"/>
      <c r="AR1534" s="206" t="s">
        <v>150</v>
      </c>
      <c r="AT1534" s="206" t="s">
        <v>145</v>
      </c>
      <c r="AU1534" s="206" t="s">
        <v>83</v>
      </c>
      <c r="AY1534" s="17" t="s">
        <v>143</v>
      </c>
      <c r="BE1534" s="207">
        <f>IF(N1534="základní",J1534,0)</f>
        <v>351000</v>
      </c>
      <c r="BF1534" s="207">
        <f>IF(N1534="snížená",J1534,0)</f>
        <v>0</v>
      </c>
      <c r="BG1534" s="207">
        <f>IF(N1534="zákl. přenesená",J1534,0)</f>
        <v>0</v>
      </c>
      <c r="BH1534" s="207">
        <f>IF(N1534="sníž. přenesená",J1534,0)</f>
        <v>0</v>
      </c>
      <c r="BI1534" s="207">
        <f>IF(N1534="nulová",J1534,0)</f>
        <v>0</v>
      </c>
      <c r="BJ1534" s="17" t="s">
        <v>20</v>
      </c>
      <c r="BK1534" s="207">
        <f>ROUND(I1534*H1534,2)</f>
        <v>351000</v>
      </c>
      <c r="BL1534" s="17" t="s">
        <v>150</v>
      </c>
      <c r="BM1534" s="206" t="s">
        <v>3254</v>
      </c>
    </row>
    <row r="1535" s="2" customFormat="1">
      <c r="A1535" s="32"/>
      <c r="B1535" s="33"/>
      <c r="C1535" s="34"/>
      <c r="D1535" s="208" t="s">
        <v>152</v>
      </c>
      <c r="E1535" s="34"/>
      <c r="F1535" s="209" t="s">
        <v>3244</v>
      </c>
      <c r="G1535" s="34"/>
      <c r="H1535" s="34"/>
      <c r="I1535" s="34"/>
      <c r="J1535" s="34"/>
      <c r="K1535" s="34"/>
      <c r="L1535" s="38"/>
      <c r="M1535" s="210"/>
      <c r="N1535" s="211"/>
      <c r="O1535" s="77"/>
      <c r="P1535" s="77"/>
      <c r="Q1535" s="77"/>
      <c r="R1535" s="77"/>
      <c r="S1535" s="77"/>
      <c r="T1535" s="78"/>
      <c r="U1535" s="32"/>
      <c r="V1535" s="32"/>
      <c r="W1535" s="32"/>
      <c r="X1535" s="32"/>
      <c r="Y1535" s="32"/>
      <c r="Z1535" s="32"/>
      <c r="AA1535" s="32"/>
      <c r="AB1535" s="32"/>
      <c r="AC1535" s="32"/>
      <c r="AD1535" s="32"/>
      <c r="AE1535" s="32"/>
      <c r="AT1535" s="17" t="s">
        <v>152</v>
      </c>
      <c r="AU1535" s="17" t="s">
        <v>83</v>
      </c>
    </row>
    <row r="1536" s="2" customFormat="1">
      <c r="A1536" s="32"/>
      <c r="B1536" s="33"/>
      <c r="C1536" s="34"/>
      <c r="D1536" s="208" t="s">
        <v>179</v>
      </c>
      <c r="E1536" s="34"/>
      <c r="F1536" s="209" t="s">
        <v>3255</v>
      </c>
      <c r="G1536" s="34"/>
      <c r="H1536" s="34"/>
      <c r="I1536" s="34"/>
      <c r="J1536" s="34"/>
      <c r="K1536" s="34"/>
      <c r="L1536" s="38"/>
      <c r="M1536" s="210"/>
      <c r="N1536" s="211"/>
      <c r="O1536" s="77"/>
      <c r="P1536" s="77"/>
      <c r="Q1536" s="77"/>
      <c r="R1536" s="77"/>
      <c r="S1536" s="77"/>
      <c r="T1536" s="78"/>
      <c r="U1536" s="32"/>
      <c r="V1536" s="32"/>
      <c r="W1536" s="32"/>
      <c r="X1536" s="32"/>
      <c r="Y1536" s="32"/>
      <c r="Z1536" s="32"/>
      <c r="AA1536" s="32"/>
      <c r="AB1536" s="32"/>
      <c r="AC1536" s="32"/>
      <c r="AD1536" s="32"/>
      <c r="AE1536" s="32"/>
      <c r="AT1536" s="17" t="s">
        <v>179</v>
      </c>
      <c r="AU1536" s="17" t="s">
        <v>83</v>
      </c>
    </row>
    <row r="1537" s="2" customFormat="1" ht="24.15" customHeight="1">
      <c r="A1537" s="32"/>
      <c r="B1537" s="33"/>
      <c r="C1537" s="212" t="s">
        <v>3256</v>
      </c>
      <c r="D1537" s="212" t="s">
        <v>260</v>
      </c>
      <c r="E1537" s="213" t="s">
        <v>3257</v>
      </c>
      <c r="F1537" s="214" t="s">
        <v>3258</v>
      </c>
      <c r="G1537" s="215" t="s">
        <v>506</v>
      </c>
      <c r="H1537" s="216">
        <v>0.45900000000000002</v>
      </c>
      <c r="I1537" s="217">
        <v>24300</v>
      </c>
      <c r="J1537" s="217">
        <f>ROUND(I1537*H1537,2)</f>
        <v>11153.700000000001</v>
      </c>
      <c r="K1537" s="214" t="s">
        <v>149</v>
      </c>
      <c r="L1537" s="218"/>
      <c r="M1537" s="219" t="s">
        <v>18</v>
      </c>
      <c r="N1537" s="220" t="s">
        <v>45</v>
      </c>
      <c r="O1537" s="204">
        <v>0</v>
      </c>
      <c r="P1537" s="204">
        <f>O1537*H1537</f>
        <v>0</v>
      </c>
      <c r="Q1537" s="204">
        <v>1</v>
      </c>
      <c r="R1537" s="204">
        <f>Q1537*H1537</f>
        <v>0.45900000000000002</v>
      </c>
      <c r="S1537" s="204">
        <v>0</v>
      </c>
      <c r="T1537" s="205">
        <f>S1537*H1537</f>
        <v>0</v>
      </c>
      <c r="U1537" s="32"/>
      <c r="V1537" s="32"/>
      <c r="W1537" s="32"/>
      <c r="X1537" s="32"/>
      <c r="Y1537" s="32"/>
      <c r="Z1537" s="32"/>
      <c r="AA1537" s="32"/>
      <c r="AB1537" s="32"/>
      <c r="AC1537" s="32"/>
      <c r="AD1537" s="32"/>
      <c r="AE1537" s="32"/>
      <c r="AR1537" s="206" t="s">
        <v>181</v>
      </c>
      <c r="AT1537" s="206" t="s">
        <v>260</v>
      </c>
      <c r="AU1537" s="206" t="s">
        <v>83</v>
      </c>
      <c r="AY1537" s="17" t="s">
        <v>143</v>
      </c>
      <c r="BE1537" s="207">
        <f>IF(N1537="základní",J1537,0)</f>
        <v>11153.700000000001</v>
      </c>
      <c r="BF1537" s="207">
        <f>IF(N1537="snížená",J1537,0)</f>
        <v>0</v>
      </c>
      <c r="BG1537" s="207">
        <f>IF(N1537="zákl. přenesená",J1537,0)</f>
        <v>0</v>
      </c>
      <c r="BH1537" s="207">
        <f>IF(N1537="sníž. přenesená",J1537,0)</f>
        <v>0</v>
      </c>
      <c r="BI1537" s="207">
        <f>IF(N1537="nulová",J1537,0)</f>
        <v>0</v>
      </c>
      <c r="BJ1537" s="17" t="s">
        <v>20</v>
      </c>
      <c r="BK1537" s="207">
        <f>ROUND(I1537*H1537,2)</f>
        <v>11153.700000000001</v>
      </c>
      <c r="BL1537" s="17" t="s">
        <v>150</v>
      </c>
      <c r="BM1537" s="206" t="s">
        <v>3259</v>
      </c>
    </row>
    <row r="1538" s="2" customFormat="1">
      <c r="A1538" s="32"/>
      <c r="B1538" s="33"/>
      <c r="C1538" s="34"/>
      <c r="D1538" s="208" t="s">
        <v>179</v>
      </c>
      <c r="E1538" s="34"/>
      <c r="F1538" s="209" t="s">
        <v>3260</v>
      </c>
      <c r="G1538" s="34"/>
      <c r="H1538" s="34"/>
      <c r="I1538" s="34"/>
      <c r="J1538" s="34"/>
      <c r="K1538" s="34"/>
      <c r="L1538" s="38"/>
      <c r="M1538" s="210"/>
      <c r="N1538" s="211"/>
      <c r="O1538" s="77"/>
      <c r="P1538" s="77"/>
      <c r="Q1538" s="77"/>
      <c r="R1538" s="77"/>
      <c r="S1538" s="77"/>
      <c r="T1538" s="78"/>
      <c r="U1538" s="32"/>
      <c r="V1538" s="32"/>
      <c r="W1538" s="32"/>
      <c r="X1538" s="32"/>
      <c r="Y1538" s="32"/>
      <c r="Z1538" s="32"/>
      <c r="AA1538" s="32"/>
      <c r="AB1538" s="32"/>
      <c r="AC1538" s="32"/>
      <c r="AD1538" s="32"/>
      <c r="AE1538" s="32"/>
      <c r="AT1538" s="17" t="s">
        <v>179</v>
      </c>
      <c r="AU1538" s="17" t="s">
        <v>83</v>
      </c>
    </row>
    <row r="1539" s="2" customFormat="1" ht="37.8" customHeight="1">
      <c r="A1539" s="32"/>
      <c r="B1539" s="33"/>
      <c r="C1539" s="196" t="s">
        <v>3261</v>
      </c>
      <c r="D1539" s="196" t="s">
        <v>145</v>
      </c>
      <c r="E1539" s="197" t="s">
        <v>3262</v>
      </c>
      <c r="F1539" s="198" t="s">
        <v>3263</v>
      </c>
      <c r="G1539" s="199" t="s">
        <v>256</v>
      </c>
      <c r="H1539" s="200">
        <v>300</v>
      </c>
      <c r="I1539" s="201">
        <v>1380</v>
      </c>
      <c r="J1539" s="201">
        <f>ROUND(I1539*H1539,2)</f>
        <v>414000</v>
      </c>
      <c r="K1539" s="198" t="s">
        <v>149</v>
      </c>
      <c r="L1539" s="38"/>
      <c r="M1539" s="202" t="s">
        <v>18</v>
      </c>
      <c r="N1539" s="203" t="s">
        <v>45</v>
      </c>
      <c r="O1539" s="204">
        <v>3.5680000000000001</v>
      </c>
      <c r="P1539" s="204">
        <f>O1539*H1539</f>
        <v>1070.4000000000001</v>
      </c>
      <c r="Q1539" s="204">
        <v>0.00078160000000000002</v>
      </c>
      <c r="R1539" s="204">
        <f>Q1539*H1539</f>
        <v>0.23447999999999999</v>
      </c>
      <c r="S1539" s="204">
        <v>0.001</v>
      </c>
      <c r="T1539" s="205">
        <f>S1539*H1539</f>
        <v>0.29999999999999999</v>
      </c>
      <c r="U1539" s="32"/>
      <c r="V1539" s="32"/>
      <c r="W1539" s="32"/>
      <c r="X1539" s="32"/>
      <c r="Y1539" s="32"/>
      <c r="Z1539" s="32"/>
      <c r="AA1539" s="32"/>
      <c r="AB1539" s="32"/>
      <c r="AC1539" s="32"/>
      <c r="AD1539" s="32"/>
      <c r="AE1539" s="32"/>
      <c r="AR1539" s="206" t="s">
        <v>150</v>
      </c>
      <c r="AT1539" s="206" t="s">
        <v>145</v>
      </c>
      <c r="AU1539" s="206" t="s">
        <v>83</v>
      </c>
      <c r="AY1539" s="17" t="s">
        <v>143</v>
      </c>
      <c r="BE1539" s="207">
        <f>IF(N1539="základní",J1539,0)</f>
        <v>414000</v>
      </c>
      <c r="BF1539" s="207">
        <f>IF(N1539="snížená",J1539,0)</f>
        <v>0</v>
      </c>
      <c r="BG1539" s="207">
        <f>IF(N1539="zákl. přenesená",J1539,0)</f>
        <v>0</v>
      </c>
      <c r="BH1539" s="207">
        <f>IF(N1539="sníž. přenesená",J1539,0)</f>
        <v>0</v>
      </c>
      <c r="BI1539" s="207">
        <f>IF(N1539="nulová",J1539,0)</f>
        <v>0</v>
      </c>
      <c r="BJ1539" s="17" t="s">
        <v>20</v>
      </c>
      <c r="BK1539" s="207">
        <f>ROUND(I1539*H1539,2)</f>
        <v>414000</v>
      </c>
      <c r="BL1539" s="17" t="s">
        <v>150</v>
      </c>
      <c r="BM1539" s="206" t="s">
        <v>3264</v>
      </c>
    </row>
    <row r="1540" s="2" customFormat="1">
      <c r="A1540" s="32"/>
      <c r="B1540" s="33"/>
      <c r="C1540" s="34"/>
      <c r="D1540" s="208" t="s">
        <v>152</v>
      </c>
      <c r="E1540" s="34"/>
      <c r="F1540" s="209" t="s">
        <v>3244</v>
      </c>
      <c r="G1540" s="34"/>
      <c r="H1540" s="34"/>
      <c r="I1540" s="34"/>
      <c r="J1540" s="34"/>
      <c r="K1540" s="34"/>
      <c r="L1540" s="38"/>
      <c r="M1540" s="210"/>
      <c r="N1540" s="211"/>
      <c r="O1540" s="77"/>
      <c r="P1540" s="77"/>
      <c r="Q1540" s="77"/>
      <c r="R1540" s="77"/>
      <c r="S1540" s="77"/>
      <c r="T1540" s="78"/>
      <c r="U1540" s="32"/>
      <c r="V1540" s="32"/>
      <c r="W1540" s="32"/>
      <c r="X1540" s="32"/>
      <c r="Y1540" s="32"/>
      <c r="Z1540" s="32"/>
      <c r="AA1540" s="32"/>
      <c r="AB1540" s="32"/>
      <c r="AC1540" s="32"/>
      <c r="AD1540" s="32"/>
      <c r="AE1540" s="32"/>
      <c r="AT1540" s="17" t="s">
        <v>152</v>
      </c>
      <c r="AU1540" s="17" t="s">
        <v>83</v>
      </c>
    </row>
    <row r="1541" s="2" customFormat="1">
      <c r="A1541" s="32"/>
      <c r="B1541" s="33"/>
      <c r="C1541" s="34"/>
      <c r="D1541" s="208" t="s">
        <v>179</v>
      </c>
      <c r="E1541" s="34"/>
      <c r="F1541" s="209" t="s">
        <v>3255</v>
      </c>
      <c r="G1541" s="34"/>
      <c r="H1541" s="34"/>
      <c r="I1541" s="34"/>
      <c r="J1541" s="34"/>
      <c r="K1541" s="34"/>
      <c r="L1541" s="38"/>
      <c r="M1541" s="210"/>
      <c r="N1541" s="211"/>
      <c r="O1541" s="77"/>
      <c r="P1541" s="77"/>
      <c r="Q1541" s="77"/>
      <c r="R1541" s="77"/>
      <c r="S1541" s="77"/>
      <c r="T1541" s="78"/>
      <c r="U1541" s="32"/>
      <c r="V1541" s="32"/>
      <c r="W1541" s="32"/>
      <c r="X1541" s="32"/>
      <c r="Y1541" s="32"/>
      <c r="Z1541" s="32"/>
      <c r="AA1541" s="32"/>
      <c r="AB1541" s="32"/>
      <c r="AC1541" s="32"/>
      <c r="AD1541" s="32"/>
      <c r="AE1541" s="32"/>
      <c r="AT1541" s="17" t="s">
        <v>179</v>
      </c>
      <c r="AU1541" s="17" t="s">
        <v>83</v>
      </c>
    </row>
    <row r="1542" s="2" customFormat="1" ht="24.15" customHeight="1">
      <c r="A1542" s="32"/>
      <c r="B1542" s="33"/>
      <c r="C1542" s="212" t="s">
        <v>3265</v>
      </c>
      <c r="D1542" s="212" t="s">
        <v>260</v>
      </c>
      <c r="E1542" s="213" t="s">
        <v>3266</v>
      </c>
      <c r="F1542" s="214" t="s">
        <v>3267</v>
      </c>
      <c r="G1542" s="215" t="s">
        <v>506</v>
      </c>
      <c r="H1542" s="216">
        <v>0.77600000000000002</v>
      </c>
      <c r="I1542" s="217">
        <v>24300</v>
      </c>
      <c r="J1542" s="217">
        <f>ROUND(I1542*H1542,2)</f>
        <v>18856.799999999999</v>
      </c>
      <c r="K1542" s="214" t="s">
        <v>149</v>
      </c>
      <c r="L1542" s="218"/>
      <c r="M1542" s="219" t="s">
        <v>18</v>
      </c>
      <c r="N1542" s="220" t="s">
        <v>45</v>
      </c>
      <c r="O1542" s="204">
        <v>0</v>
      </c>
      <c r="P1542" s="204">
        <f>O1542*H1542</f>
        <v>0</v>
      </c>
      <c r="Q1542" s="204">
        <v>1</v>
      </c>
      <c r="R1542" s="204">
        <f>Q1542*H1542</f>
        <v>0.77600000000000002</v>
      </c>
      <c r="S1542" s="204">
        <v>0</v>
      </c>
      <c r="T1542" s="205">
        <f>S1542*H1542</f>
        <v>0</v>
      </c>
      <c r="U1542" s="32"/>
      <c r="V1542" s="32"/>
      <c r="W1542" s="32"/>
      <c r="X1542" s="32"/>
      <c r="Y1542" s="32"/>
      <c r="Z1542" s="32"/>
      <c r="AA1542" s="32"/>
      <c r="AB1542" s="32"/>
      <c r="AC1542" s="32"/>
      <c r="AD1542" s="32"/>
      <c r="AE1542" s="32"/>
      <c r="AR1542" s="206" t="s">
        <v>181</v>
      </c>
      <c r="AT1542" s="206" t="s">
        <v>260</v>
      </c>
      <c r="AU1542" s="206" t="s">
        <v>83</v>
      </c>
      <c r="AY1542" s="17" t="s">
        <v>143</v>
      </c>
      <c r="BE1542" s="207">
        <f>IF(N1542="základní",J1542,0)</f>
        <v>18856.799999999999</v>
      </c>
      <c r="BF1542" s="207">
        <f>IF(N1542="snížená",J1542,0)</f>
        <v>0</v>
      </c>
      <c r="BG1542" s="207">
        <f>IF(N1542="zákl. přenesená",J1542,0)</f>
        <v>0</v>
      </c>
      <c r="BH1542" s="207">
        <f>IF(N1542="sníž. přenesená",J1542,0)</f>
        <v>0</v>
      </c>
      <c r="BI1542" s="207">
        <f>IF(N1542="nulová",J1542,0)</f>
        <v>0</v>
      </c>
      <c r="BJ1542" s="17" t="s">
        <v>20</v>
      </c>
      <c r="BK1542" s="207">
        <f>ROUND(I1542*H1542,2)</f>
        <v>18856.799999999999</v>
      </c>
      <c r="BL1542" s="17" t="s">
        <v>150</v>
      </c>
      <c r="BM1542" s="206" t="s">
        <v>3268</v>
      </c>
    </row>
    <row r="1543" s="2" customFormat="1">
      <c r="A1543" s="32"/>
      <c r="B1543" s="33"/>
      <c r="C1543" s="34"/>
      <c r="D1543" s="208" t="s">
        <v>179</v>
      </c>
      <c r="E1543" s="34"/>
      <c r="F1543" s="209" t="s">
        <v>3269</v>
      </c>
      <c r="G1543" s="34"/>
      <c r="H1543" s="34"/>
      <c r="I1543" s="34"/>
      <c r="J1543" s="34"/>
      <c r="K1543" s="34"/>
      <c r="L1543" s="38"/>
      <c r="M1543" s="210"/>
      <c r="N1543" s="211"/>
      <c r="O1543" s="77"/>
      <c r="P1543" s="77"/>
      <c r="Q1543" s="77"/>
      <c r="R1543" s="77"/>
      <c r="S1543" s="77"/>
      <c r="T1543" s="78"/>
      <c r="U1543" s="32"/>
      <c r="V1543" s="32"/>
      <c r="W1543" s="32"/>
      <c r="X1543" s="32"/>
      <c r="Y1543" s="32"/>
      <c r="Z1543" s="32"/>
      <c r="AA1543" s="32"/>
      <c r="AB1543" s="32"/>
      <c r="AC1543" s="32"/>
      <c r="AD1543" s="32"/>
      <c r="AE1543" s="32"/>
      <c r="AT1543" s="17" t="s">
        <v>179</v>
      </c>
      <c r="AU1543" s="17" t="s">
        <v>83</v>
      </c>
    </row>
    <row r="1544" s="2" customFormat="1" ht="37.8" customHeight="1">
      <c r="A1544" s="32"/>
      <c r="B1544" s="33"/>
      <c r="C1544" s="196" t="s">
        <v>3270</v>
      </c>
      <c r="D1544" s="196" t="s">
        <v>145</v>
      </c>
      <c r="E1544" s="197" t="s">
        <v>3271</v>
      </c>
      <c r="F1544" s="198" t="s">
        <v>3272</v>
      </c>
      <c r="G1544" s="199" t="s">
        <v>256</v>
      </c>
      <c r="H1544" s="200">
        <v>45</v>
      </c>
      <c r="I1544" s="201">
        <v>2170</v>
      </c>
      <c r="J1544" s="201">
        <f>ROUND(I1544*H1544,2)</f>
        <v>97650</v>
      </c>
      <c r="K1544" s="198" t="s">
        <v>149</v>
      </c>
      <c r="L1544" s="38"/>
      <c r="M1544" s="202" t="s">
        <v>18</v>
      </c>
      <c r="N1544" s="203" t="s">
        <v>45</v>
      </c>
      <c r="O1544" s="204">
        <v>2.657</v>
      </c>
      <c r="P1544" s="204">
        <f>O1544*H1544</f>
        <v>119.565</v>
      </c>
      <c r="Q1544" s="204">
        <v>0.00078888000000000005</v>
      </c>
      <c r="R1544" s="204">
        <f>Q1544*H1544</f>
        <v>0.035499599999999999</v>
      </c>
      <c r="S1544" s="204">
        <v>0.001</v>
      </c>
      <c r="T1544" s="205">
        <f>S1544*H1544</f>
        <v>0.044999999999999998</v>
      </c>
      <c r="U1544" s="32"/>
      <c r="V1544" s="32"/>
      <c r="W1544" s="32"/>
      <c r="X1544" s="32"/>
      <c r="Y1544" s="32"/>
      <c r="Z1544" s="32"/>
      <c r="AA1544" s="32"/>
      <c r="AB1544" s="32"/>
      <c r="AC1544" s="32"/>
      <c r="AD1544" s="32"/>
      <c r="AE1544" s="32"/>
      <c r="AR1544" s="206" t="s">
        <v>150</v>
      </c>
      <c r="AT1544" s="206" t="s">
        <v>145</v>
      </c>
      <c r="AU1544" s="206" t="s">
        <v>83</v>
      </c>
      <c r="AY1544" s="17" t="s">
        <v>143</v>
      </c>
      <c r="BE1544" s="207">
        <f>IF(N1544="základní",J1544,0)</f>
        <v>97650</v>
      </c>
      <c r="BF1544" s="207">
        <f>IF(N1544="snížená",J1544,0)</f>
        <v>0</v>
      </c>
      <c r="BG1544" s="207">
        <f>IF(N1544="zákl. přenesená",J1544,0)</f>
        <v>0</v>
      </c>
      <c r="BH1544" s="207">
        <f>IF(N1544="sníž. přenesená",J1544,0)</f>
        <v>0</v>
      </c>
      <c r="BI1544" s="207">
        <f>IF(N1544="nulová",J1544,0)</f>
        <v>0</v>
      </c>
      <c r="BJ1544" s="17" t="s">
        <v>20</v>
      </c>
      <c r="BK1544" s="207">
        <f>ROUND(I1544*H1544,2)</f>
        <v>97650</v>
      </c>
      <c r="BL1544" s="17" t="s">
        <v>150</v>
      </c>
      <c r="BM1544" s="206" t="s">
        <v>3273</v>
      </c>
    </row>
    <row r="1545" s="2" customFormat="1">
      <c r="A1545" s="32"/>
      <c r="B1545" s="33"/>
      <c r="C1545" s="34"/>
      <c r="D1545" s="208" t="s">
        <v>152</v>
      </c>
      <c r="E1545" s="34"/>
      <c r="F1545" s="209" t="s">
        <v>3244</v>
      </c>
      <c r="G1545" s="34"/>
      <c r="H1545" s="34"/>
      <c r="I1545" s="34"/>
      <c r="J1545" s="34"/>
      <c r="K1545" s="34"/>
      <c r="L1545" s="38"/>
      <c r="M1545" s="210"/>
      <c r="N1545" s="211"/>
      <c r="O1545" s="77"/>
      <c r="P1545" s="77"/>
      <c r="Q1545" s="77"/>
      <c r="R1545" s="77"/>
      <c r="S1545" s="77"/>
      <c r="T1545" s="78"/>
      <c r="U1545" s="32"/>
      <c r="V1545" s="32"/>
      <c r="W1545" s="32"/>
      <c r="X1545" s="32"/>
      <c r="Y1545" s="32"/>
      <c r="Z1545" s="32"/>
      <c r="AA1545" s="32"/>
      <c r="AB1545" s="32"/>
      <c r="AC1545" s="32"/>
      <c r="AD1545" s="32"/>
      <c r="AE1545" s="32"/>
      <c r="AT1545" s="17" t="s">
        <v>152</v>
      </c>
      <c r="AU1545" s="17" t="s">
        <v>83</v>
      </c>
    </row>
    <row r="1546" s="2" customFormat="1" ht="24.15" customHeight="1">
      <c r="A1546" s="32"/>
      <c r="B1546" s="33"/>
      <c r="C1546" s="212" t="s">
        <v>3274</v>
      </c>
      <c r="D1546" s="212" t="s">
        <v>260</v>
      </c>
      <c r="E1546" s="213" t="s">
        <v>3275</v>
      </c>
      <c r="F1546" s="214" t="s">
        <v>3276</v>
      </c>
      <c r="G1546" s="215" t="s">
        <v>506</v>
      </c>
      <c r="H1546" s="216">
        <v>0.155</v>
      </c>
      <c r="I1546" s="217">
        <v>23700</v>
      </c>
      <c r="J1546" s="217">
        <f>ROUND(I1546*H1546,2)</f>
        <v>3673.5</v>
      </c>
      <c r="K1546" s="214" t="s">
        <v>149</v>
      </c>
      <c r="L1546" s="218"/>
      <c r="M1546" s="219" t="s">
        <v>18</v>
      </c>
      <c r="N1546" s="220" t="s">
        <v>45</v>
      </c>
      <c r="O1546" s="204">
        <v>0</v>
      </c>
      <c r="P1546" s="204">
        <f>O1546*H1546</f>
        <v>0</v>
      </c>
      <c r="Q1546" s="204">
        <v>1</v>
      </c>
      <c r="R1546" s="204">
        <f>Q1546*H1546</f>
        <v>0.155</v>
      </c>
      <c r="S1546" s="204">
        <v>0</v>
      </c>
      <c r="T1546" s="205">
        <f>S1546*H1546</f>
        <v>0</v>
      </c>
      <c r="U1546" s="32"/>
      <c r="V1546" s="32"/>
      <c r="W1546" s="32"/>
      <c r="X1546" s="32"/>
      <c r="Y1546" s="32"/>
      <c r="Z1546" s="32"/>
      <c r="AA1546" s="32"/>
      <c r="AB1546" s="32"/>
      <c r="AC1546" s="32"/>
      <c r="AD1546" s="32"/>
      <c r="AE1546" s="32"/>
      <c r="AR1546" s="206" t="s">
        <v>181</v>
      </c>
      <c r="AT1546" s="206" t="s">
        <v>260</v>
      </c>
      <c r="AU1546" s="206" t="s">
        <v>83</v>
      </c>
      <c r="AY1546" s="17" t="s">
        <v>143</v>
      </c>
      <c r="BE1546" s="207">
        <f>IF(N1546="základní",J1546,0)</f>
        <v>3673.5</v>
      </c>
      <c r="BF1546" s="207">
        <f>IF(N1546="snížená",J1546,0)</f>
        <v>0</v>
      </c>
      <c r="BG1546" s="207">
        <f>IF(N1546="zákl. přenesená",J1546,0)</f>
        <v>0</v>
      </c>
      <c r="BH1546" s="207">
        <f>IF(N1546="sníž. přenesená",J1546,0)</f>
        <v>0</v>
      </c>
      <c r="BI1546" s="207">
        <f>IF(N1546="nulová",J1546,0)</f>
        <v>0</v>
      </c>
      <c r="BJ1546" s="17" t="s">
        <v>20</v>
      </c>
      <c r="BK1546" s="207">
        <f>ROUND(I1546*H1546,2)</f>
        <v>3673.5</v>
      </c>
      <c r="BL1546" s="17" t="s">
        <v>150</v>
      </c>
      <c r="BM1546" s="206" t="s">
        <v>3277</v>
      </c>
    </row>
    <row r="1547" s="2" customFormat="1">
      <c r="A1547" s="32"/>
      <c r="B1547" s="33"/>
      <c r="C1547" s="34"/>
      <c r="D1547" s="208" t="s">
        <v>179</v>
      </c>
      <c r="E1547" s="34"/>
      <c r="F1547" s="209" t="s">
        <v>3278</v>
      </c>
      <c r="G1547" s="34"/>
      <c r="H1547" s="34"/>
      <c r="I1547" s="34"/>
      <c r="J1547" s="34"/>
      <c r="K1547" s="34"/>
      <c r="L1547" s="38"/>
      <c r="M1547" s="210"/>
      <c r="N1547" s="211"/>
      <c r="O1547" s="77"/>
      <c r="P1547" s="77"/>
      <c r="Q1547" s="77"/>
      <c r="R1547" s="77"/>
      <c r="S1547" s="77"/>
      <c r="T1547" s="78"/>
      <c r="U1547" s="32"/>
      <c r="V1547" s="32"/>
      <c r="W1547" s="32"/>
      <c r="X1547" s="32"/>
      <c r="Y1547" s="32"/>
      <c r="Z1547" s="32"/>
      <c r="AA1547" s="32"/>
      <c r="AB1547" s="32"/>
      <c r="AC1547" s="32"/>
      <c r="AD1547" s="32"/>
      <c r="AE1547" s="32"/>
      <c r="AT1547" s="17" t="s">
        <v>179</v>
      </c>
      <c r="AU1547" s="17" t="s">
        <v>83</v>
      </c>
    </row>
    <row r="1548" s="2" customFormat="1" ht="37.8" customHeight="1">
      <c r="A1548" s="32"/>
      <c r="B1548" s="33"/>
      <c r="C1548" s="196" t="s">
        <v>3279</v>
      </c>
      <c r="D1548" s="196" t="s">
        <v>145</v>
      </c>
      <c r="E1548" s="197" t="s">
        <v>3280</v>
      </c>
      <c r="F1548" s="198" t="s">
        <v>3281</v>
      </c>
      <c r="G1548" s="199" t="s">
        <v>256</v>
      </c>
      <c r="H1548" s="200">
        <v>47.700000000000003</v>
      </c>
      <c r="I1548" s="201">
        <v>2650</v>
      </c>
      <c r="J1548" s="201">
        <f>ROUND(I1548*H1548,2)</f>
        <v>126405</v>
      </c>
      <c r="K1548" s="198" t="s">
        <v>149</v>
      </c>
      <c r="L1548" s="38"/>
      <c r="M1548" s="202" t="s">
        <v>18</v>
      </c>
      <c r="N1548" s="203" t="s">
        <v>45</v>
      </c>
      <c r="O1548" s="204">
        <v>2.843</v>
      </c>
      <c r="P1548" s="204">
        <f>O1548*H1548</f>
        <v>135.61109999999999</v>
      </c>
      <c r="Q1548" s="204">
        <v>0.0010100000000000001</v>
      </c>
      <c r="R1548" s="204">
        <f>Q1548*H1548</f>
        <v>0.048177000000000005</v>
      </c>
      <c r="S1548" s="204">
        <v>0.001</v>
      </c>
      <c r="T1548" s="205">
        <f>S1548*H1548</f>
        <v>0.047700000000000006</v>
      </c>
      <c r="U1548" s="32"/>
      <c r="V1548" s="32"/>
      <c r="W1548" s="32"/>
      <c r="X1548" s="32"/>
      <c r="Y1548" s="32"/>
      <c r="Z1548" s="32"/>
      <c r="AA1548" s="32"/>
      <c r="AB1548" s="32"/>
      <c r="AC1548" s="32"/>
      <c r="AD1548" s="32"/>
      <c r="AE1548" s="32"/>
      <c r="AR1548" s="206" t="s">
        <v>150</v>
      </c>
      <c r="AT1548" s="206" t="s">
        <v>145</v>
      </c>
      <c r="AU1548" s="206" t="s">
        <v>83</v>
      </c>
      <c r="AY1548" s="17" t="s">
        <v>143</v>
      </c>
      <c r="BE1548" s="207">
        <f>IF(N1548="základní",J1548,0)</f>
        <v>126405</v>
      </c>
      <c r="BF1548" s="207">
        <f>IF(N1548="snížená",J1548,0)</f>
        <v>0</v>
      </c>
      <c r="BG1548" s="207">
        <f>IF(N1548="zákl. přenesená",J1548,0)</f>
        <v>0</v>
      </c>
      <c r="BH1548" s="207">
        <f>IF(N1548="sníž. přenesená",J1548,0)</f>
        <v>0</v>
      </c>
      <c r="BI1548" s="207">
        <f>IF(N1548="nulová",J1548,0)</f>
        <v>0</v>
      </c>
      <c r="BJ1548" s="17" t="s">
        <v>20</v>
      </c>
      <c r="BK1548" s="207">
        <f>ROUND(I1548*H1548,2)</f>
        <v>126405</v>
      </c>
      <c r="BL1548" s="17" t="s">
        <v>150</v>
      </c>
      <c r="BM1548" s="206" t="s">
        <v>3282</v>
      </c>
    </row>
    <row r="1549" s="2" customFormat="1">
      <c r="A1549" s="32"/>
      <c r="B1549" s="33"/>
      <c r="C1549" s="34"/>
      <c r="D1549" s="208" t="s">
        <v>152</v>
      </c>
      <c r="E1549" s="34"/>
      <c r="F1549" s="209" t="s">
        <v>3244</v>
      </c>
      <c r="G1549" s="34"/>
      <c r="H1549" s="34"/>
      <c r="I1549" s="34"/>
      <c r="J1549" s="34"/>
      <c r="K1549" s="34"/>
      <c r="L1549" s="38"/>
      <c r="M1549" s="210"/>
      <c r="N1549" s="211"/>
      <c r="O1549" s="77"/>
      <c r="P1549" s="77"/>
      <c r="Q1549" s="77"/>
      <c r="R1549" s="77"/>
      <c r="S1549" s="77"/>
      <c r="T1549" s="78"/>
      <c r="U1549" s="32"/>
      <c r="V1549" s="32"/>
      <c r="W1549" s="32"/>
      <c r="X1549" s="32"/>
      <c r="Y1549" s="32"/>
      <c r="Z1549" s="32"/>
      <c r="AA1549" s="32"/>
      <c r="AB1549" s="32"/>
      <c r="AC1549" s="32"/>
      <c r="AD1549" s="32"/>
      <c r="AE1549" s="32"/>
      <c r="AT1549" s="17" t="s">
        <v>152</v>
      </c>
      <c r="AU1549" s="17" t="s">
        <v>83</v>
      </c>
    </row>
    <row r="1550" s="2" customFormat="1" ht="24.15" customHeight="1">
      <c r="A1550" s="32"/>
      <c r="B1550" s="33"/>
      <c r="C1550" s="212" t="s">
        <v>3283</v>
      </c>
      <c r="D1550" s="212" t="s">
        <v>260</v>
      </c>
      <c r="E1550" s="213" t="s">
        <v>3284</v>
      </c>
      <c r="F1550" s="214" t="s">
        <v>3285</v>
      </c>
      <c r="G1550" s="215" t="s">
        <v>506</v>
      </c>
      <c r="H1550" s="216">
        <v>0.219</v>
      </c>
      <c r="I1550" s="217">
        <v>23800</v>
      </c>
      <c r="J1550" s="217">
        <f>ROUND(I1550*H1550,2)</f>
        <v>5212.1999999999998</v>
      </c>
      <c r="K1550" s="214" t="s">
        <v>149</v>
      </c>
      <c r="L1550" s="218"/>
      <c r="M1550" s="219" t="s">
        <v>18</v>
      </c>
      <c r="N1550" s="220" t="s">
        <v>45</v>
      </c>
      <c r="O1550" s="204">
        <v>0</v>
      </c>
      <c r="P1550" s="204">
        <f>O1550*H1550</f>
        <v>0</v>
      </c>
      <c r="Q1550" s="204">
        <v>1</v>
      </c>
      <c r="R1550" s="204">
        <f>Q1550*H1550</f>
        <v>0.219</v>
      </c>
      <c r="S1550" s="204">
        <v>0</v>
      </c>
      <c r="T1550" s="205">
        <f>S1550*H1550</f>
        <v>0</v>
      </c>
      <c r="U1550" s="32"/>
      <c r="V1550" s="32"/>
      <c r="W1550" s="32"/>
      <c r="X1550" s="32"/>
      <c r="Y1550" s="32"/>
      <c r="Z1550" s="32"/>
      <c r="AA1550" s="32"/>
      <c r="AB1550" s="32"/>
      <c r="AC1550" s="32"/>
      <c r="AD1550" s="32"/>
      <c r="AE1550" s="32"/>
      <c r="AR1550" s="206" t="s">
        <v>181</v>
      </c>
      <c r="AT1550" s="206" t="s">
        <v>260</v>
      </c>
      <c r="AU1550" s="206" t="s">
        <v>83</v>
      </c>
      <c r="AY1550" s="17" t="s">
        <v>143</v>
      </c>
      <c r="BE1550" s="207">
        <f>IF(N1550="základní",J1550,0)</f>
        <v>5212.1999999999998</v>
      </c>
      <c r="BF1550" s="207">
        <f>IF(N1550="snížená",J1550,0)</f>
        <v>0</v>
      </c>
      <c r="BG1550" s="207">
        <f>IF(N1550="zákl. přenesená",J1550,0)</f>
        <v>0</v>
      </c>
      <c r="BH1550" s="207">
        <f>IF(N1550="sníž. přenesená",J1550,0)</f>
        <v>0</v>
      </c>
      <c r="BI1550" s="207">
        <f>IF(N1550="nulová",J1550,0)</f>
        <v>0</v>
      </c>
      <c r="BJ1550" s="17" t="s">
        <v>20</v>
      </c>
      <c r="BK1550" s="207">
        <f>ROUND(I1550*H1550,2)</f>
        <v>5212.1999999999998</v>
      </c>
      <c r="BL1550" s="17" t="s">
        <v>150</v>
      </c>
      <c r="BM1550" s="206" t="s">
        <v>3286</v>
      </c>
    </row>
    <row r="1551" s="2" customFormat="1">
      <c r="A1551" s="32"/>
      <c r="B1551" s="33"/>
      <c r="C1551" s="34"/>
      <c r="D1551" s="208" t="s">
        <v>179</v>
      </c>
      <c r="E1551" s="34"/>
      <c r="F1551" s="209" t="s">
        <v>3287</v>
      </c>
      <c r="G1551" s="34"/>
      <c r="H1551" s="34"/>
      <c r="I1551" s="34"/>
      <c r="J1551" s="34"/>
      <c r="K1551" s="34"/>
      <c r="L1551" s="38"/>
      <c r="M1551" s="210"/>
      <c r="N1551" s="211"/>
      <c r="O1551" s="77"/>
      <c r="P1551" s="77"/>
      <c r="Q1551" s="77"/>
      <c r="R1551" s="77"/>
      <c r="S1551" s="77"/>
      <c r="T1551" s="78"/>
      <c r="U1551" s="32"/>
      <c r="V1551" s="32"/>
      <c r="W1551" s="32"/>
      <c r="X1551" s="32"/>
      <c r="Y1551" s="32"/>
      <c r="Z1551" s="32"/>
      <c r="AA1551" s="32"/>
      <c r="AB1551" s="32"/>
      <c r="AC1551" s="32"/>
      <c r="AD1551" s="32"/>
      <c r="AE1551" s="32"/>
      <c r="AT1551" s="17" t="s">
        <v>179</v>
      </c>
      <c r="AU1551" s="17" t="s">
        <v>83</v>
      </c>
    </row>
    <row r="1552" s="2" customFormat="1" ht="55.5" customHeight="1">
      <c r="A1552" s="32"/>
      <c r="B1552" s="33"/>
      <c r="C1552" s="196" t="s">
        <v>3288</v>
      </c>
      <c r="D1552" s="196" t="s">
        <v>145</v>
      </c>
      <c r="E1552" s="197" t="s">
        <v>3289</v>
      </c>
      <c r="F1552" s="198" t="s">
        <v>3290</v>
      </c>
      <c r="G1552" s="199" t="s">
        <v>256</v>
      </c>
      <c r="H1552" s="200">
        <v>15</v>
      </c>
      <c r="I1552" s="201">
        <v>1440</v>
      </c>
      <c r="J1552" s="201">
        <f>ROUND(I1552*H1552,2)</f>
        <v>21600</v>
      </c>
      <c r="K1552" s="198" t="s">
        <v>149</v>
      </c>
      <c r="L1552" s="38"/>
      <c r="M1552" s="202" t="s">
        <v>18</v>
      </c>
      <c r="N1552" s="203" t="s">
        <v>45</v>
      </c>
      <c r="O1552" s="204">
        <v>2.1549999999999998</v>
      </c>
      <c r="P1552" s="204">
        <f>O1552*H1552</f>
        <v>32.324999999999996</v>
      </c>
      <c r="Q1552" s="204">
        <v>0.010560679999999999</v>
      </c>
      <c r="R1552" s="204">
        <f>Q1552*H1552</f>
        <v>0.1584102</v>
      </c>
      <c r="S1552" s="204">
        <v>0</v>
      </c>
      <c r="T1552" s="205">
        <f>S1552*H1552</f>
        <v>0</v>
      </c>
      <c r="U1552" s="32"/>
      <c r="V1552" s="32"/>
      <c r="W1552" s="32"/>
      <c r="X1552" s="32"/>
      <c r="Y1552" s="32"/>
      <c r="Z1552" s="32"/>
      <c r="AA1552" s="32"/>
      <c r="AB1552" s="32"/>
      <c r="AC1552" s="32"/>
      <c r="AD1552" s="32"/>
      <c r="AE1552" s="32"/>
      <c r="AR1552" s="206" t="s">
        <v>150</v>
      </c>
      <c r="AT1552" s="206" t="s">
        <v>145</v>
      </c>
      <c r="AU1552" s="206" t="s">
        <v>83</v>
      </c>
      <c r="AY1552" s="17" t="s">
        <v>143</v>
      </c>
      <c r="BE1552" s="207">
        <f>IF(N1552="základní",J1552,0)</f>
        <v>21600</v>
      </c>
      <c r="BF1552" s="207">
        <f>IF(N1552="snížená",J1552,0)</f>
        <v>0</v>
      </c>
      <c r="BG1552" s="207">
        <f>IF(N1552="zákl. přenesená",J1552,0)</f>
        <v>0</v>
      </c>
      <c r="BH1552" s="207">
        <f>IF(N1552="sníž. přenesená",J1552,0)</f>
        <v>0</v>
      </c>
      <c r="BI1552" s="207">
        <f>IF(N1552="nulová",J1552,0)</f>
        <v>0</v>
      </c>
      <c r="BJ1552" s="17" t="s">
        <v>20</v>
      </c>
      <c r="BK1552" s="207">
        <f>ROUND(I1552*H1552,2)</f>
        <v>21600</v>
      </c>
      <c r="BL1552" s="17" t="s">
        <v>150</v>
      </c>
      <c r="BM1552" s="206" t="s">
        <v>3291</v>
      </c>
    </row>
    <row r="1553" s="2" customFormat="1">
      <c r="A1553" s="32"/>
      <c r="B1553" s="33"/>
      <c r="C1553" s="34"/>
      <c r="D1553" s="208" t="s">
        <v>152</v>
      </c>
      <c r="E1553" s="34"/>
      <c r="F1553" s="209" t="s">
        <v>3292</v>
      </c>
      <c r="G1553" s="34"/>
      <c r="H1553" s="34"/>
      <c r="I1553" s="34"/>
      <c r="J1553" s="34"/>
      <c r="K1553" s="34"/>
      <c r="L1553" s="38"/>
      <c r="M1553" s="210"/>
      <c r="N1553" s="211"/>
      <c r="O1553" s="77"/>
      <c r="P1553" s="77"/>
      <c r="Q1553" s="77"/>
      <c r="R1553" s="77"/>
      <c r="S1553" s="77"/>
      <c r="T1553" s="78"/>
      <c r="U1553" s="32"/>
      <c r="V1553" s="32"/>
      <c r="W1553" s="32"/>
      <c r="X1553" s="32"/>
      <c r="Y1553" s="32"/>
      <c r="Z1553" s="32"/>
      <c r="AA1553" s="32"/>
      <c r="AB1553" s="32"/>
      <c r="AC1553" s="32"/>
      <c r="AD1553" s="32"/>
      <c r="AE1553" s="32"/>
      <c r="AT1553" s="17" t="s">
        <v>152</v>
      </c>
      <c r="AU1553" s="17" t="s">
        <v>83</v>
      </c>
    </row>
    <row r="1554" s="2" customFormat="1" ht="66.75" customHeight="1">
      <c r="A1554" s="32"/>
      <c r="B1554" s="33"/>
      <c r="C1554" s="196" t="s">
        <v>3293</v>
      </c>
      <c r="D1554" s="196" t="s">
        <v>145</v>
      </c>
      <c r="E1554" s="197" t="s">
        <v>3294</v>
      </c>
      <c r="F1554" s="198" t="s">
        <v>3295</v>
      </c>
      <c r="G1554" s="199" t="s">
        <v>256</v>
      </c>
      <c r="H1554" s="200">
        <v>7.5</v>
      </c>
      <c r="I1554" s="201">
        <v>2900</v>
      </c>
      <c r="J1554" s="201">
        <f>ROUND(I1554*H1554,2)</f>
        <v>21750</v>
      </c>
      <c r="K1554" s="198" t="s">
        <v>149</v>
      </c>
      <c r="L1554" s="38"/>
      <c r="M1554" s="202" t="s">
        <v>18</v>
      </c>
      <c r="N1554" s="203" t="s">
        <v>45</v>
      </c>
      <c r="O1554" s="204">
        <v>2.9249999999999998</v>
      </c>
      <c r="P1554" s="204">
        <f>O1554*H1554</f>
        <v>21.9375</v>
      </c>
      <c r="Q1554" s="204">
        <v>0.0024705</v>
      </c>
      <c r="R1554" s="204">
        <f>Q1554*H1554</f>
        <v>0.01852875</v>
      </c>
      <c r="S1554" s="204">
        <v>0</v>
      </c>
      <c r="T1554" s="205">
        <f>S1554*H1554</f>
        <v>0</v>
      </c>
      <c r="U1554" s="32"/>
      <c r="V1554" s="32"/>
      <c r="W1554" s="32"/>
      <c r="X1554" s="32"/>
      <c r="Y1554" s="32"/>
      <c r="Z1554" s="32"/>
      <c r="AA1554" s="32"/>
      <c r="AB1554" s="32"/>
      <c r="AC1554" s="32"/>
      <c r="AD1554" s="32"/>
      <c r="AE1554" s="32"/>
      <c r="AR1554" s="206" t="s">
        <v>150</v>
      </c>
      <c r="AT1554" s="206" t="s">
        <v>145</v>
      </c>
      <c r="AU1554" s="206" t="s">
        <v>83</v>
      </c>
      <c r="AY1554" s="17" t="s">
        <v>143</v>
      </c>
      <c r="BE1554" s="207">
        <f>IF(N1554="základní",J1554,0)</f>
        <v>21750</v>
      </c>
      <c r="BF1554" s="207">
        <f>IF(N1554="snížená",J1554,0)</f>
        <v>0</v>
      </c>
      <c r="BG1554" s="207">
        <f>IF(N1554="zákl. přenesená",J1554,0)</f>
        <v>0</v>
      </c>
      <c r="BH1554" s="207">
        <f>IF(N1554="sníž. přenesená",J1554,0)</f>
        <v>0</v>
      </c>
      <c r="BI1554" s="207">
        <f>IF(N1554="nulová",J1554,0)</f>
        <v>0</v>
      </c>
      <c r="BJ1554" s="17" t="s">
        <v>20</v>
      </c>
      <c r="BK1554" s="207">
        <f>ROUND(I1554*H1554,2)</f>
        <v>21750</v>
      </c>
      <c r="BL1554" s="17" t="s">
        <v>150</v>
      </c>
      <c r="BM1554" s="206" t="s">
        <v>3296</v>
      </c>
    </row>
    <row r="1555" s="2" customFormat="1">
      <c r="A1555" s="32"/>
      <c r="B1555" s="33"/>
      <c r="C1555" s="34"/>
      <c r="D1555" s="208" t="s">
        <v>152</v>
      </c>
      <c r="E1555" s="34"/>
      <c r="F1555" s="209" t="s">
        <v>3297</v>
      </c>
      <c r="G1555" s="34"/>
      <c r="H1555" s="34"/>
      <c r="I1555" s="34"/>
      <c r="J1555" s="34"/>
      <c r="K1555" s="34"/>
      <c r="L1555" s="38"/>
      <c r="M1555" s="210"/>
      <c r="N1555" s="211"/>
      <c r="O1555" s="77"/>
      <c r="P1555" s="77"/>
      <c r="Q1555" s="77"/>
      <c r="R1555" s="77"/>
      <c r="S1555" s="77"/>
      <c r="T1555" s="78"/>
      <c r="U1555" s="32"/>
      <c r="V1555" s="32"/>
      <c r="W1555" s="32"/>
      <c r="X1555" s="32"/>
      <c r="Y1555" s="32"/>
      <c r="Z1555" s="32"/>
      <c r="AA1555" s="32"/>
      <c r="AB1555" s="32"/>
      <c r="AC1555" s="32"/>
      <c r="AD1555" s="32"/>
      <c r="AE1555" s="32"/>
      <c r="AT1555" s="17" t="s">
        <v>152</v>
      </c>
      <c r="AU1555" s="17" t="s">
        <v>83</v>
      </c>
    </row>
    <row r="1556" s="2" customFormat="1" ht="49.05" customHeight="1">
      <c r="A1556" s="32"/>
      <c r="B1556" s="33"/>
      <c r="C1556" s="196" t="s">
        <v>3298</v>
      </c>
      <c r="D1556" s="196" t="s">
        <v>145</v>
      </c>
      <c r="E1556" s="197" t="s">
        <v>3299</v>
      </c>
      <c r="F1556" s="198" t="s">
        <v>3300</v>
      </c>
      <c r="G1556" s="199" t="s">
        <v>256</v>
      </c>
      <c r="H1556" s="200">
        <v>165</v>
      </c>
      <c r="I1556" s="201">
        <v>1290</v>
      </c>
      <c r="J1556" s="201">
        <f>ROUND(I1556*H1556,2)</f>
        <v>212850</v>
      </c>
      <c r="K1556" s="198" t="s">
        <v>149</v>
      </c>
      <c r="L1556" s="38"/>
      <c r="M1556" s="202" t="s">
        <v>18</v>
      </c>
      <c r="N1556" s="203" t="s">
        <v>45</v>
      </c>
      <c r="O1556" s="204">
        <v>2.1499999999999999</v>
      </c>
      <c r="P1556" s="204">
        <f>O1556*H1556</f>
        <v>354.75</v>
      </c>
      <c r="Q1556" s="204">
        <v>0.0012882</v>
      </c>
      <c r="R1556" s="204">
        <f>Q1556*H1556</f>
        <v>0.21255299999999999</v>
      </c>
      <c r="S1556" s="204">
        <v>0.001</v>
      </c>
      <c r="T1556" s="205">
        <f>S1556*H1556</f>
        <v>0.16500000000000001</v>
      </c>
      <c r="U1556" s="32"/>
      <c r="V1556" s="32"/>
      <c r="W1556" s="32"/>
      <c r="X1556" s="32"/>
      <c r="Y1556" s="32"/>
      <c r="Z1556" s="32"/>
      <c r="AA1556" s="32"/>
      <c r="AB1556" s="32"/>
      <c r="AC1556" s="32"/>
      <c r="AD1556" s="32"/>
      <c r="AE1556" s="32"/>
      <c r="AR1556" s="206" t="s">
        <v>150</v>
      </c>
      <c r="AT1556" s="206" t="s">
        <v>145</v>
      </c>
      <c r="AU1556" s="206" t="s">
        <v>83</v>
      </c>
      <c r="AY1556" s="17" t="s">
        <v>143</v>
      </c>
      <c r="BE1556" s="207">
        <f>IF(N1556="základní",J1556,0)</f>
        <v>212850</v>
      </c>
      <c r="BF1556" s="207">
        <f>IF(N1556="snížená",J1556,0)</f>
        <v>0</v>
      </c>
      <c r="BG1556" s="207">
        <f>IF(N1556="zákl. přenesená",J1556,0)</f>
        <v>0</v>
      </c>
      <c r="BH1556" s="207">
        <f>IF(N1556="sníž. přenesená",J1556,0)</f>
        <v>0</v>
      </c>
      <c r="BI1556" s="207">
        <f>IF(N1556="nulová",J1556,0)</f>
        <v>0</v>
      </c>
      <c r="BJ1556" s="17" t="s">
        <v>20</v>
      </c>
      <c r="BK1556" s="207">
        <f>ROUND(I1556*H1556,2)</f>
        <v>212850</v>
      </c>
      <c r="BL1556" s="17" t="s">
        <v>150</v>
      </c>
      <c r="BM1556" s="206" t="s">
        <v>3301</v>
      </c>
    </row>
    <row r="1557" s="2" customFormat="1">
      <c r="A1557" s="32"/>
      <c r="B1557" s="33"/>
      <c r="C1557" s="34"/>
      <c r="D1557" s="208" t="s">
        <v>152</v>
      </c>
      <c r="E1557" s="34"/>
      <c r="F1557" s="209" t="s">
        <v>3302</v>
      </c>
      <c r="G1557" s="34"/>
      <c r="H1557" s="34"/>
      <c r="I1557" s="34"/>
      <c r="J1557" s="34"/>
      <c r="K1557" s="34"/>
      <c r="L1557" s="38"/>
      <c r="M1557" s="210"/>
      <c r="N1557" s="211"/>
      <c r="O1557" s="77"/>
      <c r="P1557" s="77"/>
      <c r="Q1557" s="77"/>
      <c r="R1557" s="77"/>
      <c r="S1557" s="77"/>
      <c r="T1557" s="78"/>
      <c r="U1557" s="32"/>
      <c r="V1557" s="32"/>
      <c r="W1557" s="32"/>
      <c r="X1557" s="32"/>
      <c r="Y1557" s="32"/>
      <c r="Z1557" s="32"/>
      <c r="AA1557" s="32"/>
      <c r="AB1557" s="32"/>
      <c r="AC1557" s="32"/>
      <c r="AD1557" s="32"/>
      <c r="AE1557" s="32"/>
      <c r="AT1557" s="17" t="s">
        <v>152</v>
      </c>
      <c r="AU1557" s="17" t="s">
        <v>83</v>
      </c>
    </row>
    <row r="1558" s="2" customFormat="1">
      <c r="A1558" s="32"/>
      <c r="B1558" s="33"/>
      <c r="C1558" s="34"/>
      <c r="D1558" s="208" t="s">
        <v>179</v>
      </c>
      <c r="E1558" s="34"/>
      <c r="F1558" s="209" t="s">
        <v>3303</v>
      </c>
      <c r="G1558" s="34"/>
      <c r="H1558" s="34"/>
      <c r="I1558" s="34"/>
      <c r="J1558" s="34"/>
      <c r="K1558" s="34"/>
      <c r="L1558" s="38"/>
      <c r="M1558" s="210"/>
      <c r="N1558" s="211"/>
      <c r="O1558" s="77"/>
      <c r="P1558" s="77"/>
      <c r="Q1558" s="77"/>
      <c r="R1558" s="77"/>
      <c r="S1558" s="77"/>
      <c r="T1558" s="78"/>
      <c r="U1558" s="32"/>
      <c r="V1558" s="32"/>
      <c r="W1558" s="32"/>
      <c r="X1558" s="32"/>
      <c r="Y1558" s="32"/>
      <c r="Z1558" s="32"/>
      <c r="AA1558" s="32"/>
      <c r="AB1558" s="32"/>
      <c r="AC1558" s="32"/>
      <c r="AD1558" s="32"/>
      <c r="AE1558" s="32"/>
      <c r="AT1558" s="17" t="s">
        <v>179</v>
      </c>
      <c r="AU1558" s="17" t="s">
        <v>83</v>
      </c>
    </row>
    <row r="1559" s="2" customFormat="1" ht="33" customHeight="1">
      <c r="A1559" s="32"/>
      <c r="B1559" s="33"/>
      <c r="C1559" s="196" t="s">
        <v>3304</v>
      </c>
      <c r="D1559" s="196" t="s">
        <v>145</v>
      </c>
      <c r="E1559" s="197" t="s">
        <v>3305</v>
      </c>
      <c r="F1559" s="198" t="s">
        <v>3306</v>
      </c>
      <c r="G1559" s="199" t="s">
        <v>148</v>
      </c>
      <c r="H1559" s="200">
        <v>33</v>
      </c>
      <c r="I1559" s="201">
        <v>1720</v>
      </c>
      <c r="J1559" s="201">
        <f>ROUND(I1559*H1559,2)</f>
        <v>56760</v>
      </c>
      <c r="K1559" s="198" t="s">
        <v>149</v>
      </c>
      <c r="L1559" s="38"/>
      <c r="M1559" s="202" t="s">
        <v>18</v>
      </c>
      <c r="N1559" s="203" t="s">
        <v>45</v>
      </c>
      <c r="O1559" s="204">
        <v>0.72799999999999998</v>
      </c>
      <c r="P1559" s="204">
        <f>O1559*H1559</f>
        <v>24.024000000000001</v>
      </c>
      <c r="Q1559" s="204">
        <v>0</v>
      </c>
      <c r="R1559" s="204">
        <f>Q1559*H1559</f>
        <v>0</v>
      </c>
      <c r="S1559" s="204">
        <v>0.0070000000000000001</v>
      </c>
      <c r="T1559" s="205">
        <f>S1559*H1559</f>
        <v>0.23100000000000001</v>
      </c>
      <c r="U1559" s="32"/>
      <c r="V1559" s="32"/>
      <c r="W1559" s="32"/>
      <c r="X1559" s="32"/>
      <c r="Y1559" s="32"/>
      <c r="Z1559" s="32"/>
      <c r="AA1559" s="32"/>
      <c r="AB1559" s="32"/>
      <c r="AC1559" s="32"/>
      <c r="AD1559" s="32"/>
      <c r="AE1559" s="32"/>
      <c r="AR1559" s="206" t="s">
        <v>150</v>
      </c>
      <c r="AT1559" s="206" t="s">
        <v>145</v>
      </c>
      <c r="AU1559" s="206" t="s">
        <v>83</v>
      </c>
      <c r="AY1559" s="17" t="s">
        <v>143</v>
      </c>
      <c r="BE1559" s="207">
        <f>IF(N1559="základní",J1559,0)</f>
        <v>56760</v>
      </c>
      <c r="BF1559" s="207">
        <f>IF(N1559="snížená",J1559,0)</f>
        <v>0</v>
      </c>
      <c r="BG1559" s="207">
        <f>IF(N1559="zákl. přenesená",J1559,0)</f>
        <v>0</v>
      </c>
      <c r="BH1559" s="207">
        <f>IF(N1559="sníž. přenesená",J1559,0)</f>
        <v>0</v>
      </c>
      <c r="BI1559" s="207">
        <f>IF(N1559="nulová",J1559,0)</f>
        <v>0</v>
      </c>
      <c r="BJ1559" s="17" t="s">
        <v>20</v>
      </c>
      <c r="BK1559" s="207">
        <f>ROUND(I1559*H1559,2)</f>
        <v>56760</v>
      </c>
      <c r="BL1559" s="17" t="s">
        <v>150</v>
      </c>
      <c r="BM1559" s="206" t="s">
        <v>3307</v>
      </c>
    </row>
    <row r="1560" s="2" customFormat="1">
      <c r="A1560" s="32"/>
      <c r="B1560" s="33"/>
      <c r="C1560" s="34"/>
      <c r="D1560" s="208" t="s">
        <v>152</v>
      </c>
      <c r="E1560" s="34"/>
      <c r="F1560" s="209" t="s">
        <v>3308</v>
      </c>
      <c r="G1560" s="34"/>
      <c r="H1560" s="34"/>
      <c r="I1560" s="34"/>
      <c r="J1560" s="34"/>
      <c r="K1560" s="34"/>
      <c r="L1560" s="38"/>
      <c r="M1560" s="210"/>
      <c r="N1560" s="211"/>
      <c r="O1560" s="77"/>
      <c r="P1560" s="77"/>
      <c r="Q1560" s="77"/>
      <c r="R1560" s="77"/>
      <c r="S1560" s="77"/>
      <c r="T1560" s="78"/>
      <c r="U1560" s="32"/>
      <c r="V1560" s="32"/>
      <c r="W1560" s="32"/>
      <c r="X1560" s="32"/>
      <c r="Y1560" s="32"/>
      <c r="Z1560" s="32"/>
      <c r="AA1560" s="32"/>
      <c r="AB1560" s="32"/>
      <c r="AC1560" s="32"/>
      <c r="AD1560" s="32"/>
      <c r="AE1560" s="32"/>
      <c r="AT1560" s="17" t="s">
        <v>152</v>
      </c>
      <c r="AU1560" s="17" t="s">
        <v>83</v>
      </c>
    </row>
    <row r="1561" s="2" customFormat="1" ht="44.25" customHeight="1">
      <c r="A1561" s="32"/>
      <c r="B1561" s="33"/>
      <c r="C1561" s="196" t="s">
        <v>3309</v>
      </c>
      <c r="D1561" s="196" t="s">
        <v>145</v>
      </c>
      <c r="E1561" s="197" t="s">
        <v>3310</v>
      </c>
      <c r="F1561" s="198" t="s">
        <v>3311</v>
      </c>
      <c r="G1561" s="199" t="s">
        <v>148</v>
      </c>
      <c r="H1561" s="200">
        <v>33</v>
      </c>
      <c r="I1561" s="201">
        <v>556</v>
      </c>
      <c r="J1561" s="201">
        <f>ROUND(I1561*H1561,2)</f>
        <v>18348</v>
      </c>
      <c r="K1561" s="198" t="s">
        <v>149</v>
      </c>
      <c r="L1561" s="38"/>
      <c r="M1561" s="202" t="s">
        <v>18</v>
      </c>
      <c r="N1561" s="203" t="s">
        <v>45</v>
      </c>
      <c r="O1561" s="204">
        <v>0.215</v>
      </c>
      <c r="P1561" s="204">
        <f>O1561*H1561</f>
        <v>7.0949999999999998</v>
      </c>
      <c r="Q1561" s="204">
        <v>0</v>
      </c>
      <c r="R1561" s="204">
        <f>Q1561*H1561</f>
        <v>0</v>
      </c>
      <c r="S1561" s="204">
        <v>0.0023</v>
      </c>
      <c r="T1561" s="205">
        <f>S1561*H1561</f>
        <v>0.075899999999999995</v>
      </c>
      <c r="U1561" s="32"/>
      <c r="V1561" s="32"/>
      <c r="W1561" s="32"/>
      <c r="X1561" s="32"/>
      <c r="Y1561" s="32"/>
      <c r="Z1561" s="32"/>
      <c r="AA1561" s="32"/>
      <c r="AB1561" s="32"/>
      <c r="AC1561" s="32"/>
      <c r="AD1561" s="32"/>
      <c r="AE1561" s="32"/>
      <c r="AR1561" s="206" t="s">
        <v>150</v>
      </c>
      <c r="AT1561" s="206" t="s">
        <v>145</v>
      </c>
      <c r="AU1561" s="206" t="s">
        <v>83</v>
      </c>
      <c r="AY1561" s="17" t="s">
        <v>143</v>
      </c>
      <c r="BE1561" s="207">
        <f>IF(N1561="základní",J1561,0)</f>
        <v>18348</v>
      </c>
      <c r="BF1561" s="207">
        <f>IF(N1561="snížená",J1561,0)</f>
        <v>0</v>
      </c>
      <c r="BG1561" s="207">
        <f>IF(N1561="zákl. přenesená",J1561,0)</f>
        <v>0</v>
      </c>
      <c r="BH1561" s="207">
        <f>IF(N1561="sníž. přenesená",J1561,0)</f>
        <v>0</v>
      </c>
      <c r="BI1561" s="207">
        <f>IF(N1561="nulová",J1561,0)</f>
        <v>0</v>
      </c>
      <c r="BJ1561" s="17" t="s">
        <v>20</v>
      </c>
      <c r="BK1561" s="207">
        <f>ROUND(I1561*H1561,2)</f>
        <v>18348</v>
      </c>
      <c r="BL1561" s="17" t="s">
        <v>150</v>
      </c>
      <c r="BM1561" s="206" t="s">
        <v>3312</v>
      </c>
    </row>
    <row r="1562" s="2" customFormat="1">
      <c r="A1562" s="32"/>
      <c r="B1562" s="33"/>
      <c r="C1562" s="34"/>
      <c r="D1562" s="208" t="s">
        <v>152</v>
      </c>
      <c r="E1562" s="34"/>
      <c r="F1562" s="209" t="s">
        <v>3308</v>
      </c>
      <c r="G1562" s="34"/>
      <c r="H1562" s="34"/>
      <c r="I1562" s="34"/>
      <c r="J1562" s="34"/>
      <c r="K1562" s="34"/>
      <c r="L1562" s="38"/>
      <c r="M1562" s="210"/>
      <c r="N1562" s="211"/>
      <c r="O1562" s="77"/>
      <c r="P1562" s="77"/>
      <c r="Q1562" s="77"/>
      <c r="R1562" s="77"/>
      <c r="S1562" s="77"/>
      <c r="T1562" s="78"/>
      <c r="U1562" s="32"/>
      <c r="V1562" s="32"/>
      <c r="W1562" s="32"/>
      <c r="X1562" s="32"/>
      <c r="Y1562" s="32"/>
      <c r="Z1562" s="32"/>
      <c r="AA1562" s="32"/>
      <c r="AB1562" s="32"/>
      <c r="AC1562" s="32"/>
      <c r="AD1562" s="32"/>
      <c r="AE1562" s="32"/>
      <c r="AT1562" s="17" t="s">
        <v>152</v>
      </c>
      <c r="AU1562" s="17" t="s">
        <v>83</v>
      </c>
    </row>
    <row r="1563" s="2" customFormat="1" ht="33" customHeight="1">
      <c r="A1563" s="32"/>
      <c r="B1563" s="33"/>
      <c r="C1563" s="196" t="s">
        <v>3313</v>
      </c>
      <c r="D1563" s="196" t="s">
        <v>145</v>
      </c>
      <c r="E1563" s="197" t="s">
        <v>3314</v>
      </c>
      <c r="F1563" s="198" t="s">
        <v>3315</v>
      </c>
      <c r="G1563" s="199" t="s">
        <v>148</v>
      </c>
      <c r="H1563" s="200">
        <v>3</v>
      </c>
      <c r="I1563" s="201">
        <v>234</v>
      </c>
      <c r="J1563" s="201">
        <f>ROUND(I1563*H1563,2)</f>
        <v>702</v>
      </c>
      <c r="K1563" s="198" t="s">
        <v>149</v>
      </c>
      <c r="L1563" s="38"/>
      <c r="M1563" s="202" t="s">
        <v>18</v>
      </c>
      <c r="N1563" s="203" t="s">
        <v>45</v>
      </c>
      <c r="O1563" s="204">
        <v>0.41499999999999998</v>
      </c>
      <c r="P1563" s="204">
        <f>O1563*H1563</f>
        <v>1.2449999999999999</v>
      </c>
      <c r="Q1563" s="204">
        <v>0</v>
      </c>
      <c r="R1563" s="204">
        <f>Q1563*H1563</f>
        <v>0</v>
      </c>
      <c r="S1563" s="204">
        <v>0</v>
      </c>
      <c r="T1563" s="205">
        <f>S1563*H1563</f>
        <v>0</v>
      </c>
      <c r="U1563" s="32"/>
      <c r="V1563" s="32"/>
      <c r="W1563" s="32"/>
      <c r="X1563" s="32"/>
      <c r="Y1563" s="32"/>
      <c r="Z1563" s="32"/>
      <c r="AA1563" s="32"/>
      <c r="AB1563" s="32"/>
      <c r="AC1563" s="32"/>
      <c r="AD1563" s="32"/>
      <c r="AE1563" s="32"/>
      <c r="AR1563" s="206" t="s">
        <v>150</v>
      </c>
      <c r="AT1563" s="206" t="s">
        <v>145</v>
      </c>
      <c r="AU1563" s="206" t="s">
        <v>83</v>
      </c>
      <c r="AY1563" s="17" t="s">
        <v>143</v>
      </c>
      <c r="BE1563" s="207">
        <f>IF(N1563="základní",J1563,0)</f>
        <v>702</v>
      </c>
      <c r="BF1563" s="207">
        <f>IF(N1563="snížená",J1563,0)</f>
        <v>0</v>
      </c>
      <c r="BG1563" s="207">
        <f>IF(N1563="zákl. přenesená",J1563,0)</f>
        <v>0</v>
      </c>
      <c r="BH1563" s="207">
        <f>IF(N1563="sníž. přenesená",J1563,0)</f>
        <v>0</v>
      </c>
      <c r="BI1563" s="207">
        <f>IF(N1563="nulová",J1563,0)</f>
        <v>0</v>
      </c>
      <c r="BJ1563" s="17" t="s">
        <v>20</v>
      </c>
      <c r="BK1563" s="207">
        <f>ROUND(I1563*H1563,2)</f>
        <v>702</v>
      </c>
      <c r="BL1563" s="17" t="s">
        <v>150</v>
      </c>
      <c r="BM1563" s="206" t="s">
        <v>3316</v>
      </c>
    </row>
    <row r="1564" s="2" customFormat="1">
      <c r="A1564" s="32"/>
      <c r="B1564" s="33"/>
      <c r="C1564" s="34"/>
      <c r="D1564" s="208" t="s">
        <v>152</v>
      </c>
      <c r="E1564" s="34"/>
      <c r="F1564" s="209" t="s">
        <v>3308</v>
      </c>
      <c r="G1564" s="34"/>
      <c r="H1564" s="34"/>
      <c r="I1564" s="34"/>
      <c r="J1564" s="34"/>
      <c r="K1564" s="34"/>
      <c r="L1564" s="38"/>
      <c r="M1564" s="210"/>
      <c r="N1564" s="211"/>
      <c r="O1564" s="77"/>
      <c r="P1564" s="77"/>
      <c r="Q1564" s="77"/>
      <c r="R1564" s="77"/>
      <c r="S1564" s="77"/>
      <c r="T1564" s="78"/>
      <c r="U1564" s="32"/>
      <c r="V1564" s="32"/>
      <c r="W1564" s="32"/>
      <c r="X1564" s="32"/>
      <c r="Y1564" s="32"/>
      <c r="Z1564" s="32"/>
      <c r="AA1564" s="32"/>
      <c r="AB1564" s="32"/>
      <c r="AC1564" s="32"/>
      <c r="AD1564" s="32"/>
      <c r="AE1564" s="32"/>
      <c r="AT1564" s="17" t="s">
        <v>152</v>
      </c>
      <c r="AU1564" s="17" t="s">
        <v>83</v>
      </c>
    </row>
    <row r="1565" s="2" customFormat="1" ht="37.8" customHeight="1">
      <c r="A1565" s="32"/>
      <c r="B1565" s="33"/>
      <c r="C1565" s="196" t="s">
        <v>3317</v>
      </c>
      <c r="D1565" s="196" t="s">
        <v>145</v>
      </c>
      <c r="E1565" s="197" t="s">
        <v>3318</v>
      </c>
      <c r="F1565" s="198" t="s">
        <v>3319</v>
      </c>
      <c r="G1565" s="199" t="s">
        <v>148</v>
      </c>
      <c r="H1565" s="200">
        <v>33</v>
      </c>
      <c r="I1565" s="201">
        <v>316</v>
      </c>
      <c r="J1565" s="201">
        <f>ROUND(I1565*H1565,2)</f>
        <v>10428</v>
      </c>
      <c r="K1565" s="198" t="s">
        <v>149</v>
      </c>
      <c r="L1565" s="38"/>
      <c r="M1565" s="202" t="s">
        <v>18</v>
      </c>
      <c r="N1565" s="203" t="s">
        <v>45</v>
      </c>
      <c r="O1565" s="204">
        <v>0.59999999999999998</v>
      </c>
      <c r="P1565" s="204">
        <f>O1565*H1565</f>
        <v>19.800000000000001</v>
      </c>
      <c r="Q1565" s="204">
        <v>0.0053769754999999997</v>
      </c>
      <c r="R1565" s="204">
        <f>Q1565*H1565</f>
        <v>0.17744019149999998</v>
      </c>
      <c r="S1565" s="204">
        <v>0</v>
      </c>
      <c r="T1565" s="205">
        <f>S1565*H1565</f>
        <v>0</v>
      </c>
      <c r="U1565" s="32"/>
      <c r="V1565" s="32"/>
      <c r="W1565" s="32"/>
      <c r="X1565" s="32"/>
      <c r="Y1565" s="32"/>
      <c r="Z1565" s="32"/>
      <c r="AA1565" s="32"/>
      <c r="AB1565" s="32"/>
      <c r="AC1565" s="32"/>
      <c r="AD1565" s="32"/>
      <c r="AE1565" s="32"/>
      <c r="AR1565" s="206" t="s">
        <v>150</v>
      </c>
      <c r="AT1565" s="206" t="s">
        <v>145</v>
      </c>
      <c r="AU1565" s="206" t="s">
        <v>83</v>
      </c>
      <c r="AY1565" s="17" t="s">
        <v>143</v>
      </c>
      <c r="BE1565" s="207">
        <f>IF(N1565="základní",J1565,0)</f>
        <v>10428</v>
      </c>
      <c r="BF1565" s="207">
        <f>IF(N1565="snížená",J1565,0)</f>
        <v>0</v>
      </c>
      <c r="BG1565" s="207">
        <f>IF(N1565="zákl. přenesená",J1565,0)</f>
        <v>0</v>
      </c>
      <c r="BH1565" s="207">
        <f>IF(N1565="sníž. přenesená",J1565,0)</f>
        <v>0</v>
      </c>
      <c r="BI1565" s="207">
        <f>IF(N1565="nulová",J1565,0)</f>
        <v>0</v>
      </c>
      <c r="BJ1565" s="17" t="s">
        <v>20</v>
      </c>
      <c r="BK1565" s="207">
        <f>ROUND(I1565*H1565,2)</f>
        <v>10428</v>
      </c>
      <c r="BL1565" s="17" t="s">
        <v>150</v>
      </c>
      <c r="BM1565" s="206" t="s">
        <v>3320</v>
      </c>
    </row>
    <row r="1566" s="2" customFormat="1">
      <c r="A1566" s="32"/>
      <c r="B1566" s="33"/>
      <c r="C1566" s="34"/>
      <c r="D1566" s="208" t="s">
        <v>152</v>
      </c>
      <c r="E1566" s="34"/>
      <c r="F1566" s="209" t="s">
        <v>3321</v>
      </c>
      <c r="G1566" s="34"/>
      <c r="H1566" s="34"/>
      <c r="I1566" s="34"/>
      <c r="J1566" s="34"/>
      <c r="K1566" s="34"/>
      <c r="L1566" s="38"/>
      <c r="M1566" s="210"/>
      <c r="N1566" s="211"/>
      <c r="O1566" s="77"/>
      <c r="P1566" s="77"/>
      <c r="Q1566" s="77"/>
      <c r="R1566" s="77"/>
      <c r="S1566" s="77"/>
      <c r="T1566" s="78"/>
      <c r="U1566" s="32"/>
      <c r="V1566" s="32"/>
      <c r="W1566" s="32"/>
      <c r="X1566" s="32"/>
      <c r="Y1566" s="32"/>
      <c r="Z1566" s="32"/>
      <c r="AA1566" s="32"/>
      <c r="AB1566" s="32"/>
      <c r="AC1566" s="32"/>
      <c r="AD1566" s="32"/>
      <c r="AE1566" s="32"/>
      <c r="AT1566" s="17" t="s">
        <v>152</v>
      </c>
      <c r="AU1566" s="17" t="s">
        <v>83</v>
      </c>
    </row>
    <row r="1567" s="2" customFormat="1" ht="44.25" customHeight="1">
      <c r="A1567" s="32"/>
      <c r="B1567" s="33"/>
      <c r="C1567" s="196" t="s">
        <v>3322</v>
      </c>
      <c r="D1567" s="196" t="s">
        <v>145</v>
      </c>
      <c r="E1567" s="197" t="s">
        <v>3323</v>
      </c>
      <c r="F1567" s="198" t="s">
        <v>3324</v>
      </c>
      <c r="G1567" s="199" t="s">
        <v>195</v>
      </c>
      <c r="H1567" s="200">
        <v>12</v>
      </c>
      <c r="I1567" s="201">
        <v>117</v>
      </c>
      <c r="J1567" s="201">
        <f>ROUND(I1567*H1567,2)</f>
        <v>1404</v>
      </c>
      <c r="K1567" s="198" t="s">
        <v>149</v>
      </c>
      <c r="L1567" s="38"/>
      <c r="M1567" s="202" t="s">
        <v>18</v>
      </c>
      <c r="N1567" s="203" t="s">
        <v>45</v>
      </c>
      <c r="O1567" s="204">
        <v>0.29699999999999999</v>
      </c>
      <c r="P1567" s="204">
        <f>O1567*H1567</f>
        <v>3.5640000000000001</v>
      </c>
      <c r="Q1567" s="204">
        <v>0.00068999999999999997</v>
      </c>
      <c r="R1567" s="204">
        <f>Q1567*H1567</f>
        <v>0.0082799999999999992</v>
      </c>
      <c r="S1567" s="204">
        <v>0</v>
      </c>
      <c r="T1567" s="205">
        <f>S1567*H1567</f>
        <v>0</v>
      </c>
      <c r="U1567" s="32"/>
      <c r="V1567" s="32"/>
      <c r="W1567" s="32"/>
      <c r="X1567" s="32"/>
      <c r="Y1567" s="32"/>
      <c r="Z1567" s="32"/>
      <c r="AA1567" s="32"/>
      <c r="AB1567" s="32"/>
      <c r="AC1567" s="32"/>
      <c r="AD1567" s="32"/>
      <c r="AE1567" s="32"/>
      <c r="AR1567" s="206" t="s">
        <v>150</v>
      </c>
      <c r="AT1567" s="206" t="s">
        <v>145</v>
      </c>
      <c r="AU1567" s="206" t="s">
        <v>83</v>
      </c>
      <c r="AY1567" s="17" t="s">
        <v>143</v>
      </c>
      <c r="BE1567" s="207">
        <f>IF(N1567="základní",J1567,0)</f>
        <v>1404</v>
      </c>
      <c r="BF1567" s="207">
        <f>IF(N1567="snížená",J1567,0)</f>
        <v>0</v>
      </c>
      <c r="BG1567" s="207">
        <f>IF(N1567="zákl. přenesená",J1567,0)</f>
        <v>0</v>
      </c>
      <c r="BH1567" s="207">
        <f>IF(N1567="sníž. přenesená",J1567,0)</f>
        <v>0</v>
      </c>
      <c r="BI1567" s="207">
        <f>IF(N1567="nulová",J1567,0)</f>
        <v>0</v>
      </c>
      <c r="BJ1567" s="17" t="s">
        <v>20</v>
      </c>
      <c r="BK1567" s="207">
        <f>ROUND(I1567*H1567,2)</f>
        <v>1404</v>
      </c>
      <c r="BL1567" s="17" t="s">
        <v>150</v>
      </c>
      <c r="BM1567" s="206" t="s">
        <v>3325</v>
      </c>
    </row>
    <row r="1568" s="2" customFormat="1">
      <c r="A1568" s="32"/>
      <c r="B1568" s="33"/>
      <c r="C1568" s="34"/>
      <c r="D1568" s="208" t="s">
        <v>152</v>
      </c>
      <c r="E1568" s="34"/>
      <c r="F1568" s="209" t="s">
        <v>3326</v>
      </c>
      <c r="G1568" s="34"/>
      <c r="H1568" s="34"/>
      <c r="I1568" s="34"/>
      <c r="J1568" s="34"/>
      <c r="K1568" s="34"/>
      <c r="L1568" s="38"/>
      <c r="M1568" s="210"/>
      <c r="N1568" s="211"/>
      <c r="O1568" s="77"/>
      <c r="P1568" s="77"/>
      <c r="Q1568" s="77"/>
      <c r="R1568" s="77"/>
      <c r="S1568" s="77"/>
      <c r="T1568" s="78"/>
      <c r="U1568" s="32"/>
      <c r="V1568" s="32"/>
      <c r="W1568" s="32"/>
      <c r="X1568" s="32"/>
      <c r="Y1568" s="32"/>
      <c r="Z1568" s="32"/>
      <c r="AA1568" s="32"/>
      <c r="AB1568" s="32"/>
      <c r="AC1568" s="32"/>
      <c r="AD1568" s="32"/>
      <c r="AE1568" s="32"/>
      <c r="AT1568" s="17" t="s">
        <v>152</v>
      </c>
      <c r="AU1568" s="17" t="s">
        <v>83</v>
      </c>
    </row>
    <row r="1569" s="2" customFormat="1">
      <c r="A1569" s="32"/>
      <c r="B1569" s="33"/>
      <c r="C1569" s="34"/>
      <c r="D1569" s="208" t="s">
        <v>179</v>
      </c>
      <c r="E1569" s="34"/>
      <c r="F1569" s="209" t="s">
        <v>3327</v>
      </c>
      <c r="G1569" s="34"/>
      <c r="H1569" s="34"/>
      <c r="I1569" s="34"/>
      <c r="J1569" s="34"/>
      <c r="K1569" s="34"/>
      <c r="L1569" s="38"/>
      <c r="M1569" s="210"/>
      <c r="N1569" s="211"/>
      <c r="O1569" s="77"/>
      <c r="P1569" s="77"/>
      <c r="Q1569" s="77"/>
      <c r="R1569" s="77"/>
      <c r="S1569" s="77"/>
      <c r="T1569" s="78"/>
      <c r="U1569" s="32"/>
      <c r="V1569" s="32"/>
      <c r="W1569" s="32"/>
      <c r="X1569" s="32"/>
      <c r="Y1569" s="32"/>
      <c r="Z1569" s="32"/>
      <c r="AA1569" s="32"/>
      <c r="AB1569" s="32"/>
      <c r="AC1569" s="32"/>
      <c r="AD1569" s="32"/>
      <c r="AE1569" s="32"/>
      <c r="AT1569" s="17" t="s">
        <v>179</v>
      </c>
      <c r="AU1569" s="17" t="s">
        <v>83</v>
      </c>
    </row>
    <row r="1570" s="2" customFormat="1" ht="44.25" customHeight="1">
      <c r="A1570" s="32"/>
      <c r="B1570" s="33"/>
      <c r="C1570" s="196" t="s">
        <v>3328</v>
      </c>
      <c r="D1570" s="196" t="s">
        <v>145</v>
      </c>
      <c r="E1570" s="197" t="s">
        <v>3329</v>
      </c>
      <c r="F1570" s="198" t="s">
        <v>3330</v>
      </c>
      <c r="G1570" s="199" t="s">
        <v>195</v>
      </c>
      <c r="H1570" s="200">
        <v>48</v>
      </c>
      <c r="I1570" s="201">
        <v>268</v>
      </c>
      <c r="J1570" s="201">
        <f>ROUND(I1570*H1570,2)</f>
        <v>12864</v>
      </c>
      <c r="K1570" s="198" t="s">
        <v>149</v>
      </c>
      <c r="L1570" s="38"/>
      <c r="M1570" s="202" t="s">
        <v>18</v>
      </c>
      <c r="N1570" s="203" t="s">
        <v>45</v>
      </c>
      <c r="O1570" s="204">
        <v>0.53600000000000003</v>
      </c>
      <c r="P1570" s="204">
        <f>O1570*H1570</f>
        <v>25.728000000000002</v>
      </c>
      <c r="Q1570" s="204">
        <v>0.00154524</v>
      </c>
      <c r="R1570" s="204">
        <f>Q1570*H1570</f>
        <v>0.074171520000000005</v>
      </c>
      <c r="S1570" s="204">
        <v>0</v>
      </c>
      <c r="T1570" s="205">
        <f>S1570*H1570</f>
        <v>0</v>
      </c>
      <c r="U1570" s="32"/>
      <c r="V1570" s="32"/>
      <c r="W1570" s="32"/>
      <c r="X1570" s="32"/>
      <c r="Y1570" s="32"/>
      <c r="Z1570" s="32"/>
      <c r="AA1570" s="32"/>
      <c r="AB1570" s="32"/>
      <c r="AC1570" s="32"/>
      <c r="AD1570" s="32"/>
      <c r="AE1570" s="32"/>
      <c r="AR1570" s="206" t="s">
        <v>150</v>
      </c>
      <c r="AT1570" s="206" t="s">
        <v>145</v>
      </c>
      <c r="AU1570" s="206" t="s">
        <v>83</v>
      </c>
      <c r="AY1570" s="17" t="s">
        <v>143</v>
      </c>
      <c r="BE1570" s="207">
        <f>IF(N1570="základní",J1570,0)</f>
        <v>12864</v>
      </c>
      <c r="BF1570" s="207">
        <f>IF(N1570="snížená",J1570,0)</f>
        <v>0</v>
      </c>
      <c r="BG1570" s="207">
        <f>IF(N1570="zákl. přenesená",J1570,0)</f>
        <v>0</v>
      </c>
      <c r="BH1570" s="207">
        <f>IF(N1570="sníž. přenesená",J1570,0)</f>
        <v>0</v>
      </c>
      <c r="BI1570" s="207">
        <f>IF(N1570="nulová",J1570,0)</f>
        <v>0</v>
      </c>
      <c r="BJ1570" s="17" t="s">
        <v>20</v>
      </c>
      <c r="BK1570" s="207">
        <f>ROUND(I1570*H1570,2)</f>
        <v>12864</v>
      </c>
      <c r="BL1570" s="17" t="s">
        <v>150</v>
      </c>
      <c r="BM1570" s="206" t="s">
        <v>3331</v>
      </c>
    </row>
    <row r="1571" s="2" customFormat="1">
      <c r="A1571" s="32"/>
      <c r="B1571" s="33"/>
      <c r="C1571" s="34"/>
      <c r="D1571" s="208" t="s">
        <v>152</v>
      </c>
      <c r="E1571" s="34"/>
      <c r="F1571" s="209" t="s">
        <v>3326</v>
      </c>
      <c r="G1571" s="34"/>
      <c r="H1571" s="34"/>
      <c r="I1571" s="34"/>
      <c r="J1571" s="34"/>
      <c r="K1571" s="34"/>
      <c r="L1571" s="38"/>
      <c r="M1571" s="210"/>
      <c r="N1571" s="211"/>
      <c r="O1571" s="77"/>
      <c r="P1571" s="77"/>
      <c r="Q1571" s="77"/>
      <c r="R1571" s="77"/>
      <c r="S1571" s="77"/>
      <c r="T1571" s="78"/>
      <c r="U1571" s="32"/>
      <c r="V1571" s="32"/>
      <c r="W1571" s="32"/>
      <c r="X1571" s="32"/>
      <c r="Y1571" s="32"/>
      <c r="Z1571" s="32"/>
      <c r="AA1571" s="32"/>
      <c r="AB1571" s="32"/>
      <c r="AC1571" s="32"/>
      <c r="AD1571" s="32"/>
      <c r="AE1571" s="32"/>
      <c r="AT1571" s="17" t="s">
        <v>152</v>
      </c>
      <c r="AU1571" s="17" t="s">
        <v>83</v>
      </c>
    </row>
    <row r="1572" s="2" customFormat="1" ht="37.8" customHeight="1">
      <c r="A1572" s="32"/>
      <c r="B1572" s="33"/>
      <c r="C1572" s="196" t="s">
        <v>3332</v>
      </c>
      <c r="D1572" s="196" t="s">
        <v>145</v>
      </c>
      <c r="E1572" s="197" t="s">
        <v>3333</v>
      </c>
      <c r="F1572" s="198" t="s">
        <v>3334</v>
      </c>
      <c r="G1572" s="199" t="s">
        <v>256</v>
      </c>
      <c r="H1572" s="200">
        <v>375</v>
      </c>
      <c r="I1572" s="201">
        <v>1190</v>
      </c>
      <c r="J1572" s="201">
        <f>ROUND(I1572*H1572,2)</f>
        <v>446250</v>
      </c>
      <c r="K1572" s="198" t="s">
        <v>149</v>
      </c>
      <c r="L1572" s="38"/>
      <c r="M1572" s="202" t="s">
        <v>18</v>
      </c>
      <c r="N1572" s="203" t="s">
        <v>45</v>
      </c>
      <c r="O1572" s="204">
        <v>1.0129999999999999</v>
      </c>
      <c r="P1572" s="204">
        <f>O1572*H1572</f>
        <v>379.87499999999994</v>
      </c>
      <c r="Q1572" s="204">
        <v>0.0078200000000000006</v>
      </c>
      <c r="R1572" s="204">
        <f>Q1572*H1572</f>
        <v>2.9325000000000001</v>
      </c>
      <c r="S1572" s="204">
        <v>0</v>
      </c>
      <c r="T1572" s="205">
        <f>S1572*H1572</f>
        <v>0</v>
      </c>
      <c r="U1572" s="32"/>
      <c r="V1572" s="32"/>
      <c r="W1572" s="32"/>
      <c r="X1572" s="32"/>
      <c r="Y1572" s="32"/>
      <c r="Z1572" s="32"/>
      <c r="AA1572" s="32"/>
      <c r="AB1572" s="32"/>
      <c r="AC1572" s="32"/>
      <c r="AD1572" s="32"/>
      <c r="AE1572" s="32"/>
      <c r="AR1572" s="206" t="s">
        <v>150</v>
      </c>
      <c r="AT1572" s="206" t="s">
        <v>145</v>
      </c>
      <c r="AU1572" s="206" t="s">
        <v>83</v>
      </c>
      <c r="AY1572" s="17" t="s">
        <v>143</v>
      </c>
      <c r="BE1572" s="207">
        <f>IF(N1572="základní",J1572,0)</f>
        <v>446250</v>
      </c>
      <c r="BF1572" s="207">
        <f>IF(N1572="snížená",J1572,0)</f>
        <v>0</v>
      </c>
      <c r="BG1572" s="207">
        <f>IF(N1572="zákl. přenesená",J1572,0)</f>
        <v>0</v>
      </c>
      <c r="BH1572" s="207">
        <f>IF(N1572="sníž. přenesená",J1572,0)</f>
        <v>0</v>
      </c>
      <c r="BI1572" s="207">
        <f>IF(N1572="nulová",J1572,0)</f>
        <v>0</v>
      </c>
      <c r="BJ1572" s="17" t="s">
        <v>20</v>
      </c>
      <c r="BK1572" s="207">
        <f>ROUND(I1572*H1572,2)</f>
        <v>446250</v>
      </c>
      <c r="BL1572" s="17" t="s">
        <v>150</v>
      </c>
      <c r="BM1572" s="206" t="s">
        <v>3335</v>
      </c>
    </row>
    <row r="1573" s="2" customFormat="1">
      <c r="A1573" s="32"/>
      <c r="B1573" s="33"/>
      <c r="C1573" s="34"/>
      <c r="D1573" s="208" t="s">
        <v>152</v>
      </c>
      <c r="E1573" s="34"/>
      <c r="F1573" s="209" t="s">
        <v>3336</v>
      </c>
      <c r="G1573" s="34"/>
      <c r="H1573" s="34"/>
      <c r="I1573" s="34"/>
      <c r="J1573" s="34"/>
      <c r="K1573" s="34"/>
      <c r="L1573" s="38"/>
      <c r="M1573" s="210"/>
      <c r="N1573" s="211"/>
      <c r="O1573" s="77"/>
      <c r="P1573" s="77"/>
      <c r="Q1573" s="77"/>
      <c r="R1573" s="77"/>
      <c r="S1573" s="77"/>
      <c r="T1573" s="78"/>
      <c r="U1573" s="32"/>
      <c r="V1573" s="32"/>
      <c r="W1573" s="32"/>
      <c r="X1573" s="32"/>
      <c r="Y1573" s="32"/>
      <c r="Z1573" s="32"/>
      <c r="AA1573" s="32"/>
      <c r="AB1573" s="32"/>
      <c r="AC1573" s="32"/>
      <c r="AD1573" s="32"/>
      <c r="AE1573" s="32"/>
      <c r="AT1573" s="17" t="s">
        <v>152</v>
      </c>
      <c r="AU1573" s="17" t="s">
        <v>83</v>
      </c>
    </row>
    <row r="1574" s="2" customFormat="1">
      <c r="A1574" s="32"/>
      <c r="B1574" s="33"/>
      <c r="C1574" s="34"/>
      <c r="D1574" s="208" t="s">
        <v>179</v>
      </c>
      <c r="E1574" s="34"/>
      <c r="F1574" s="209" t="s">
        <v>3337</v>
      </c>
      <c r="G1574" s="34"/>
      <c r="H1574" s="34"/>
      <c r="I1574" s="34"/>
      <c r="J1574" s="34"/>
      <c r="K1574" s="34"/>
      <c r="L1574" s="38"/>
      <c r="M1574" s="210"/>
      <c r="N1574" s="211"/>
      <c r="O1574" s="77"/>
      <c r="P1574" s="77"/>
      <c r="Q1574" s="77"/>
      <c r="R1574" s="77"/>
      <c r="S1574" s="77"/>
      <c r="T1574" s="78"/>
      <c r="U1574" s="32"/>
      <c r="V1574" s="32"/>
      <c r="W1574" s="32"/>
      <c r="X1574" s="32"/>
      <c r="Y1574" s="32"/>
      <c r="Z1574" s="32"/>
      <c r="AA1574" s="32"/>
      <c r="AB1574" s="32"/>
      <c r="AC1574" s="32"/>
      <c r="AD1574" s="32"/>
      <c r="AE1574" s="32"/>
      <c r="AT1574" s="17" t="s">
        <v>179</v>
      </c>
      <c r="AU1574" s="17" t="s">
        <v>83</v>
      </c>
    </row>
    <row r="1575" s="12" customFormat="1" ht="22.8" customHeight="1">
      <c r="A1575" s="12"/>
      <c r="B1575" s="181"/>
      <c r="C1575" s="182"/>
      <c r="D1575" s="183" t="s">
        <v>73</v>
      </c>
      <c r="E1575" s="194" t="s">
        <v>3338</v>
      </c>
      <c r="F1575" s="194" t="s">
        <v>3339</v>
      </c>
      <c r="G1575" s="182"/>
      <c r="H1575" s="182"/>
      <c r="I1575" s="182"/>
      <c r="J1575" s="195">
        <f>BK1575</f>
        <v>1774392.3000000001</v>
      </c>
      <c r="K1575" s="182"/>
      <c r="L1575" s="186"/>
      <c r="M1575" s="187"/>
      <c r="N1575" s="188"/>
      <c r="O1575" s="188"/>
      <c r="P1575" s="189">
        <f>SUM(P1576:P1617)</f>
        <v>656.93190000000004</v>
      </c>
      <c r="Q1575" s="188"/>
      <c r="R1575" s="189">
        <f>SUM(R1576:R1617)</f>
        <v>0</v>
      </c>
      <c r="S1575" s="188"/>
      <c r="T1575" s="190">
        <f>SUM(T1576:T1617)</f>
        <v>0</v>
      </c>
      <c r="U1575" s="12"/>
      <c r="V1575" s="12"/>
      <c r="W1575" s="12"/>
      <c r="X1575" s="12"/>
      <c r="Y1575" s="12"/>
      <c r="Z1575" s="12"/>
      <c r="AA1575" s="12"/>
      <c r="AB1575" s="12"/>
      <c r="AC1575" s="12"/>
      <c r="AD1575" s="12"/>
      <c r="AE1575" s="12"/>
      <c r="AR1575" s="191" t="s">
        <v>20</v>
      </c>
      <c r="AT1575" s="192" t="s">
        <v>73</v>
      </c>
      <c r="AU1575" s="192" t="s">
        <v>20</v>
      </c>
      <c r="AY1575" s="191" t="s">
        <v>143</v>
      </c>
      <c r="BK1575" s="193">
        <f>SUM(BK1576:BK1617)</f>
        <v>1774392.3000000001</v>
      </c>
    </row>
    <row r="1576" s="2" customFormat="1" ht="37.8" customHeight="1">
      <c r="A1576" s="32"/>
      <c r="B1576" s="33"/>
      <c r="C1576" s="196" t="s">
        <v>3340</v>
      </c>
      <c r="D1576" s="196" t="s">
        <v>145</v>
      </c>
      <c r="E1576" s="197" t="s">
        <v>3341</v>
      </c>
      <c r="F1576" s="198" t="s">
        <v>3342</v>
      </c>
      <c r="G1576" s="199" t="s">
        <v>506</v>
      </c>
      <c r="H1576" s="200">
        <v>126</v>
      </c>
      <c r="I1576" s="201">
        <v>1460</v>
      </c>
      <c r="J1576" s="201">
        <f>ROUND(I1576*H1576,2)</f>
        <v>183960</v>
      </c>
      <c r="K1576" s="198" t="s">
        <v>149</v>
      </c>
      <c r="L1576" s="38"/>
      <c r="M1576" s="202" t="s">
        <v>18</v>
      </c>
      <c r="N1576" s="203" t="s">
        <v>45</v>
      </c>
      <c r="O1576" s="204">
        <v>0</v>
      </c>
      <c r="P1576" s="204">
        <f>O1576*H1576</f>
        <v>0</v>
      </c>
      <c r="Q1576" s="204">
        <v>0</v>
      </c>
      <c r="R1576" s="204">
        <f>Q1576*H1576</f>
        <v>0</v>
      </c>
      <c r="S1576" s="204">
        <v>0</v>
      </c>
      <c r="T1576" s="205">
        <f>S1576*H1576</f>
        <v>0</v>
      </c>
      <c r="U1576" s="32"/>
      <c r="V1576" s="32"/>
      <c r="W1576" s="32"/>
      <c r="X1576" s="32"/>
      <c r="Y1576" s="32"/>
      <c r="Z1576" s="32"/>
      <c r="AA1576" s="32"/>
      <c r="AB1576" s="32"/>
      <c r="AC1576" s="32"/>
      <c r="AD1576" s="32"/>
      <c r="AE1576" s="32"/>
      <c r="AR1576" s="206" t="s">
        <v>150</v>
      </c>
      <c r="AT1576" s="206" t="s">
        <v>145</v>
      </c>
      <c r="AU1576" s="206" t="s">
        <v>83</v>
      </c>
      <c r="AY1576" s="17" t="s">
        <v>143</v>
      </c>
      <c r="BE1576" s="207">
        <f>IF(N1576="základní",J1576,0)</f>
        <v>183960</v>
      </c>
      <c r="BF1576" s="207">
        <f>IF(N1576="snížená",J1576,0)</f>
        <v>0</v>
      </c>
      <c r="BG1576" s="207">
        <f>IF(N1576="zákl. přenesená",J1576,0)</f>
        <v>0</v>
      </c>
      <c r="BH1576" s="207">
        <f>IF(N1576="sníž. přenesená",J1576,0)</f>
        <v>0</v>
      </c>
      <c r="BI1576" s="207">
        <f>IF(N1576="nulová",J1576,0)</f>
        <v>0</v>
      </c>
      <c r="BJ1576" s="17" t="s">
        <v>20</v>
      </c>
      <c r="BK1576" s="207">
        <f>ROUND(I1576*H1576,2)</f>
        <v>183960</v>
      </c>
      <c r="BL1576" s="17" t="s">
        <v>150</v>
      </c>
      <c r="BM1576" s="206" t="s">
        <v>3343</v>
      </c>
    </row>
    <row r="1577" s="2" customFormat="1">
      <c r="A1577" s="32"/>
      <c r="B1577" s="33"/>
      <c r="C1577" s="34"/>
      <c r="D1577" s="208" t="s">
        <v>152</v>
      </c>
      <c r="E1577" s="34"/>
      <c r="F1577" s="209" t="s">
        <v>3344</v>
      </c>
      <c r="G1577" s="34"/>
      <c r="H1577" s="34"/>
      <c r="I1577" s="34"/>
      <c r="J1577" s="34"/>
      <c r="K1577" s="34"/>
      <c r="L1577" s="38"/>
      <c r="M1577" s="210"/>
      <c r="N1577" s="211"/>
      <c r="O1577" s="77"/>
      <c r="P1577" s="77"/>
      <c r="Q1577" s="77"/>
      <c r="R1577" s="77"/>
      <c r="S1577" s="77"/>
      <c r="T1577" s="78"/>
      <c r="U1577" s="32"/>
      <c r="V1577" s="32"/>
      <c r="W1577" s="32"/>
      <c r="X1577" s="32"/>
      <c r="Y1577" s="32"/>
      <c r="Z1577" s="32"/>
      <c r="AA1577" s="32"/>
      <c r="AB1577" s="32"/>
      <c r="AC1577" s="32"/>
      <c r="AD1577" s="32"/>
      <c r="AE1577" s="32"/>
      <c r="AT1577" s="17" t="s">
        <v>152</v>
      </c>
      <c r="AU1577" s="17" t="s">
        <v>83</v>
      </c>
    </row>
    <row r="1578" s="2" customFormat="1" ht="44.25" customHeight="1">
      <c r="A1578" s="32"/>
      <c r="B1578" s="33"/>
      <c r="C1578" s="196" t="s">
        <v>3345</v>
      </c>
      <c r="D1578" s="196" t="s">
        <v>145</v>
      </c>
      <c r="E1578" s="197" t="s">
        <v>3346</v>
      </c>
      <c r="F1578" s="198" t="s">
        <v>3347</v>
      </c>
      <c r="G1578" s="199" t="s">
        <v>506</v>
      </c>
      <c r="H1578" s="200">
        <v>8.4000000000000004</v>
      </c>
      <c r="I1578" s="201">
        <v>1700</v>
      </c>
      <c r="J1578" s="201">
        <f>ROUND(I1578*H1578,2)</f>
        <v>14280</v>
      </c>
      <c r="K1578" s="198" t="s">
        <v>149</v>
      </c>
      <c r="L1578" s="38"/>
      <c r="M1578" s="202" t="s">
        <v>18</v>
      </c>
      <c r="N1578" s="203" t="s">
        <v>45</v>
      </c>
      <c r="O1578" s="204">
        <v>0</v>
      </c>
      <c r="P1578" s="204">
        <f>O1578*H1578</f>
        <v>0</v>
      </c>
      <c r="Q1578" s="204">
        <v>0</v>
      </c>
      <c r="R1578" s="204">
        <f>Q1578*H1578</f>
        <v>0</v>
      </c>
      <c r="S1578" s="204">
        <v>0</v>
      </c>
      <c r="T1578" s="205">
        <f>S1578*H1578</f>
        <v>0</v>
      </c>
      <c r="U1578" s="32"/>
      <c r="V1578" s="32"/>
      <c r="W1578" s="32"/>
      <c r="X1578" s="32"/>
      <c r="Y1578" s="32"/>
      <c r="Z1578" s="32"/>
      <c r="AA1578" s="32"/>
      <c r="AB1578" s="32"/>
      <c r="AC1578" s="32"/>
      <c r="AD1578" s="32"/>
      <c r="AE1578" s="32"/>
      <c r="AR1578" s="206" t="s">
        <v>150</v>
      </c>
      <c r="AT1578" s="206" t="s">
        <v>145</v>
      </c>
      <c r="AU1578" s="206" t="s">
        <v>83</v>
      </c>
      <c r="AY1578" s="17" t="s">
        <v>143</v>
      </c>
      <c r="BE1578" s="207">
        <f>IF(N1578="základní",J1578,0)</f>
        <v>14280</v>
      </c>
      <c r="BF1578" s="207">
        <f>IF(N1578="snížená",J1578,0)</f>
        <v>0</v>
      </c>
      <c r="BG1578" s="207">
        <f>IF(N1578="zákl. přenesená",J1578,0)</f>
        <v>0</v>
      </c>
      <c r="BH1578" s="207">
        <f>IF(N1578="sníž. přenesená",J1578,0)</f>
        <v>0</v>
      </c>
      <c r="BI1578" s="207">
        <f>IF(N1578="nulová",J1578,0)</f>
        <v>0</v>
      </c>
      <c r="BJ1578" s="17" t="s">
        <v>20</v>
      </c>
      <c r="BK1578" s="207">
        <f>ROUND(I1578*H1578,2)</f>
        <v>14280</v>
      </c>
      <c r="BL1578" s="17" t="s">
        <v>150</v>
      </c>
      <c r="BM1578" s="206" t="s">
        <v>3348</v>
      </c>
    </row>
    <row r="1579" s="2" customFormat="1">
      <c r="A1579" s="32"/>
      <c r="B1579" s="33"/>
      <c r="C1579" s="34"/>
      <c r="D1579" s="208" t="s">
        <v>152</v>
      </c>
      <c r="E1579" s="34"/>
      <c r="F1579" s="209" t="s">
        <v>3344</v>
      </c>
      <c r="G1579" s="34"/>
      <c r="H1579" s="34"/>
      <c r="I1579" s="34"/>
      <c r="J1579" s="34"/>
      <c r="K1579" s="34"/>
      <c r="L1579" s="38"/>
      <c r="M1579" s="210"/>
      <c r="N1579" s="211"/>
      <c r="O1579" s="77"/>
      <c r="P1579" s="77"/>
      <c r="Q1579" s="77"/>
      <c r="R1579" s="77"/>
      <c r="S1579" s="77"/>
      <c r="T1579" s="78"/>
      <c r="U1579" s="32"/>
      <c r="V1579" s="32"/>
      <c r="W1579" s="32"/>
      <c r="X1579" s="32"/>
      <c r="Y1579" s="32"/>
      <c r="Z1579" s="32"/>
      <c r="AA1579" s="32"/>
      <c r="AB1579" s="32"/>
      <c r="AC1579" s="32"/>
      <c r="AD1579" s="32"/>
      <c r="AE1579" s="32"/>
      <c r="AT1579" s="17" t="s">
        <v>152</v>
      </c>
      <c r="AU1579" s="17" t="s">
        <v>83</v>
      </c>
    </row>
    <row r="1580" s="2" customFormat="1">
      <c r="A1580" s="32"/>
      <c r="B1580" s="33"/>
      <c r="C1580" s="34"/>
      <c r="D1580" s="208" t="s">
        <v>179</v>
      </c>
      <c r="E1580" s="34"/>
      <c r="F1580" s="209" t="s">
        <v>3349</v>
      </c>
      <c r="G1580" s="34"/>
      <c r="H1580" s="34"/>
      <c r="I1580" s="34"/>
      <c r="J1580" s="34"/>
      <c r="K1580" s="34"/>
      <c r="L1580" s="38"/>
      <c r="M1580" s="210"/>
      <c r="N1580" s="211"/>
      <c r="O1580" s="77"/>
      <c r="P1580" s="77"/>
      <c r="Q1580" s="77"/>
      <c r="R1580" s="77"/>
      <c r="S1580" s="77"/>
      <c r="T1580" s="78"/>
      <c r="U1580" s="32"/>
      <c r="V1580" s="32"/>
      <c r="W1580" s="32"/>
      <c r="X1580" s="32"/>
      <c r="Y1580" s="32"/>
      <c r="Z1580" s="32"/>
      <c r="AA1580" s="32"/>
      <c r="AB1580" s="32"/>
      <c r="AC1580" s="32"/>
      <c r="AD1580" s="32"/>
      <c r="AE1580" s="32"/>
      <c r="AT1580" s="17" t="s">
        <v>179</v>
      </c>
      <c r="AU1580" s="17" t="s">
        <v>83</v>
      </c>
    </row>
    <row r="1581" s="2" customFormat="1" ht="37.8" customHeight="1">
      <c r="A1581" s="32"/>
      <c r="B1581" s="33"/>
      <c r="C1581" s="196" t="s">
        <v>3350</v>
      </c>
      <c r="D1581" s="196" t="s">
        <v>145</v>
      </c>
      <c r="E1581" s="197" t="s">
        <v>3351</v>
      </c>
      <c r="F1581" s="198" t="s">
        <v>3352</v>
      </c>
      <c r="G1581" s="199" t="s">
        <v>506</v>
      </c>
      <c r="H1581" s="200">
        <v>10.5</v>
      </c>
      <c r="I1581" s="201">
        <v>1580</v>
      </c>
      <c r="J1581" s="201">
        <f>ROUND(I1581*H1581,2)</f>
        <v>16590</v>
      </c>
      <c r="K1581" s="198" t="s">
        <v>149</v>
      </c>
      <c r="L1581" s="38"/>
      <c r="M1581" s="202" t="s">
        <v>18</v>
      </c>
      <c r="N1581" s="203" t="s">
        <v>45</v>
      </c>
      <c r="O1581" s="204">
        <v>0</v>
      </c>
      <c r="P1581" s="204">
        <f>O1581*H1581</f>
        <v>0</v>
      </c>
      <c r="Q1581" s="204">
        <v>0</v>
      </c>
      <c r="R1581" s="204">
        <f>Q1581*H1581</f>
        <v>0</v>
      </c>
      <c r="S1581" s="204">
        <v>0</v>
      </c>
      <c r="T1581" s="205">
        <f>S1581*H1581</f>
        <v>0</v>
      </c>
      <c r="U1581" s="32"/>
      <c r="V1581" s="32"/>
      <c r="W1581" s="32"/>
      <c r="X1581" s="32"/>
      <c r="Y1581" s="32"/>
      <c r="Z1581" s="32"/>
      <c r="AA1581" s="32"/>
      <c r="AB1581" s="32"/>
      <c r="AC1581" s="32"/>
      <c r="AD1581" s="32"/>
      <c r="AE1581" s="32"/>
      <c r="AR1581" s="206" t="s">
        <v>150</v>
      </c>
      <c r="AT1581" s="206" t="s">
        <v>145</v>
      </c>
      <c r="AU1581" s="206" t="s">
        <v>83</v>
      </c>
      <c r="AY1581" s="17" t="s">
        <v>143</v>
      </c>
      <c r="BE1581" s="207">
        <f>IF(N1581="základní",J1581,0)</f>
        <v>16590</v>
      </c>
      <c r="BF1581" s="207">
        <f>IF(N1581="snížená",J1581,0)</f>
        <v>0</v>
      </c>
      <c r="BG1581" s="207">
        <f>IF(N1581="zákl. přenesená",J1581,0)</f>
        <v>0</v>
      </c>
      <c r="BH1581" s="207">
        <f>IF(N1581="sníž. přenesená",J1581,0)</f>
        <v>0</v>
      </c>
      <c r="BI1581" s="207">
        <f>IF(N1581="nulová",J1581,0)</f>
        <v>0</v>
      </c>
      <c r="BJ1581" s="17" t="s">
        <v>20</v>
      </c>
      <c r="BK1581" s="207">
        <f>ROUND(I1581*H1581,2)</f>
        <v>16590</v>
      </c>
      <c r="BL1581" s="17" t="s">
        <v>150</v>
      </c>
      <c r="BM1581" s="206" t="s">
        <v>3353</v>
      </c>
    </row>
    <row r="1582" s="2" customFormat="1">
      <c r="A1582" s="32"/>
      <c r="B1582" s="33"/>
      <c r="C1582" s="34"/>
      <c r="D1582" s="208" t="s">
        <v>152</v>
      </c>
      <c r="E1582" s="34"/>
      <c r="F1582" s="209" t="s">
        <v>3344</v>
      </c>
      <c r="G1582" s="34"/>
      <c r="H1582" s="34"/>
      <c r="I1582" s="34"/>
      <c r="J1582" s="34"/>
      <c r="K1582" s="34"/>
      <c r="L1582" s="38"/>
      <c r="M1582" s="210"/>
      <c r="N1582" s="211"/>
      <c r="O1582" s="77"/>
      <c r="P1582" s="77"/>
      <c r="Q1582" s="77"/>
      <c r="R1582" s="77"/>
      <c r="S1582" s="77"/>
      <c r="T1582" s="78"/>
      <c r="U1582" s="32"/>
      <c r="V1582" s="32"/>
      <c r="W1582" s="32"/>
      <c r="X1582" s="32"/>
      <c r="Y1582" s="32"/>
      <c r="Z1582" s="32"/>
      <c r="AA1582" s="32"/>
      <c r="AB1582" s="32"/>
      <c r="AC1582" s="32"/>
      <c r="AD1582" s="32"/>
      <c r="AE1582" s="32"/>
      <c r="AT1582" s="17" t="s">
        <v>152</v>
      </c>
      <c r="AU1582" s="17" t="s">
        <v>83</v>
      </c>
    </row>
    <row r="1583" s="2" customFormat="1">
      <c r="A1583" s="32"/>
      <c r="B1583" s="33"/>
      <c r="C1583" s="34"/>
      <c r="D1583" s="208" t="s">
        <v>179</v>
      </c>
      <c r="E1583" s="34"/>
      <c r="F1583" s="209" t="s">
        <v>3354</v>
      </c>
      <c r="G1583" s="34"/>
      <c r="H1583" s="34"/>
      <c r="I1583" s="34"/>
      <c r="J1583" s="34"/>
      <c r="K1583" s="34"/>
      <c r="L1583" s="38"/>
      <c r="M1583" s="210"/>
      <c r="N1583" s="211"/>
      <c r="O1583" s="77"/>
      <c r="P1583" s="77"/>
      <c r="Q1583" s="77"/>
      <c r="R1583" s="77"/>
      <c r="S1583" s="77"/>
      <c r="T1583" s="78"/>
      <c r="U1583" s="32"/>
      <c r="V1583" s="32"/>
      <c r="W1583" s="32"/>
      <c r="X1583" s="32"/>
      <c r="Y1583" s="32"/>
      <c r="Z1583" s="32"/>
      <c r="AA1583" s="32"/>
      <c r="AB1583" s="32"/>
      <c r="AC1583" s="32"/>
      <c r="AD1583" s="32"/>
      <c r="AE1583" s="32"/>
      <c r="AT1583" s="17" t="s">
        <v>179</v>
      </c>
      <c r="AU1583" s="17" t="s">
        <v>83</v>
      </c>
    </row>
    <row r="1584" s="2" customFormat="1" ht="55.5" customHeight="1">
      <c r="A1584" s="32"/>
      <c r="B1584" s="33"/>
      <c r="C1584" s="196" t="s">
        <v>3355</v>
      </c>
      <c r="D1584" s="196" t="s">
        <v>145</v>
      </c>
      <c r="E1584" s="197" t="s">
        <v>3356</v>
      </c>
      <c r="F1584" s="198" t="s">
        <v>3357</v>
      </c>
      <c r="G1584" s="199" t="s">
        <v>506</v>
      </c>
      <c r="H1584" s="200">
        <v>178.215</v>
      </c>
      <c r="I1584" s="201">
        <v>1240</v>
      </c>
      <c r="J1584" s="201">
        <f>ROUND(I1584*H1584,2)</f>
        <v>220986.60000000001</v>
      </c>
      <c r="K1584" s="198" t="s">
        <v>149</v>
      </c>
      <c r="L1584" s="38"/>
      <c r="M1584" s="202" t="s">
        <v>18</v>
      </c>
      <c r="N1584" s="203" t="s">
        <v>45</v>
      </c>
      <c r="O1584" s="204">
        <v>0</v>
      </c>
      <c r="P1584" s="204">
        <f>O1584*H1584</f>
        <v>0</v>
      </c>
      <c r="Q1584" s="204">
        <v>0</v>
      </c>
      <c r="R1584" s="204">
        <f>Q1584*H1584</f>
        <v>0</v>
      </c>
      <c r="S1584" s="204">
        <v>0</v>
      </c>
      <c r="T1584" s="205">
        <f>S1584*H1584</f>
        <v>0</v>
      </c>
      <c r="U1584" s="32"/>
      <c r="V1584" s="32"/>
      <c r="W1584" s="32"/>
      <c r="X1584" s="32"/>
      <c r="Y1584" s="32"/>
      <c r="Z1584" s="32"/>
      <c r="AA1584" s="32"/>
      <c r="AB1584" s="32"/>
      <c r="AC1584" s="32"/>
      <c r="AD1584" s="32"/>
      <c r="AE1584" s="32"/>
      <c r="AR1584" s="206" t="s">
        <v>150</v>
      </c>
      <c r="AT1584" s="206" t="s">
        <v>145</v>
      </c>
      <c r="AU1584" s="206" t="s">
        <v>83</v>
      </c>
      <c r="AY1584" s="17" t="s">
        <v>143</v>
      </c>
      <c r="BE1584" s="207">
        <f>IF(N1584="základní",J1584,0)</f>
        <v>220986.60000000001</v>
      </c>
      <c r="BF1584" s="207">
        <f>IF(N1584="snížená",J1584,0)</f>
        <v>0</v>
      </c>
      <c r="BG1584" s="207">
        <f>IF(N1584="zákl. přenesená",J1584,0)</f>
        <v>0</v>
      </c>
      <c r="BH1584" s="207">
        <f>IF(N1584="sníž. přenesená",J1584,0)</f>
        <v>0</v>
      </c>
      <c r="BI1584" s="207">
        <f>IF(N1584="nulová",J1584,0)</f>
        <v>0</v>
      </c>
      <c r="BJ1584" s="17" t="s">
        <v>20</v>
      </c>
      <c r="BK1584" s="207">
        <f>ROUND(I1584*H1584,2)</f>
        <v>220986.60000000001</v>
      </c>
      <c r="BL1584" s="17" t="s">
        <v>150</v>
      </c>
      <c r="BM1584" s="206" t="s">
        <v>3358</v>
      </c>
    </row>
    <row r="1585" s="2" customFormat="1">
      <c r="A1585" s="32"/>
      <c r="B1585" s="33"/>
      <c r="C1585" s="34"/>
      <c r="D1585" s="208" t="s">
        <v>152</v>
      </c>
      <c r="E1585" s="34"/>
      <c r="F1585" s="209" t="s">
        <v>3344</v>
      </c>
      <c r="G1585" s="34"/>
      <c r="H1585" s="34"/>
      <c r="I1585" s="34"/>
      <c r="J1585" s="34"/>
      <c r="K1585" s="34"/>
      <c r="L1585" s="38"/>
      <c r="M1585" s="210"/>
      <c r="N1585" s="211"/>
      <c r="O1585" s="77"/>
      <c r="P1585" s="77"/>
      <c r="Q1585" s="77"/>
      <c r="R1585" s="77"/>
      <c r="S1585" s="77"/>
      <c r="T1585" s="78"/>
      <c r="U1585" s="32"/>
      <c r="V1585" s="32"/>
      <c r="W1585" s="32"/>
      <c r="X1585" s="32"/>
      <c r="Y1585" s="32"/>
      <c r="Z1585" s="32"/>
      <c r="AA1585" s="32"/>
      <c r="AB1585" s="32"/>
      <c r="AC1585" s="32"/>
      <c r="AD1585" s="32"/>
      <c r="AE1585" s="32"/>
      <c r="AT1585" s="17" t="s">
        <v>152</v>
      </c>
      <c r="AU1585" s="17" t="s">
        <v>83</v>
      </c>
    </row>
    <row r="1586" s="2" customFormat="1">
      <c r="A1586" s="32"/>
      <c r="B1586" s="33"/>
      <c r="C1586" s="34"/>
      <c r="D1586" s="208" t="s">
        <v>179</v>
      </c>
      <c r="E1586" s="34"/>
      <c r="F1586" s="209" t="s">
        <v>763</v>
      </c>
      <c r="G1586" s="34"/>
      <c r="H1586" s="34"/>
      <c r="I1586" s="34"/>
      <c r="J1586" s="34"/>
      <c r="K1586" s="34"/>
      <c r="L1586" s="38"/>
      <c r="M1586" s="210"/>
      <c r="N1586" s="211"/>
      <c r="O1586" s="77"/>
      <c r="P1586" s="77"/>
      <c r="Q1586" s="77"/>
      <c r="R1586" s="77"/>
      <c r="S1586" s="77"/>
      <c r="T1586" s="78"/>
      <c r="U1586" s="32"/>
      <c r="V1586" s="32"/>
      <c r="W1586" s="32"/>
      <c r="X1586" s="32"/>
      <c r="Y1586" s="32"/>
      <c r="Z1586" s="32"/>
      <c r="AA1586" s="32"/>
      <c r="AB1586" s="32"/>
      <c r="AC1586" s="32"/>
      <c r="AD1586" s="32"/>
      <c r="AE1586" s="32"/>
      <c r="AT1586" s="17" t="s">
        <v>179</v>
      </c>
      <c r="AU1586" s="17" t="s">
        <v>83</v>
      </c>
    </row>
    <row r="1587" s="2" customFormat="1" ht="55.5" customHeight="1">
      <c r="A1587" s="32"/>
      <c r="B1587" s="33"/>
      <c r="C1587" s="196" t="s">
        <v>3359</v>
      </c>
      <c r="D1587" s="196" t="s">
        <v>145</v>
      </c>
      <c r="E1587" s="197" t="s">
        <v>3360</v>
      </c>
      <c r="F1587" s="198" t="s">
        <v>3361</v>
      </c>
      <c r="G1587" s="199" t="s">
        <v>506</v>
      </c>
      <c r="H1587" s="200">
        <v>15</v>
      </c>
      <c r="I1587" s="201">
        <v>10600</v>
      </c>
      <c r="J1587" s="201">
        <f>ROUND(I1587*H1587,2)</f>
        <v>159000</v>
      </c>
      <c r="K1587" s="198" t="s">
        <v>149</v>
      </c>
      <c r="L1587" s="38"/>
      <c r="M1587" s="202" t="s">
        <v>18</v>
      </c>
      <c r="N1587" s="203" t="s">
        <v>45</v>
      </c>
      <c r="O1587" s="204">
        <v>0</v>
      </c>
      <c r="P1587" s="204">
        <f>O1587*H1587</f>
        <v>0</v>
      </c>
      <c r="Q1587" s="204">
        <v>0</v>
      </c>
      <c r="R1587" s="204">
        <f>Q1587*H1587</f>
        <v>0</v>
      </c>
      <c r="S1587" s="204">
        <v>0</v>
      </c>
      <c r="T1587" s="205">
        <f>S1587*H1587</f>
        <v>0</v>
      </c>
      <c r="U1587" s="32"/>
      <c r="V1587" s="32"/>
      <c r="W1587" s="32"/>
      <c r="X1587" s="32"/>
      <c r="Y1587" s="32"/>
      <c r="Z1587" s="32"/>
      <c r="AA1587" s="32"/>
      <c r="AB1587" s="32"/>
      <c r="AC1587" s="32"/>
      <c r="AD1587" s="32"/>
      <c r="AE1587" s="32"/>
      <c r="AR1587" s="206" t="s">
        <v>150</v>
      </c>
      <c r="AT1587" s="206" t="s">
        <v>145</v>
      </c>
      <c r="AU1587" s="206" t="s">
        <v>83</v>
      </c>
      <c r="AY1587" s="17" t="s">
        <v>143</v>
      </c>
      <c r="BE1587" s="207">
        <f>IF(N1587="základní",J1587,0)</f>
        <v>159000</v>
      </c>
      <c r="BF1587" s="207">
        <f>IF(N1587="snížená",J1587,0)</f>
        <v>0</v>
      </c>
      <c r="BG1587" s="207">
        <f>IF(N1587="zákl. přenesená",J1587,0)</f>
        <v>0</v>
      </c>
      <c r="BH1587" s="207">
        <f>IF(N1587="sníž. přenesená",J1587,0)</f>
        <v>0</v>
      </c>
      <c r="BI1587" s="207">
        <f>IF(N1587="nulová",J1587,0)</f>
        <v>0</v>
      </c>
      <c r="BJ1587" s="17" t="s">
        <v>20</v>
      </c>
      <c r="BK1587" s="207">
        <f>ROUND(I1587*H1587,2)</f>
        <v>159000</v>
      </c>
      <c r="BL1587" s="17" t="s">
        <v>150</v>
      </c>
      <c r="BM1587" s="206" t="s">
        <v>3362</v>
      </c>
    </row>
    <row r="1588" s="2" customFormat="1">
      <c r="A1588" s="32"/>
      <c r="B1588" s="33"/>
      <c r="C1588" s="34"/>
      <c r="D1588" s="208" t="s">
        <v>152</v>
      </c>
      <c r="E1588" s="34"/>
      <c r="F1588" s="209" t="s">
        <v>3344</v>
      </c>
      <c r="G1588" s="34"/>
      <c r="H1588" s="34"/>
      <c r="I1588" s="34"/>
      <c r="J1588" s="34"/>
      <c r="K1588" s="34"/>
      <c r="L1588" s="38"/>
      <c r="M1588" s="210"/>
      <c r="N1588" s="211"/>
      <c r="O1588" s="77"/>
      <c r="P1588" s="77"/>
      <c r="Q1588" s="77"/>
      <c r="R1588" s="77"/>
      <c r="S1588" s="77"/>
      <c r="T1588" s="78"/>
      <c r="U1588" s="32"/>
      <c r="V1588" s="32"/>
      <c r="W1588" s="32"/>
      <c r="X1588" s="32"/>
      <c r="Y1588" s="32"/>
      <c r="Z1588" s="32"/>
      <c r="AA1588" s="32"/>
      <c r="AB1588" s="32"/>
      <c r="AC1588" s="32"/>
      <c r="AD1588" s="32"/>
      <c r="AE1588" s="32"/>
      <c r="AT1588" s="17" t="s">
        <v>152</v>
      </c>
      <c r="AU1588" s="17" t="s">
        <v>83</v>
      </c>
    </row>
    <row r="1589" s="2" customFormat="1" ht="44.25" customHeight="1">
      <c r="A1589" s="32"/>
      <c r="B1589" s="33"/>
      <c r="C1589" s="196" t="s">
        <v>3363</v>
      </c>
      <c r="D1589" s="196" t="s">
        <v>145</v>
      </c>
      <c r="E1589" s="197" t="s">
        <v>3364</v>
      </c>
      <c r="F1589" s="198" t="s">
        <v>816</v>
      </c>
      <c r="G1589" s="199" t="s">
        <v>506</v>
      </c>
      <c r="H1589" s="200">
        <v>1350</v>
      </c>
      <c r="I1589" s="201">
        <v>299</v>
      </c>
      <c r="J1589" s="201">
        <f>ROUND(I1589*H1589,2)</f>
        <v>403650</v>
      </c>
      <c r="K1589" s="198" t="s">
        <v>149</v>
      </c>
      <c r="L1589" s="38"/>
      <c r="M1589" s="202" t="s">
        <v>18</v>
      </c>
      <c r="N1589" s="203" t="s">
        <v>45</v>
      </c>
      <c r="O1589" s="204">
        <v>0</v>
      </c>
      <c r="P1589" s="204">
        <f>O1589*H1589</f>
        <v>0</v>
      </c>
      <c r="Q1589" s="204">
        <v>0</v>
      </c>
      <c r="R1589" s="204">
        <f>Q1589*H1589</f>
        <v>0</v>
      </c>
      <c r="S1589" s="204">
        <v>0</v>
      </c>
      <c r="T1589" s="205">
        <f>S1589*H1589</f>
        <v>0</v>
      </c>
      <c r="U1589" s="32"/>
      <c r="V1589" s="32"/>
      <c r="W1589" s="32"/>
      <c r="X1589" s="32"/>
      <c r="Y1589" s="32"/>
      <c r="Z1589" s="32"/>
      <c r="AA1589" s="32"/>
      <c r="AB1589" s="32"/>
      <c r="AC1589" s="32"/>
      <c r="AD1589" s="32"/>
      <c r="AE1589" s="32"/>
      <c r="AR1589" s="206" t="s">
        <v>150</v>
      </c>
      <c r="AT1589" s="206" t="s">
        <v>145</v>
      </c>
      <c r="AU1589" s="206" t="s">
        <v>83</v>
      </c>
      <c r="AY1589" s="17" t="s">
        <v>143</v>
      </c>
      <c r="BE1589" s="207">
        <f>IF(N1589="základní",J1589,0)</f>
        <v>403650</v>
      </c>
      <c r="BF1589" s="207">
        <f>IF(N1589="snížená",J1589,0)</f>
        <v>0</v>
      </c>
      <c r="BG1589" s="207">
        <f>IF(N1589="zákl. přenesená",J1589,0)</f>
        <v>0</v>
      </c>
      <c r="BH1589" s="207">
        <f>IF(N1589="sníž. přenesená",J1589,0)</f>
        <v>0</v>
      </c>
      <c r="BI1589" s="207">
        <f>IF(N1589="nulová",J1589,0)</f>
        <v>0</v>
      </c>
      <c r="BJ1589" s="17" t="s">
        <v>20</v>
      </c>
      <c r="BK1589" s="207">
        <f>ROUND(I1589*H1589,2)</f>
        <v>403650</v>
      </c>
      <c r="BL1589" s="17" t="s">
        <v>150</v>
      </c>
      <c r="BM1589" s="206" t="s">
        <v>3365</v>
      </c>
    </row>
    <row r="1590" s="2" customFormat="1">
      <c r="A1590" s="32"/>
      <c r="B1590" s="33"/>
      <c r="C1590" s="34"/>
      <c r="D1590" s="208" t="s">
        <v>152</v>
      </c>
      <c r="E1590" s="34"/>
      <c r="F1590" s="209" t="s">
        <v>3366</v>
      </c>
      <c r="G1590" s="34"/>
      <c r="H1590" s="34"/>
      <c r="I1590" s="34"/>
      <c r="J1590" s="34"/>
      <c r="K1590" s="34"/>
      <c r="L1590" s="38"/>
      <c r="M1590" s="210"/>
      <c r="N1590" s="211"/>
      <c r="O1590" s="77"/>
      <c r="P1590" s="77"/>
      <c r="Q1590" s="77"/>
      <c r="R1590" s="77"/>
      <c r="S1590" s="77"/>
      <c r="T1590" s="78"/>
      <c r="U1590" s="32"/>
      <c r="V1590" s="32"/>
      <c r="W1590" s="32"/>
      <c r="X1590" s="32"/>
      <c r="Y1590" s="32"/>
      <c r="Z1590" s="32"/>
      <c r="AA1590" s="32"/>
      <c r="AB1590" s="32"/>
      <c r="AC1590" s="32"/>
      <c r="AD1590" s="32"/>
      <c r="AE1590" s="32"/>
      <c r="AT1590" s="17" t="s">
        <v>152</v>
      </c>
      <c r="AU1590" s="17" t="s">
        <v>83</v>
      </c>
    </row>
    <row r="1591" s="2" customFormat="1" ht="44.25" customHeight="1">
      <c r="A1591" s="32"/>
      <c r="B1591" s="33"/>
      <c r="C1591" s="196" t="s">
        <v>3367</v>
      </c>
      <c r="D1591" s="196" t="s">
        <v>145</v>
      </c>
      <c r="E1591" s="197" t="s">
        <v>3368</v>
      </c>
      <c r="F1591" s="198" t="s">
        <v>3369</v>
      </c>
      <c r="G1591" s="199" t="s">
        <v>506</v>
      </c>
      <c r="H1591" s="200">
        <v>7.5</v>
      </c>
      <c r="I1591" s="201">
        <v>557</v>
      </c>
      <c r="J1591" s="201">
        <f>ROUND(I1591*H1591,2)</f>
        <v>4177.5</v>
      </c>
      <c r="K1591" s="198" t="s">
        <v>149</v>
      </c>
      <c r="L1591" s="38"/>
      <c r="M1591" s="202" t="s">
        <v>18</v>
      </c>
      <c r="N1591" s="203" t="s">
        <v>45</v>
      </c>
      <c r="O1591" s="204">
        <v>0</v>
      </c>
      <c r="P1591" s="204">
        <f>O1591*H1591</f>
        <v>0</v>
      </c>
      <c r="Q1591" s="204">
        <v>0</v>
      </c>
      <c r="R1591" s="204">
        <f>Q1591*H1591</f>
        <v>0</v>
      </c>
      <c r="S1591" s="204">
        <v>0</v>
      </c>
      <c r="T1591" s="205">
        <f>S1591*H1591</f>
        <v>0</v>
      </c>
      <c r="U1591" s="32"/>
      <c r="V1591" s="32"/>
      <c r="W1591" s="32"/>
      <c r="X1591" s="32"/>
      <c r="Y1591" s="32"/>
      <c r="Z1591" s="32"/>
      <c r="AA1591" s="32"/>
      <c r="AB1591" s="32"/>
      <c r="AC1591" s="32"/>
      <c r="AD1591" s="32"/>
      <c r="AE1591" s="32"/>
      <c r="AR1591" s="206" t="s">
        <v>150</v>
      </c>
      <c r="AT1591" s="206" t="s">
        <v>145</v>
      </c>
      <c r="AU1591" s="206" t="s">
        <v>83</v>
      </c>
      <c r="AY1591" s="17" t="s">
        <v>143</v>
      </c>
      <c r="BE1591" s="207">
        <f>IF(N1591="základní",J1591,0)</f>
        <v>4177.5</v>
      </c>
      <c r="BF1591" s="207">
        <f>IF(N1591="snížená",J1591,0)</f>
        <v>0</v>
      </c>
      <c r="BG1591" s="207">
        <f>IF(N1591="zákl. přenesená",J1591,0)</f>
        <v>0</v>
      </c>
      <c r="BH1591" s="207">
        <f>IF(N1591="sníž. přenesená",J1591,0)</f>
        <v>0</v>
      </c>
      <c r="BI1591" s="207">
        <f>IF(N1591="nulová",J1591,0)</f>
        <v>0</v>
      </c>
      <c r="BJ1591" s="17" t="s">
        <v>20</v>
      </c>
      <c r="BK1591" s="207">
        <f>ROUND(I1591*H1591,2)</f>
        <v>4177.5</v>
      </c>
      <c r="BL1591" s="17" t="s">
        <v>150</v>
      </c>
      <c r="BM1591" s="206" t="s">
        <v>3370</v>
      </c>
    </row>
    <row r="1592" s="2" customFormat="1">
      <c r="A1592" s="32"/>
      <c r="B1592" s="33"/>
      <c r="C1592" s="34"/>
      <c r="D1592" s="208" t="s">
        <v>152</v>
      </c>
      <c r="E1592" s="34"/>
      <c r="F1592" s="209" t="s">
        <v>3366</v>
      </c>
      <c r="G1592" s="34"/>
      <c r="H1592" s="34"/>
      <c r="I1592" s="34"/>
      <c r="J1592" s="34"/>
      <c r="K1592" s="34"/>
      <c r="L1592" s="38"/>
      <c r="M1592" s="210"/>
      <c r="N1592" s="211"/>
      <c r="O1592" s="77"/>
      <c r="P1592" s="77"/>
      <c r="Q1592" s="77"/>
      <c r="R1592" s="77"/>
      <c r="S1592" s="77"/>
      <c r="T1592" s="78"/>
      <c r="U1592" s="32"/>
      <c r="V1592" s="32"/>
      <c r="W1592" s="32"/>
      <c r="X1592" s="32"/>
      <c r="Y1592" s="32"/>
      <c r="Z1592" s="32"/>
      <c r="AA1592" s="32"/>
      <c r="AB1592" s="32"/>
      <c r="AC1592" s="32"/>
      <c r="AD1592" s="32"/>
      <c r="AE1592" s="32"/>
      <c r="AT1592" s="17" t="s">
        <v>152</v>
      </c>
      <c r="AU1592" s="17" t="s">
        <v>83</v>
      </c>
    </row>
    <row r="1593" s="2" customFormat="1">
      <c r="A1593" s="32"/>
      <c r="B1593" s="33"/>
      <c r="C1593" s="34"/>
      <c r="D1593" s="208" t="s">
        <v>179</v>
      </c>
      <c r="E1593" s="34"/>
      <c r="F1593" s="209" t="s">
        <v>3371</v>
      </c>
      <c r="G1593" s="34"/>
      <c r="H1593" s="34"/>
      <c r="I1593" s="34"/>
      <c r="J1593" s="34"/>
      <c r="K1593" s="34"/>
      <c r="L1593" s="38"/>
      <c r="M1593" s="210"/>
      <c r="N1593" s="211"/>
      <c r="O1593" s="77"/>
      <c r="P1593" s="77"/>
      <c r="Q1593" s="77"/>
      <c r="R1593" s="77"/>
      <c r="S1593" s="77"/>
      <c r="T1593" s="78"/>
      <c r="U1593" s="32"/>
      <c r="V1593" s="32"/>
      <c r="W1593" s="32"/>
      <c r="X1593" s="32"/>
      <c r="Y1593" s="32"/>
      <c r="Z1593" s="32"/>
      <c r="AA1593" s="32"/>
      <c r="AB1593" s="32"/>
      <c r="AC1593" s="32"/>
      <c r="AD1593" s="32"/>
      <c r="AE1593" s="32"/>
      <c r="AT1593" s="17" t="s">
        <v>179</v>
      </c>
      <c r="AU1593" s="17" t="s">
        <v>83</v>
      </c>
    </row>
    <row r="1594" s="2" customFormat="1" ht="55.5" customHeight="1">
      <c r="A1594" s="32"/>
      <c r="B1594" s="33"/>
      <c r="C1594" s="196" t="s">
        <v>3372</v>
      </c>
      <c r="D1594" s="196" t="s">
        <v>145</v>
      </c>
      <c r="E1594" s="197" t="s">
        <v>3373</v>
      </c>
      <c r="F1594" s="198" t="s">
        <v>3374</v>
      </c>
      <c r="G1594" s="199" t="s">
        <v>506</v>
      </c>
      <c r="H1594" s="200">
        <v>18.600000000000001</v>
      </c>
      <c r="I1594" s="201">
        <v>313</v>
      </c>
      <c r="J1594" s="201">
        <f>ROUND(I1594*H1594,2)</f>
        <v>5821.8000000000002</v>
      </c>
      <c r="K1594" s="198" t="s">
        <v>149</v>
      </c>
      <c r="L1594" s="38"/>
      <c r="M1594" s="202" t="s">
        <v>18</v>
      </c>
      <c r="N1594" s="203" t="s">
        <v>45</v>
      </c>
      <c r="O1594" s="204">
        <v>0.749</v>
      </c>
      <c r="P1594" s="204">
        <f>O1594*H1594</f>
        <v>13.931400000000002</v>
      </c>
      <c r="Q1594" s="204">
        <v>0</v>
      </c>
      <c r="R1594" s="204">
        <f>Q1594*H1594</f>
        <v>0</v>
      </c>
      <c r="S1594" s="204">
        <v>0</v>
      </c>
      <c r="T1594" s="205">
        <f>S1594*H1594</f>
        <v>0</v>
      </c>
      <c r="U1594" s="32"/>
      <c r="V1594" s="32"/>
      <c r="W1594" s="32"/>
      <c r="X1594" s="32"/>
      <c r="Y1594" s="32"/>
      <c r="Z1594" s="32"/>
      <c r="AA1594" s="32"/>
      <c r="AB1594" s="32"/>
      <c r="AC1594" s="32"/>
      <c r="AD1594" s="32"/>
      <c r="AE1594" s="32"/>
      <c r="AR1594" s="206" t="s">
        <v>150</v>
      </c>
      <c r="AT1594" s="206" t="s">
        <v>145</v>
      </c>
      <c r="AU1594" s="206" t="s">
        <v>83</v>
      </c>
      <c r="AY1594" s="17" t="s">
        <v>143</v>
      </c>
      <c r="BE1594" s="207">
        <f>IF(N1594="základní",J1594,0)</f>
        <v>5821.8000000000002</v>
      </c>
      <c r="BF1594" s="207">
        <f>IF(N1594="snížená",J1594,0)</f>
        <v>0</v>
      </c>
      <c r="BG1594" s="207">
        <f>IF(N1594="zákl. přenesená",J1594,0)</f>
        <v>0</v>
      </c>
      <c r="BH1594" s="207">
        <f>IF(N1594="sníž. přenesená",J1594,0)</f>
        <v>0</v>
      </c>
      <c r="BI1594" s="207">
        <f>IF(N1594="nulová",J1594,0)</f>
        <v>0</v>
      </c>
      <c r="BJ1594" s="17" t="s">
        <v>20</v>
      </c>
      <c r="BK1594" s="207">
        <f>ROUND(I1594*H1594,2)</f>
        <v>5821.8000000000002</v>
      </c>
      <c r="BL1594" s="17" t="s">
        <v>150</v>
      </c>
      <c r="BM1594" s="206" t="s">
        <v>3375</v>
      </c>
    </row>
    <row r="1595" s="2" customFormat="1">
      <c r="A1595" s="32"/>
      <c r="B1595" s="33"/>
      <c r="C1595" s="34"/>
      <c r="D1595" s="208" t="s">
        <v>152</v>
      </c>
      <c r="E1595" s="34"/>
      <c r="F1595" s="209" t="s">
        <v>3376</v>
      </c>
      <c r="G1595" s="34"/>
      <c r="H1595" s="34"/>
      <c r="I1595" s="34"/>
      <c r="J1595" s="34"/>
      <c r="K1595" s="34"/>
      <c r="L1595" s="38"/>
      <c r="M1595" s="210"/>
      <c r="N1595" s="211"/>
      <c r="O1595" s="77"/>
      <c r="P1595" s="77"/>
      <c r="Q1595" s="77"/>
      <c r="R1595" s="77"/>
      <c r="S1595" s="77"/>
      <c r="T1595" s="78"/>
      <c r="U1595" s="32"/>
      <c r="V1595" s="32"/>
      <c r="W1595" s="32"/>
      <c r="X1595" s="32"/>
      <c r="Y1595" s="32"/>
      <c r="Z1595" s="32"/>
      <c r="AA1595" s="32"/>
      <c r="AB1595" s="32"/>
      <c r="AC1595" s="32"/>
      <c r="AD1595" s="32"/>
      <c r="AE1595" s="32"/>
      <c r="AT1595" s="17" t="s">
        <v>152</v>
      </c>
      <c r="AU1595" s="17" t="s">
        <v>83</v>
      </c>
    </row>
    <row r="1596" s="2" customFormat="1">
      <c r="A1596" s="32"/>
      <c r="B1596" s="33"/>
      <c r="C1596" s="34"/>
      <c r="D1596" s="208" t="s">
        <v>179</v>
      </c>
      <c r="E1596" s="34"/>
      <c r="F1596" s="209" t="s">
        <v>3377</v>
      </c>
      <c r="G1596" s="34"/>
      <c r="H1596" s="34"/>
      <c r="I1596" s="34"/>
      <c r="J1596" s="34"/>
      <c r="K1596" s="34"/>
      <c r="L1596" s="38"/>
      <c r="M1596" s="210"/>
      <c r="N1596" s="211"/>
      <c r="O1596" s="77"/>
      <c r="P1596" s="77"/>
      <c r="Q1596" s="77"/>
      <c r="R1596" s="77"/>
      <c r="S1596" s="77"/>
      <c r="T1596" s="78"/>
      <c r="U1596" s="32"/>
      <c r="V1596" s="32"/>
      <c r="W1596" s="32"/>
      <c r="X1596" s="32"/>
      <c r="Y1596" s="32"/>
      <c r="Z1596" s="32"/>
      <c r="AA1596" s="32"/>
      <c r="AB1596" s="32"/>
      <c r="AC1596" s="32"/>
      <c r="AD1596" s="32"/>
      <c r="AE1596" s="32"/>
      <c r="AT1596" s="17" t="s">
        <v>179</v>
      </c>
      <c r="AU1596" s="17" t="s">
        <v>83</v>
      </c>
    </row>
    <row r="1597" s="2" customFormat="1" ht="66.75" customHeight="1">
      <c r="A1597" s="32"/>
      <c r="B1597" s="33"/>
      <c r="C1597" s="196" t="s">
        <v>3378</v>
      </c>
      <c r="D1597" s="196" t="s">
        <v>145</v>
      </c>
      <c r="E1597" s="197" t="s">
        <v>3379</v>
      </c>
      <c r="F1597" s="198" t="s">
        <v>3380</v>
      </c>
      <c r="G1597" s="199" t="s">
        <v>506</v>
      </c>
      <c r="H1597" s="200">
        <v>13.5</v>
      </c>
      <c r="I1597" s="201">
        <v>23.600000000000001</v>
      </c>
      <c r="J1597" s="201">
        <f>ROUND(I1597*H1597,2)</f>
        <v>318.60000000000002</v>
      </c>
      <c r="K1597" s="198" t="s">
        <v>149</v>
      </c>
      <c r="L1597" s="38"/>
      <c r="M1597" s="202" t="s">
        <v>18</v>
      </c>
      <c r="N1597" s="203" t="s">
        <v>45</v>
      </c>
      <c r="O1597" s="204">
        <v>0.029999999999999999</v>
      </c>
      <c r="P1597" s="204">
        <f>O1597*H1597</f>
        <v>0.40499999999999997</v>
      </c>
      <c r="Q1597" s="204">
        <v>0</v>
      </c>
      <c r="R1597" s="204">
        <f>Q1597*H1597</f>
        <v>0</v>
      </c>
      <c r="S1597" s="204">
        <v>0</v>
      </c>
      <c r="T1597" s="205">
        <f>S1597*H1597</f>
        <v>0</v>
      </c>
      <c r="U1597" s="32"/>
      <c r="V1597" s="32"/>
      <c r="W1597" s="32"/>
      <c r="X1597" s="32"/>
      <c r="Y1597" s="32"/>
      <c r="Z1597" s="32"/>
      <c r="AA1597" s="32"/>
      <c r="AB1597" s="32"/>
      <c r="AC1597" s="32"/>
      <c r="AD1597" s="32"/>
      <c r="AE1597" s="32"/>
      <c r="AR1597" s="206" t="s">
        <v>150</v>
      </c>
      <c r="AT1597" s="206" t="s">
        <v>145</v>
      </c>
      <c r="AU1597" s="206" t="s">
        <v>83</v>
      </c>
      <c r="AY1597" s="17" t="s">
        <v>143</v>
      </c>
      <c r="BE1597" s="207">
        <f>IF(N1597="základní",J1597,0)</f>
        <v>318.60000000000002</v>
      </c>
      <c r="BF1597" s="207">
        <f>IF(N1597="snížená",J1597,0)</f>
        <v>0</v>
      </c>
      <c r="BG1597" s="207">
        <f>IF(N1597="zákl. přenesená",J1597,0)</f>
        <v>0</v>
      </c>
      <c r="BH1597" s="207">
        <f>IF(N1597="sníž. přenesená",J1597,0)</f>
        <v>0</v>
      </c>
      <c r="BI1597" s="207">
        <f>IF(N1597="nulová",J1597,0)</f>
        <v>0</v>
      </c>
      <c r="BJ1597" s="17" t="s">
        <v>20</v>
      </c>
      <c r="BK1597" s="207">
        <f>ROUND(I1597*H1597,2)</f>
        <v>318.60000000000002</v>
      </c>
      <c r="BL1597" s="17" t="s">
        <v>150</v>
      </c>
      <c r="BM1597" s="206" t="s">
        <v>3381</v>
      </c>
    </row>
    <row r="1598" s="2" customFormat="1">
      <c r="A1598" s="32"/>
      <c r="B1598" s="33"/>
      <c r="C1598" s="34"/>
      <c r="D1598" s="208" t="s">
        <v>152</v>
      </c>
      <c r="E1598" s="34"/>
      <c r="F1598" s="209" t="s">
        <v>3376</v>
      </c>
      <c r="G1598" s="34"/>
      <c r="H1598" s="34"/>
      <c r="I1598" s="34"/>
      <c r="J1598" s="34"/>
      <c r="K1598" s="34"/>
      <c r="L1598" s="38"/>
      <c r="M1598" s="210"/>
      <c r="N1598" s="211"/>
      <c r="O1598" s="77"/>
      <c r="P1598" s="77"/>
      <c r="Q1598" s="77"/>
      <c r="R1598" s="77"/>
      <c r="S1598" s="77"/>
      <c r="T1598" s="78"/>
      <c r="U1598" s="32"/>
      <c r="V1598" s="32"/>
      <c r="W1598" s="32"/>
      <c r="X1598" s="32"/>
      <c r="Y1598" s="32"/>
      <c r="Z1598" s="32"/>
      <c r="AA1598" s="32"/>
      <c r="AB1598" s="32"/>
      <c r="AC1598" s="32"/>
      <c r="AD1598" s="32"/>
      <c r="AE1598" s="32"/>
      <c r="AT1598" s="17" t="s">
        <v>152</v>
      </c>
      <c r="AU1598" s="17" t="s">
        <v>83</v>
      </c>
    </row>
    <row r="1599" s="2" customFormat="1" ht="55.5" customHeight="1">
      <c r="A1599" s="32"/>
      <c r="B1599" s="33"/>
      <c r="C1599" s="196" t="s">
        <v>3382</v>
      </c>
      <c r="D1599" s="196" t="s">
        <v>145</v>
      </c>
      <c r="E1599" s="197" t="s">
        <v>3383</v>
      </c>
      <c r="F1599" s="198" t="s">
        <v>3384</v>
      </c>
      <c r="G1599" s="199" t="s">
        <v>506</v>
      </c>
      <c r="H1599" s="200">
        <v>4.5</v>
      </c>
      <c r="I1599" s="201">
        <v>332</v>
      </c>
      <c r="J1599" s="201">
        <f>ROUND(I1599*H1599,2)</f>
        <v>1494</v>
      </c>
      <c r="K1599" s="198" t="s">
        <v>149</v>
      </c>
      <c r="L1599" s="38"/>
      <c r="M1599" s="202" t="s">
        <v>18</v>
      </c>
      <c r="N1599" s="203" t="s">
        <v>45</v>
      </c>
      <c r="O1599" s="204">
        <v>0.72599999999999998</v>
      </c>
      <c r="P1599" s="204">
        <f>O1599*H1599</f>
        <v>3.2669999999999999</v>
      </c>
      <c r="Q1599" s="204">
        <v>0</v>
      </c>
      <c r="R1599" s="204">
        <f>Q1599*H1599</f>
        <v>0</v>
      </c>
      <c r="S1599" s="204">
        <v>0</v>
      </c>
      <c r="T1599" s="205">
        <f>S1599*H1599</f>
        <v>0</v>
      </c>
      <c r="U1599" s="32"/>
      <c r="V1599" s="32"/>
      <c r="W1599" s="32"/>
      <c r="X1599" s="32"/>
      <c r="Y1599" s="32"/>
      <c r="Z1599" s="32"/>
      <c r="AA1599" s="32"/>
      <c r="AB1599" s="32"/>
      <c r="AC1599" s="32"/>
      <c r="AD1599" s="32"/>
      <c r="AE1599" s="32"/>
      <c r="AR1599" s="206" t="s">
        <v>150</v>
      </c>
      <c r="AT1599" s="206" t="s">
        <v>145</v>
      </c>
      <c r="AU1599" s="206" t="s">
        <v>83</v>
      </c>
      <c r="AY1599" s="17" t="s">
        <v>143</v>
      </c>
      <c r="BE1599" s="207">
        <f>IF(N1599="základní",J1599,0)</f>
        <v>1494</v>
      </c>
      <c r="BF1599" s="207">
        <f>IF(N1599="snížená",J1599,0)</f>
        <v>0</v>
      </c>
      <c r="BG1599" s="207">
        <f>IF(N1599="zákl. přenesená",J1599,0)</f>
        <v>0</v>
      </c>
      <c r="BH1599" s="207">
        <f>IF(N1599="sníž. přenesená",J1599,0)</f>
        <v>0</v>
      </c>
      <c r="BI1599" s="207">
        <f>IF(N1599="nulová",J1599,0)</f>
        <v>0</v>
      </c>
      <c r="BJ1599" s="17" t="s">
        <v>20</v>
      </c>
      <c r="BK1599" s="207">
        <f>ROUND(I1599*H1599,2)</f>
        <v>1494</v>
      </c>
      <c r="BL1599" s="17" t="s">
        <v>150</v>
      </c>
      <c r="BM1599" s="206" t="s">
        <v>3385</v>
      </c>
    </row>
    <row r="1600" s="2" customFormat="1">
      <c r="A1600" s="32"/>
      <c r="B1600" s="33"/>
      <c r="C1600" s="34"/>
      <c r="D1600" s="208" t="s">
        <v>152</v>
      </c>
      <c r="E1600" s="34"/>
      <c r="F1600" s="209" t="s">
        <v>3376</v>
      </c>
      <c r="G1600" s="34"/>
      <c r="H1600" s="34"/>
      <c r="I1600" s="34"/>
      <c r="J1600" s="34"/>
      <c r="K1600" s="34"/>
      <c r="L1600" s="38"/>
      <c r="M1600" s="210"/>
      <c r="N1600" s="211"/>
      <c r="O1600" s="77"/>
      <c r="P1600" s="77"/>
      <c r="Q1600" s="77"/>
      <c r="R1600" s="77"/>
      <c r="S1600" s="77"/>
      <c r="T1600" s="78"/>
      <c r="U1600" s="32"/>
      <c r="V1600" s="32"/>
      <c r="W1600" s="32"/>
      <c r="X1600" s="32"/>
      <c r="Y1600" s="32"/>
      <c r="Z1600" s="32"/>
      <c r="AA1600" s="32"/>
      <c r="AB1600" s="32"/>
      <c r="AC1600" s="32"/>
      <c r="AD1600" s="32"/>
      <c r="AE1600" s="32"/>
      <c r="AT1600" s="17" t="s">
        <v>152</v>
      </c>
      <c r="AU1600" s="17" t="s">
        <v>83</v>
      </c>
    </row>
    <row r="1601" s="2" customFormat="1">
      <c r="A1601" s="32"/>
      <c r="B1601" s="33"/>
      <c r="C1601" s="34"/>
      <c r="D1601" s="208" t="s">
        <v>179</v>
      </c>
      <c r="E1601" s="34"/>
      <c r="F1601" s="209" t="s">
        <v>3386</v>
      </c>
      <c r="G1601" s="34"/>
      <c r="H1601" s="34"/>
      <c r="I1601" s="34"/>
      <c r="J1601" s="34"/>
      <c r="K1601" s="34"/>
      <c r="L1601" s="38"/>
      <c r="M1601" s="210"/>
      <c r="N1601" s="211"/>
      <c r="O1601" s="77"/>
      <c r="P1601" s="77"/>
      <c r="Q1601" s="77"/>
      <c r="R1601" s="77"/>
      <c r="S1601" s="77"/>
      <c r="T1601" s="78"/>
      <c r="U1601" s="32"/>
      <c r="V1601" s="32"/>
      <c r="W1601" s="32"/>
      <c r="X1601" s="32"/>
      <c r="Y1601" s="32"/>
      <c r="Z1601" s="32"/>
      <c r="AA1601" s="32"/>
      <c r="AB1601" s="32"/>
      <c r="AC1601" s="32"/>
      <c r="AD1601" s="32"/>
      <c r="AE1601" s="32"/>
      <c r="AT1601" s="17" t="s">
        <v>179</v>
      </c>
      <c r="AU1601" s="17" t="s">
        <v>83</v>
      </c>
    </row>
    <row r="1602" s="2" customFormat="1" ht="66.75" customHeight="1">
      <c r="A1602" s="32"/>
      <c r="B1602" s="33"/>
      <c r="C1602" s="196" t="s">
        <v>3387</v>
      </c>
      <c r="D1602" s="196" t="s">
        <v>145</v>
      </c>
      <c r="E1602" s="197" t="s">
        <v>3388</v>
      </c>
      <c r="F1602" s="198" t="s">
        <v>3389</v>
      </c>
      <c r="G1602" s="199" t="s">
        <v>506</v>
      </c>
      <c r="H1602" s="200">
        <v>1.5</v>
      </c>
      <c r="I1602" s="201">
        <v>45</v>
      </c>
      <c r="J1602" s="201">
        <f>ROUND(I1602*H1602,2)</f>
        <v>67.5</v>
      </c>
      <c r="K1602" s="198" t="s">
        <v>149</v>
      </c>
      <c r="L1602" s="38"/>
      <c r="M1602" s="202" t="s">
        <v>18</v>
      </c>
      <c r="N1602" s="203" t="s">
        <v>45</v>
      </c>
      <c r="O1602" s="204">
        <v>0.10100000000000001</v>
      </c>
      <c r="P1602" s="204">
        <f>O1602*H1602</f>
        <v>0.15150000000000002</v>
      </c>
      <c r="Q1602" s="204">
        <v>0</v>
      </c>
      <c r="R1602" s="204">
        <f>Q1602*H1602</f>
        <v>0</v>
      </c>
      <c r="S1602" s="204">
        <v>0</v>
      </c>
      <c r="T1602" s="205">
        <f>S1602*H1602</f>
        <v>0</v>
      </c>
      <c r="U1602" s="32"/>
      <c r="V1602" s="32"/>
      <c r="W1602" s="32"/>
      <c r="X1602" s="32"/>
      <c r="Y1602" s="32"/>
      <c r="Z1602" s="32"/>
      <c r="AA1602" s="32"/>
      <c r="AB1602" s="32"/>
      <c r="AC1602" s="32"/>
      <c r="AD1602" s="32"/>
      <c r="AE1602" s="32"/>
      <c r="AR1602" s="206" t="s">
        <v>150</v>
      </c>
      <c r="AT1602" s="206" t="s">
        <v>145</v>
      </c>
      <c r="AU1602" s="206" t="s">
        <v>83</v>
      </c>
      <c r="AY1602" s="17" t="s">
        <v>143</v>
      </c>
      <c r="BE1602" s="207">
        <f>IF(N1602="základní",J1602,0)</f>
        <v>67.5</v>
      </c>
      <c r="BF1602" s="207">
        <f>IF(N1602="snížená",J1602,0)</f>
        <v>0</v>
      </c>
      <c r="BG1602" s="207">
        <f>IF(N1602="zákl. přenesená",J1602,0)</f>
        <v>0</v>
      </c>
      <c r="BH1602" s="207">
        <f>IF(N1602="sníž. přenesená",J1602,0)</f>
        <v>0</v>
      </c>
      <c r="BI1602" s="207">
        <f>IF(N1602="nulová",J1602,0)</f>
        <v>0</v>
      </c>
      <c r="BJ1602" s="17" t="s">
        <v>20</v>
      </c>
      <c r="BK1602" s="207">
        <f>ROUND(I1602*H1602,2)</f>
        <v>67.5</v>
      </c>
      <c r="BL1602" s="17" t="s">
        <v>150</v>
      </c>
      <c r="BM1602" s="206" t="s">
        <v>3390</v>
      </c>
    </row>
    <row r="1603" s="2" customFormat="1">
      <c r="A1603" s="32"/>
      <c r="B1603" s="33"/>
      <c r="C1603" s="34"/>
      <c r="D1603" s="208" t="s">
        <v>152</v>
      </c>
      <c r="E1603" s="34"/>
      <c r="F1603" s="209" t="s">
        <v>3376</v>
      </c>
      <c r="G1603" s="34"/>
      <c r="H1603" s="34"/>
      <c r="I1603" s="34"/>
      <c r="J1603" s="34"/>
      <c r="K1603" s="34"/>
      <c r="L1603" s="38"/>
      <c r="M1603" s="210"/>
      <c r="N1603" s="211"/>
      <c r="O1603" s="77"/>
      <c r="P1603" s="77"/>
      <c r="Q1603" s="77"/>
      <c r="R1603" s="77"/>
      <c r="S1603" s="77"/>
      <c r="T1603" s="78"/>
      <c r="U1603" s="32"/>
      <c r="V1603" s="32"/>
      <c r="W1603" s="32"/>
      <c r="X1603" s="32"/>
      <c r="Y1603" s="32"/>
      <c r="Z1603" s="32"/>
      <c r="AA1603" s="32"/>
      <c r="AB1603" s="32"/>
      <c r="AC1603" s="32"/>
      <c r="AD1603" s="32"/>
      <c r="AE1603" s="32"/>
      <c r="AT1603" s="17" t="s">
        <v>152</v>
      </c>
      <c r="AU1603" s="17" t="s">
        <v>83</v>
      </c>
    </row>
    <row r="1604" s="2" customFormat="1" ht="33" customHeight="1">
      <c r="A1604" s="32"/>
      <c r="B1604" s="33"/>
      <c r="C1604" s="196" t="s">
        <v>3391</v>
      </c>
      <c r="D1604" s="196" t="s">
        <v>145</v>
      </c>
      <c r="E1604" s="197" t="s">
        <v>3392</v>
      </c>
      <c r="F1604" s="198" t="s">
        <v>3393</v>
      </c>
      <c r="G1604" s="199" t="s">
        <v>506</v>
      </c>
      <c r="H1604" s="200">
        <v>912</v>
      </c>
      <c r="I1604" s="201">
        <v>224</v>
      </c>
      <c r="J1604" s="201">
        <f>ROUND(I1604*H1604,2)</f>
        <v>204288</v>
      </c>
      <c r="K1604" s="198" t="s">
        <v>149</v>
      </c>
      <c r="L1604" s="38"/>
      <c r="M1604" s="202" t="s">
        <v>18</v>
      </c>
      <c r="N1604" s="203" t="s">
        <v>45</v>
      </c>
      <c r="O1604" s="204">
        <v>0.23999999999999999</v>
      </c>
      <c r="P1604" s="204">
        <f>O1604*H1604</f>
        <v>218.88</v>
      </c>
      <c r="Q1604" s="204">
        <v>0</v>
      </c>
      <c r="R1604" s="204">
        <f>Q1604*H1604</f>
        <v>0</v>
      </c>
      <c r="S1604" s="204">
        <v>0</v>
      </c>
      <c r="T1604" s="205">
        <f>S1604*H1604</f>
        <v>0</v>
      </c>
      <c r="U1604" s="32"/>
      <c r="V1604" s="32"/>
      <c r="W1604" s="32"/>
      <c r="X1604" s="32"/>
      <c r="Y1604" s="32"/>
      <c r="Z1604" s="32"/>
      <c r="AA1604" s="32"/>
      <c r="AB1604" s="32"/>
      <c r="AC1604" s="32"/>
      <c r="AD1604" s="32"/>
      <c r="AE1604" s="32"/>
      <c r="AR1604" s="206" t="s">
        <v>150</v>
      </c>
      <c r="AT1604" s="206" t="s">
        <v>145</v>
      </c>
      <c r="AU1604" s="206" t="s">
        <v>83</v>
      </c>
      <c r="AY1604" s="17" t="s">
        <v>143</v>
      </c>
      <c r="BE1604" s="207">
        <f>IF(N1604="základní",J1604,0)</f>
        <v>204288</v>
      </c>
      <c r="BF1604" s="207">
        <f>IF(N1604="snížená",J1604,0)</f>
        <v>0</v>
      </c>
      <c r="BG1604" s="207">
        <f>IF(N1604="zákl. přenesená",J1604,0)</f>
        <v>0</v>
      </c>
      <c r="BH1604" s="207">
        <f>IF(N1604="sníž. přenesená",J1604,0)</f>
        <v>0</v>
      </c>
      <c r="BI1604" s="207">
        <f>IF(N1604="nulová",J1604,0)</f>
        <v>0</v>
      </c>
      <c r="BJ1604" s="17" t="s">
        <v>20</v>
      </c>
      <c r="BK1604" s="207">
        <f>ROUND(I1604*H1604,2)</f>
        <v>204288</v>
      </c>
      <c r="BL1604" s="17" t="s">
        <v>150</v>
      </c>
      <c r="BM1604" s="206" t="s">
        <v>3394</v>
      </c>
    </row>
    <row r="1605" s="2" customFormat="1">
      <c r="A1605" s="32"/>
      <c r="B1605" s="33"/>
      <c r="C1605" s="34"/>
      <c r="D1605" s="208" t="s">
        <v>152</v>
      </c>
      <c r="E1605" s="34"/>
      <c r="F1605" s="209" t="s">
        <v>3395</v>
      </c>
      <c r="G1605" s="34"/>
      <c r="H1605" s="34"/>
      <c r="I1605" s="34"/>
      <c r="J1605" s="34"/>
      <c r="K1605" s="34"/>
      <c r="L1605" s="38"/>
      <c r="M1605" s="210"/>
      <c r="N1605" s="211"/>
      <c r="O1605" s="77"/>
      <c r="P1605" s="77"/>
      <c r="Q1605" s="77"/>
      <c r="R1605" s="77"/>
      <c r="S1605" s="77"/>
      <c r="T1605" s="78"/>
      <c r="U1605" s="32"/>
      <c r="V1605" s="32"/>
      <c r="W1605" s="32"/>
      <c r="X1605" s="32"/>
      <c r="Y1605" s="32"/>
      <c r="Z1605" s="32"/>
      <c r="AA1605" s="32"/>
      <c r="AB1605" s="32"/>
      <c r="AC1605" s="32"/>
      <c r="AD1605" s="32"/>
      <c r="AE1605" s="32"/>
      <c r="AT1605" s="17" t="s">
        <v>152</v>
      </c>
      <c r="AU1605" s="17" t="s">
        <v>83</v>
      </c>
    </row>
    <row r="1606" s="2" customFormat="1" ht="44.25" customHeight="1">
      <c r="A1606" s="32"/>
      <c r="B1606" s="33"/>
      <c r="C1606" s="196" t="s">
        <v>3396</v>
      </c>
      <c r="D1606" s="196" t="s">
        <v>145</v>
      </c>
      <c r="E1606" s="197" t="s">
        <v>3397</v>
      </c>
      <c r="F1606" s="198" t="s">
        <v>3398</v>
      </c>
      <c r="G1606" s="199" t="s">
        <v>506</v>
      </c>
      <c r="H1606" s="200">
        <v>11895</v>
      </c>
      <c r="I1606" s="201">
        <v>13</v>
      </c>
      <c r="J1606" s="201">
        <f>ROUND(I1606*H1606,2)</f>
        <v>154635</v>
      </c>
      <c r="K1606" s="198" t="s">
        <v>149</v>
      </c>
      <c r="L1606" s="38"/>
      <c r="M1606" s="202" t="s">
        <v>18</v>
      </c>
      <c r="N1606" s="203" t="s">
        <v>45</v>
      </c>
      <c r="O1606" s="204">
        <v>0.0040000000000000001</v>
      </c>
      <c r="P1606" s="204">
        <f>O1606*H1606</f>
        <v>47.579999999999998</v>
      </c>
      <c r="Q1606" s="204">
        <v>0</v>
      </c>
      <c r="R1606" s="204">
        <f>Q1606*H1606</f>
        <v>0</v>
      </c>
      <c r="S1606" s="204">
        <v>0</v>
      </c>
      <c r="T1606" s="205">
        <f>S1606*H1606</f>
        <v>0</v>
      </c>
      <c r="U1606" s="32"/>
      <c r="V1606" s="32"/>
      <c r="W1606" s="32"/>
      <c r="X1606" s="32"/>
      <c r="Y1606" s="32"/>
      <c r="Z1606" s="32"/>
      <c r="AA1606" s="32"/>
      <c r="AB1606" s="32"/>
      <c r="AC1606" s="32"/>
      <c r="AD1606" s="32"/>
      <c r="AE1606" s="32"/>
      <c r="AR1606" s="206" t="s">
        <v>150</v>
      </c>
      <c r="AT1606" s="206" t="s">
        <v>145</v>
      </c>
      <c r="AU1606" s="206" t="s">
        <v>83</v>
      </c>
      <c r="AY1606" s="17" t="s">
        <v>143</v>
      </c>
      <c r="BE1606" s="207">
        <f>IF(N1606="základní",J1606,0)</f>
        <v>154635</v>
      </c>
      <c r="BF1606" s="207">
        <f>IF(N1606="snížená",J1606,0)</f>
        <v>0</v>
      </c>
      <c r="BG1606" s="207">
        <f>IF(N1606="zákl. přenesená",J1606,0)</f>
        <v>0</v>
      </c>
      <c r="BH1606" s="207">
        <f>IF(N1606="sníž. přenesená",J1606,0)</f>
        <v>0</v>
      </c>
      <c r="BI1606" s="207">
        <f>IF(N1606="nulová",J1606,0)</f>
        <v>0</v>
      </c>
      <c r="BJ1606" s="17" t="s">
        <v>20</v>
      </c>
      <c r="BK1606" s="207">
        <f>ROUND(I1606*H1606,2)</f>
        <v>154635</v>
      </c>
      <c r="BL1606" s="17" t="s">
        <v>150</v>
      </c>
      <c r="BM1606" s="206" t="s">
        <v>3399</v>
      </c>
    </row>
    <row r="1607" s="2" customFormat="1">
      <c r="A1607" s="32"/>
      <c r="B1607" s="33"/>
      <c r="C1607" s="34"/>
      <c r="D1607" s="208" t="s">
        <v>152</v>
      </c>
      <c r="E1607" s="34"/>
      <c r="F1607" s="209" t="s">
        <v>3395</v>
      </c>
      <c r="G1607" s="34"/>
      <c r="H1607" s="34"/>
      <c r="I1607" s="34"/>
      <c r="J1607" s="34"/>
      <c r="K1607" s="34"/>
      <c r="L1607" s="38"/>
      <c r="M1607" s="210"/>
      <c r="N1607" s="211"/>
      <c r="O1607" s="77"/>
      <c r="P1607" s="77"/>
      <c r="Q1607" s="77"/>
      <c r="R1607" s="77"/>
      <c r="S1607" s="77"/>
      <c r="T1607" s="78"/>
      <c r="U1607" s="32"/>
      <c r="V1607" s="32"/>
      <c r="W1607" s="32"/>
      <c r="X1607" s="32"/>
      <c r="Y1607" s="32"/>
      <c r="Z1607" s="32"/>
      <c r="AA1607" s="32"/>
      <c r="AB1607" s="32"/>
      <c r="AC1607" s="32"/>
      <c r="AD1607" s="32"/>
      <c r="AE1607" s="32"/>
      <c r="AT1607" s="17" t="s">
        <v>152</v>
      </c>
      <c r="AU1607" s="17" t="s">
        <v>83</v>
      </c>
    </row>
    <row r="1608" s="2" customFormat="1" ht="24.15" customHeight="1">
      <c r="A1608" s="32"/>
      <c r="B1608" s="33"/>
      <c r="C1608" s="196" t="s">
        <v>3400</v>
      </c>
      <c r="D1608" s="196" t="s">
        <v>145</v>
      </c>
      <c r="E1608" s="197" t="s">
        <v>3401</v>
      </c>
      <c r="F1608" s="198" t="s">
        <v>3402</v>
      </c>
      <c r="G1608" s="199" t="s">
        <v>506</v>
      </c>
      <c r="H1608" s="200">
        <v>1249.5</v>
      </c>
      <c r="I1608" s="201">
        <v>117</v>
      </c>
      <c r="J1608" s="201">
        <f>ROUND(I1608*H1608,2)</f>
        <v>146191.5</v>
      </c>
      <c r="K1608" s="198" t="s">
        <v>149</v>
      </c>
      <c r="L1608" s="38"/>
      <c r="M1608" s="202" t="s">
        <v>18</v>
      </c>
      <c r="N1608" s="203" t="s">
        <v>45</v>
      </c>
      <c r="O1608" s="204">
        <v>0.16400000000000001</v>
      </c>
      <c r="P1608" s="204">
        <f>O1608*H1608</f>
        <v>204.91800000000001</v>
      </c>
      <c r="Q1608" s="204">
        <v>0</v>
      </c>
      <c r="R1608" s="204">
        <f>Q1608*H1608</f>
        <v>0</v>
      </c>
      <c r="S1608" s="204">
        <v>0</v>
      </c>
      <c r="T1608" s="205">
        <f>S1608*H1608</f>
        <v>0</v>
      </c>
      <c r="U1608" s="32"/>
      <c r="V1608" s="32"/>
      <c r="W1608" s="32"/>
      <c r="X1608" s="32"/>
      <c r="Y1608" s="32"/>
      <c r="Z1608" s="32"/>
      <c r="AA1608" s="32"/>
      <c r="AB1608" s="32"/>
      <c r="AC1608" s="32"/>
      <c r="AD1608" s="32"/>
      <c r="AE1608" s="32"/>
      <c r="AR1608" s="206" t="s">
        <v>150</v>
      </c>
      <c r="AT1608" s="206" t="s">
        <v>145</v>
      </c>
      <c r="AU1608" s="206" t="s">
        <v>83</v>
      </c>
      <c r="AY1608" s="17" t="s">
        <v>143</v>
      </c>
      <c r="BE1608" s="207">
        <f>IF(N1608="základní",J1608,0)</f>
        <v>146191.5</v>
      </c>
      <c r="BF1608" s="207">
        <f>IF(N1608="snížená",J1608,0)</f>
        <v>0</v>
      </c>
      <c r="BG1608" s="207">
        <f>IF(N1608="zákl. přenesená",J1608,0)</f>
        <v>0</v>
      </c>
      <c r="BH1608" s="207">
        <f>IF(N1608="sníž. přenesená",J1608,0)</f>
        <v>0</v>
      </c>
      <c r="BI1608" s="207">
        <f>IF(N1608="nulová",J1608,0)</f>
        <v>0</v>
      </c>
      <c r="BJ1608" s="17" t="s">
        <v>20</v>
      </c>
      <c r="BK1608" s="207">
        <f>ROUND(I1608*H1608,2)</f>
        <v>146191.5</v>
      </c>
      <c r="BL1608" s="17" t="s">
        <v>150</v>
      </c>
      <c r="BM1608" s="206" t="s">
        <v>3403</v>
      </c>
    </row>
    <row r="1609" s="2" customFormat="1">
      <c r="A1609" s="32"/>
      <c r="B1609" s="33"/>
      <c r="C1609" s="34"/>
      <c r="D1609" s="208" t="s">
        <v>179</v>
      </c>
      <c r="E1609" s="34"/>
      <c r="F1609" s="209" t="s">
        <v>3404</v>
      </c>
      <c r="G1609" s="34"/>
      <c r="H1609" s="34"/>
      <c r="I1609" s="34"/>
      <c r="J1609" s="34"/>
      <c r="K1609" s="34"/>
      <c r="L1609" s="38"/>
      <c r="M1609" s="210"/>
      <c r="N1609" s="211"/>
      <c r="O1609" s="77"/>
      <c r="P1609" s="77"/>
      <c r="Q1609" s="77"/>
      <c r="R1609" s="77"/>
      <c r="S1609" s="77"/>
      <c r="T1609" s="78"/>
      <c r="U1609" s="32"/>
      <c r="V1609" s="32"/>
      <c r="W1609" s="32"/>
      <c r="X1609" s="32"/>
      <c r="Y1609" s="32"/>
      <c r="Z1609" s="32"/>
      <c r="AA1609" s="32"/>
      <c r="AB1609" s="32"/>
      <c r="AC1609" s="32"/>
      <c r="AD1609" s="32"/>
      <c r="AE1609" s="32"/>
      <c r="AT1609" s="17" t="s">
        <v>179</v>
      </c>
      <c r="AU1609" s="17" t="s">
        <v>83</v>
      </c>
    </row>
    <row r="1610" s="2" customFormat="1" ht="49.05" customHeight="1">
      <c r="A1610" s="32"/>
      <c r="B1610" s="33"/>
      <c r="C1610" s="196" t="s">
        <v>3405</v>
      </c>
      <c r="D1610" s="196" t="s">
        <v>145</v>
      </c>
      <c r="E1610" s="197" t="s">
        <v>3406</v>
      </c>
      <c r="F1610" s="198" t="s">
        <v>3407</v>
      </c>
      <c r="G1610" s="199" t="s">
        <v>506</v>
      </c>
      <c r="H1610" s="200">
        <v>121.5</v>
      </c>
      <c r="I1610" s="201">
        <v>414</v>
      </c>
      <c r="J1610" s="201">
        <f>ROUND(I1610*H1610,2)</f>
        <v>50301</v>
      </c>
      <c r="K1610" s="198" t="s">
        <v>149</v>
      </c>
      <c r="L1610" s="38"/>
      <c r="M1610" s="202" t="s">
        <v>18</v>
      </c>
      <c r="N1610" s="203" t="s">
        <v>45</v>
      </c>
      <c r="O1610" s="204">
        <v>0.5</v>
      </c>
      <c r="P1610" s="204">
        <f>O1610*H1610</f>
        <v>60.75</v>
      </c>
      <c r="Q1610" s="204">
        <v>0</v>
      </c>
      <c r="R1610" s="204">
        <f>Q1610*H1610</f>
        <v>0</v>
      </c>
      <c r="S1610" s="204">
        <v>0</v>
      </c>
      <c r="T1610" s="205">
        <f>S1610*H1610</f>
        <v>0</v>
      </c>
      <c r="U1610" s="32"/>
      <c r="V1610" s="32"/>
      <c r="W1610" s="32"/>
      <c r="X1610" s="32"/>
      <c r="Y1610" s="32"/>
      <c r="Z1610" s="32"/>
      <c r="AA1610" s="32"/>
      <c r="AB1610" s="32"/>
      <c r="AC1610" s="32"/>
      <c r="AD1610" s="32"/>
      <c r="AE1610" s="32"/>
      <c r="AR1610" s="206" t="s">
        <v>150</v>
      </c>
      <c r="AT1610" s="206" t="s">
        <v>145</v>
      </c>
      <c r="AU1610" s="206" t="s">
        <v>83</v>
      </c>
      <c r="AY1610" s="17" t="s">
        <v>143</v>
      </c>
      <c r="BE1610" s="207">
        <f>IF(N1610="základní",J1610,0)</f>
        <v>50301</v>
      </c>
      <c r="BF1610" s="207">
        <f>IF(N1610="snížená",J1610,0)</f>
        <v>0</v>
      </c>
      <c r="BG1610" s="207">
        <f>IF(N1610="zákl. přenesená",J1610,0)</f>
        <v>0</v>
      </c>
      <c r="BH1610" s="207">
        <f>IF(N1610="sníž. přenesená",J1610,0)</f>
        <v>0</v>
      </c>
      <c r="BI1610" s="207">
        <f>IF(N1610="nulová",J1610,0)</f>
        <v>0</v>
      </c>
      <c r="BJ1610" s="17" t="s">
        <v>20</v>
      </c>
      <c r="BK1610" s="207">
        <f>ROUND(I1610*H1610,2)</f>
        <v>50301</v>
      </c>
      <c r="BL1610" s="17" t="s">
        <v>150</v>
      </c>
      <c r="BM1610" s="206" t="s">
        <v>3408</v>
      </c>
    </row>
    <row r="1611" s="2" customFormat="1">
      <c r="A1611" s="32"/>
      <c r="B1611" s="33"/>
      <c r="C1611" s="34"/>
      <c r="D1611" s="208" t="s">
        <v>152</v>
      </c>
      <c r="E1611" s="34"/>
      <c r="F1611" s="209" t="s">
        <v>3395</v>
      </c>
      <c r="G1611" s="34"/>
      <c r="H1611" s="34"/>
      <c r="I1611" s="34"/>
      <c r="J1611" s="34"/>
      <c r="K1611" s="34"/>
      <c r="L1611" s="38"/>
      <c r="M1611" s="210"/>
      <c r="N1611" s="211"/>
      <c r="O1611" s="77"/>
      <c r="P1611" s="77"/>
      <c r="Q1611" s="77"/>
      <c r="R1611" s="77"/>
      <c r="S1611" s="77"/>
      <c r="T1611" s="78"/>
      <c r="U1611" s="32"/>
      <c r="V1611" s="32"/>
      <c r="W1611" s="32"/>
      <c r="X1611" s="32"/>
      <c r="Y1611" s="32"/>
      <c r="Z1611" s="32"/>
      <c r="AA1611" s="32"/>
      <c r="AB1611" s="32"/>
      <c r="AC1611" s="32"/>
      <c r="AD1611" s="32"/>
      <c r="AE1611" s="32"/>
      <c r="AT1611" s="17" t="s">
        <v>152</v>
      </c>
      <c r="AU1611" s="17" t="s">
        <v>83</v>
      </c>
    </row>
    <row r="1612" s="2" customFormat="1" ht="66.75" customHeight="1">
      <c r="A1612" s="32"/>
      <c r="B1612" s="33"/>
      <c r="C1612" s="196" t="s">
        <v>3409</v>
      </c>
      <c r="D1612" s="196" t="s">
        <v>145</v>
      </c>
      <c r="E1612" s="197" t="s">
        <v>3410</v>
      </c>
      <c r="F1612" s="198" t="s">
        <v>3411</v>
      </c>
      <c r="G1612" s="199" t="s">
        <v>506</v>
      </c>
      <c r="H1612" s="200">
        <v>3213</v>
      </c>
      <c r="I1612" s="201">
        <v>29.100000000000001</v>
      </c>
      <c r="J1612" s="201">
        <f>ROUND(I1612*H1612,2)</f>
        <v>93498.300000000003</v>
      </c>
      <c r="K1612" s="198" t="s">
        <v>149</v>
      </c>
      <c r="L1612" s="38"/>
      <c r="M1612" s="202" t="s">
        <v>18</v>
      </c>
      <c r="N1612" s="203" t="s">
        <v>45</v>
      </c>
      <c r="O1612" s="204">
        <v>0.0080000000000000002</v>
      </c>
      <c r="P1612" s="204">
        <f>O1612*H1612</f>
        <v>25.704000000000001</v>
      </c>
      <c r="Q1612" s="204">
        <v>0</v>
      </c>
      <c r="R1612" s="204">
        <f>Q1612*H1612</f>
        <v>0</v>
      </c>
      <c r="S1612" s="204">
        <v>0</v>
      </c>
      <c r="T1612" s="205">
        <f>S1612*H1612</f>
        <v>0</v>
      </c>
      <c r="U1612" s="32"/>
      <c r="V1612" s="32"/>
      <c r="W1612" s="32"/>
      <c r="X1612" s="32"/>
      <c r="Y1612" s="32"/>
      <c r="Z1612" s="32"/>
      <c r="AA1612" s="32"/>
      <c r="AB1612" s="32"/>
      <c r="AC1612" s="32"/>
      <c r="AD1612" s="32"/>
      <c r="AE1612" s="32"/>
      <c r="AR1612" s="206" t="s">
        <v>150</v>
      </c>
      <c r="AT1612" s="206" t="s">
        <v>145</v>
      </c>
      <c r="AU1612" s="206" t="s">
        <v>83</v>
      </c>
      <c r="AY1612" s="17" t="s">
        <v>143</v>
      </c>
      <c r="BE1612" s="207">
        <f>IF(N1612="základní",J1612,0)</f>
        <v>93498.300000000003</v>
      </c>
      <c r="BF1612" s="207">
        <f>IF(N1612="snížená",J1612,0)</f>
        <v>0</v>
      </c>
      <c r="BG1612" s="207">
        <f>IF(N1612="zákl. přenesená",J1612,0)</f>
        <v>0</v>
      </c>
      <c r="BH1612" s="207">
        <f>IF(N1612="sníž. přenesená",J1612,0)</f>
        <v>0</v>
      </c>
      <c r="BI1612" s="207">
        <f>IF(N1612="nulová",J1612,0)</f>
        <v>0</v>
      </c>
      <c r="BJ1612" s="17" t="s">
        <v>20</v>
      </c>
      <c r="BK1612" s="207">
        <f>ROUND(I1612*H1612,2)</f>
        <v>93498.300000000003</v>
      </c>
      <c r="BL1612" s="17" t="s">
        <v>150</v>
      </c>
      <c r="BM1612" s="206" t="s">
        <v>3412</v>
      </c>
    </row>
    <row r="1613" s="2" customFormat="1">
      <c r="A1613" s="32"/>
      <c r="B1613" s="33"/>
      <c r="C1613" s="34"/>
      <c r="D1613" s="208" t="s">
        <v>152</v>
      </c>
      <c r="E1613" s="34"/>
      <c r="F1613" s="209" t="s">
        <v>3395</v>
      </c>
      <c r="G1613" s="34"/>
      <c r="H1613" s="34"/>
      <c r="I1613" s="34"/>
      <c r="J1613" s="34"/>
      <c r="K1613" s="34"/>
      <c r="L1613" s="38"/>
      <c r="M1613" s="210"/>
      <c r="N1613" s="211"/>
      <c r="O1613" s="77"/>
      <c r="P1613" s="77"/>
      <c r="Q1613" s="77"/>
      <c r="R1613" s="77"/>
      <c r="S1613" s="77"/>
      <c r="T1613" s="78"/>
      <c r="U1613" s="32"/>
      <c r="V1613" s="32"/>
      <c r="W1613" s="32"/>
      <c r="X1613" s="32"/>
      <c r="Y1613" s="32"/>
      <c r="Z1613" s="32"/>
      <c r="AA1613" s="32"/>
      <c r="AB1613" s="32"/>
      <c r="AC1613" s="32"/>
      <c r="AD1613" s="32"/>
      <c r="AE1613" s="32"/>
      <c r="AT1613" s="17" t="s">
        <v>152</v>
      </c>
      <c r="AU1613" s="17" t="s">
        <v>83</v>
      </c>
    </row>
    <row r="1614" s="2" customFormat="1" ht="33" customHeight="1">
      <c r="A1614" s="32"/>
      <c r="B1614" s="33"/>
      <c r="C1614" s="196" t="s">
        <v>3413</v>
      </c>
      <c r="D1614" s="196" t="s">
        <v>145</v>
      </c>
      <c r="E1614" s="197" t="s">
        <v>3414</v>
      </c>
      <c r="F1614" s="198" t="s">
        <v>3415</v>
      </c>
      <c r="G1614" s="199" t="s">
        <v>506</v>
      </c>
      <c r="H1614" s="200">
        <v>127.5</v>
      </c>
      <c r="I1614" s="201">
        <v>439</v>
      </c>
      <c r="J1614" s="201">
        <f>ROUND(I1614*H1614,2)</f>
        <v>55972.5</v>
      </c>
      <c r="K1614" s="198" t="s">
        <v>149</v>
      </c>
      <c r="L1614" s="38"/>
      <c r="M1614" s="202" t="s">
        <v>18</v>
      </c>
      <c r="N1614" s="203" t="s">
        <v>45</v>
      </c>
      <c r="O1614" s="204">
        <v>0.63800000000000001</v>
      </c>
      <c r="P1614" s="204">
        <f>O1614*H1614</f>
        <v>81.344999999999999</v>
      </c>
      <c r="Q1614" s="204">
        <v>0</v>
      </c>
      <c r="R1614" s="204">
        <f>Q1614*H1614</f>
        <v>0</v>
      </c>
      <c r="S1614" s="204">
        <v>0</v>
      </c>
      <c r="T1614" s="205">
        <f>S1614*H1614</f>
        <v>0</v>
      </c>
      <c r="U1614" s="32"/>
      <c r="V1614" s="32"/>
      <c r="W1614" s="32"/>
      <c r="X1614" s="32"/>
      <c r="Y1614" s="32"/>
      <c r="Z1614" s="32"/>
      <c r="AA1614" s="32"/>
      <c r="AB1614" s="32"/>
      <c r="AC1614" s="32"/>
      <c r="AD1614" s="32"/>
      <c r="AE1614" s="32"/>
      <c r="AR1614" s="206" t="s">
        <v>150</v>
      </c>
      <c r="AT1614" s="206" t="s">
        <v>145</v>
      </c>
      <c r="AU1614" s="206" t="s">
        <v>83</v>
      </c>
      <c r="AY1614" s="17" t="s">
        <v>143</v>
      </c>
      <c r="BE1614" s="207">
        <f>IF(N1614="základní",J1614,0)</f>
        <v>55972.5</v>
      </c>
      <c r="BF1614" s="207">
        <f>IF(N1614="snížená",J1614,0)</f>
        <v>0</v>
      </c>
      <c r="BG1614" s="207">
        <f>IF(N1614="zákl. přenesená",J1614,0)</f>
        <v>0</v>
      </c>
      <c r="BH1614" s="207">
        <f>IF(N1614="sníž. přenesená",J1614,0)</f>
        <v>0</v>
      </c>
      <c r="BI1614" s="207">
        <f>IF(N1614="nulová",J1614,0)</f>
        <v>0</v>
      </c>
      <c r="BJ1614" s="17" t="s">
        <v>20</v>
      </c>
      <c r="BK1614" s="207">
        <f>ROUND(I1614*H1614,2)</f>
        <v>55972.5</v>
      </c>
      <c r="BL1614" s="17" t="s">
        <v>150</v>
      </c>
      <c r="BM1614" s="206" t="s">
        <v>3416</v>
      </c>
    </row>
    <row r="1615" s="2" customFormat="1">
      <c r="A1615" s="32"/>
      <c r="B1615" s="33"/>
      <c r="C1615" s="34"/>
      <c r="D1615" s="208" t="s">
        <v>179</v>
      </c>
      <c r="E1615" s="34"/>
      <c r="F1615" s="209" t="s">
        <v>3417</v>
      </c>
      <c r="G1615" s="34"/>
      <c r="H1615" s="34"/>
      <c r="I1615" s="34"/>
      <c r="J1615" s="34"/>
      <c r="K1615" s="34"/>
      <c r="L1615" s="38"/>
      <c r="M1615" s="210"/>
      <c r="N1615" s="211"/>
      <c r="O1615" s="77"/>
      <c r="P1615" s="77"/>
      <c r="Q1615" s="77"/>
      <c r="R1615" s="77"/>
      <c r="S1615" s="77"/>
      <c r="T1615" s="78"/>
      <c r="U1615" s="32"/>
      <c r="V1615" s="32"/>
      <c r="W1615" s="32"/>
      <c r="X1615" s="32"/>
      <c r="Y1615" s="32"/>
      <c r="Z1615" s="32"/>
      <c r="AA1615" s="32"/>
      <c r="AB1615" s="32"/>
      <c r="AC1615" s="32"/>
      <c r="AD1615" s="32"/>
      <c r="AE1615" s="32"/>
      <c r="AT1615" s="17" t="s">
        <v>179</v>
      </c>
      <c r="AU1615" s="17" t="s">
        <v>83</v>
      </c>
    </row>
    <row r="1616" s="2" customFormat="1" ht="44.25" customHeight="1">
      <c r="A1616" s="32"/>
      <c r="B1616" s="33"/>
      <c r="C1616" s="196" t="s">
        <v>3418</v>
      </c>
      <c r="D1616" s="196" t="s">
        <v>145</v>
      </c>
      <c r="E1616" s="197" t="s">
        <v>3419</v>
      </c>
      <c r="F1616" s="198" t="s">
        <v>3420</v>
      </c>
      <c r="G1616" s="199" t="s">
        <v>506</v>
      </c>
      <c r="H1616" s="200">
        <v>240</v>
      </c>
      <c r="I1616" s="201">
        <v>127</v>
      </c>
      <c r="J1616" s="201">
        <f>ROUND(I1616*H1616,2)</f>
        <v>30480</v>
      </c>
      <c r="K1616" s="198" t="s">
        <v>149</v>
      </c>
      <c r="L1616" s="38"/>
      <c r="M1616" s="202" t="s">
        <v>18</v>
      </c>
      <c r="N1616" s="203" t="s">
        <v>45</v>
      </c>
      <c r="O1616" s="204">
        <v>0</v>
      </c>
      <c r="P1616" s="204">
        <f>O1616*H1616</f>
        <v>0</v>
      </c>
      <c r="Q1616" s="204">
        <v>0</v>
      </c>
      <c r="R1616" s="204">
        <f>Q1616*H1616</f>
        <v>0</v>
      </c>
      <c r="S1616" s="204">
        <v>0</v>
      </c>
      <c r="T1616" s="205">
        <f>S1616*H1616</f>
        <v>0</v>
      </c>
      <c r="U1616" s="32"/>
      <c r="V1616" s="32"/>
      <c r="W1616" s="32"/>
      <c r="X1616" s="32"/>
      <c r="Y1616" s="32"/>
      <c r="Z1616" s="32"/>
      <c r="AA1616" s="32"/>
      <c r="AB1616" s="32"/>
      <c r="AC1616" s="32"/>
      <c r="AD1616" s="32"/>
      <c r="AE1616" s="32"/>
      <c r="AR1616" s="206" t="s">
        <v>150</v>
      </c>
      <c r="AT1616" s="206" t="s">
        <v>145</v>
      </c>
      <c r="AU1616" s="206" t="s">
        <v>83</v>
      </c>
      <c r="AY1616" s="17" t="s">
        <v>143</v>
      </c>
      <c r="BE1616" s="207">
        <f>IF(N1616="základní",J1616,0)</f>
        <v>30480</v>
      </c>
      <c r="BF1616" s="207">
        <f>IF(N1616="snížená",J1616,0)</f>
        <v>0</v>
      </c>
      <c r="BG1616" s="207">
        <f>IF(N1616="zákl. přenesená",J1616,0)</f>
        <v>0</v>
      </c>
      <c r="BH1616" s="207">
        <f>IF(N1616="sníž. přenesená",J1616,0)</f>
        <v>0</v>
      </c>
      <c r="BI1616" s="207">
        <f>IF(N1616="nulová",J1616,0)</f>
        <v>0</v>
      </c>
      <c r="BJ1616" s="17" t="s">
        <v>20</v>
      </c>
      <c r="BK1616" s="207">
        <f>ROUND(I1616*H1616,2)</f>
        <v>30480</v>
      </c>
      <c r="BL1616" s="17" t="s">
        <v>150</v>
      </c>
      <c r="BM1616" s="206" t="s">
        <v>3421</v>
      </c>
    </row>
    <row r="1617" s="2" customFormat="1" ht="44.25" customHeight="1">
      <c r="A1617" s="32"/>
      <c r="B1617" s="33"/>
      <c r="C1617" s="196" t="s">
        <v>3422</v>
      </c>
      <c r="D1617" s="196" t="s">
        <v>145</v>
      </c>
      <c r="E1617" s="197" t="s">
        <v>3423</v>
      </c>
      <c r="F1617" s="198" t="s">
        <v>3424</v>
      </c>
      <c r="G1617" s="199" t="s">
        <v>506</v>
      </c>
      <c r="H1617" s="200">
        <v>120</v>
      </c>
      <c r="I1617" s="201">
        <v>239</v>
      </c>
      <c r="J1617" s="201">
        <f>ROUND(I1617*H1617,2)</f>
        <v>28680</v>
      </c>
      <c r="K1617" s="198" t="s">
        <v>149</v>
      </c>
      <c r="L1617" s="38"/>
      <c r="M1617" s="202" t="s">
        <v>18</v>
      </c>
      <c r="N1617" s="203" t="s">
        <v>45</v>
      </c>
      <c r="O1617" s="204">
        <v>0</v>
      </c>
      <c r="P1617" s="204">
        <f>O1617*H1617</f>
        <v>0</v>
      </c>
      <c r="Q1617" s="204">
        <v>0</v>
      </c>
      <c r="R1617" s="204">
        <f>Q1617*H1617</f>
        <v>0</v>
      </c>
      <c r="S1617" s="204">
        <v>0</v>
      </c>
      <c r="T1617" s="205">
        <f>S1617*H1617</f>
        <v>0</v>
      </c>
      <c r="U1617" s="32"/>
      <c r="V1617" s="32"/>
      <c r="W1617" s="32"/>
      <c r="X1617" s="32"/>
      <c r="Y1617" s="32"/>
      <c r="Z1617" s="32"/>
      <c r="AA1617" s="32"/>
      <c r="AB1617" s="32"/>
      <c r="AC1617" s="32"/>
      <c r="AD1617" s="32"/>
      <c r="AE1617" s="32"/>
      <c r="AR1617" s="206" t="s">
        <v>150</v>
      </c>
      <c r="AT1617" s="206" t="s">
        <v>145</v>
      </c>
      <c r="AU1617" s="206" t="s">
        <v>83</v>
      </c>
      <c r="AY1617" s="17" t="s">
        <v>143</v>
      </c>
      <c r="BE1617" s="207">
        <f>IF(N1617="základní",J1617,0)</f>
        <v>28680</v>
      </c>
      <c r="BF1617" s="207">
        <f>IF(N1617="snížená",J1617,0)</f>
        <v>0</v>
      </c>
      <c r="BG1617" s="207">
        <f>IF(N1617="zákl. přenesená",J1617,0)</f>
        <v>0</v>
      </c>
      <c r="BH1617" s="207">
        <f>IF(N1617="sníž. přenesená",J1617,0)</f>
        <v>0</v>
      </c>
      <c r="BI1617" s="207">
        <f>IF(N1617="nulová",J1617,0)</f>
        <v>0</v>
      </c>
      <c r="BJ1617" s="17" t="s">
        <v>20</v>
      </c>
      <c r="BK1617" s="207">
        <f>ROUND(I1617*H1617,2)</f>
        <v>28680</v>
      </c>
      <c r="BL1617" s="17" t="s">
        <v>150</v>
      </c>
      <c r="BM1617" s="206" t="s">
        <v>3425</v>
      </c>
    </row>
    <row r="1618" s="12" customFormat="1" ht="22.8" customHeight="1">
      <c r="A1618" s="12"/>
      <c r="B1618" s="181"/>
      <c r="C1618" s="182"/>
      <c r="D1618" s="183" t="s">
        <v>73</v>
      </c>
      <c r="E1618" s="194" t="s">
        <v>3426</v>
      </c>
      <c r="F1618" s="194" t="s">
        <v>3427</v>
      </c>
      <c r="G1618" s="182"/>
      <c r="H1618" s="182"/>
      <c r="I1618" s="182"/>
      <c r="J1618" s="195">
        <f>BK1618</f>
        <v>2132794.5</v>
      </c>
      <c r="K1618" s="182"/>
      <c r="L1618" s="186"/>
      <c r="M1618" s="187"/>
      <c r="N1618" s="188"/>
      <c r="O1618" s="188"/>
      <c r="P1618" s="189">
        <f>SUM(P1619:P1659)</f>
        <v>3166.8974999999996</v>
      </c>
      <c r="Q1618" s="188"/>
      <c r="R1618" s="189">
        <f>SUM(R1619:R1659)</f>
        <v>0.016632000000000001</v>
      </c>
      <c r="S1618" s="188"/>
      <c r="T1618" s="190">
        <f>SUM(T1619:T1659)</f>
        <v>0</v>
      </c>
      <c r="U1618" s="12"/>
      <c r="V1618" s="12"/>
      <c r="W1618" s="12"/>
      <c r="X1618" s="12"/>
      <c r="Y1618" s="12"/>
      <c r="Z1618" s="12"/>
      <c r="AA1618" s="12"/>
      <c r="AB1618" s="12"/>
      <c r="AC1618" s="12"/>
      <c r="AD1618" s="12"/>
      <c r="AE1618" s="12"/>
      <c r="AR1618" s="191" t="s">
        <v>20</v>
      </c>
      <c r="AT1618" s="192" t="s">
        <v>73</v>
      </c>
      <c r="AU1618" s="192" t="s">
        <v>20</v>
      </c>
      <c r="AY1618" s="191" t="s">
        <v>143</v>
      </c>
      <c r="BK1618" s="193">
        <f>SUM(BK1619:BK1659)</f>
        <v>2132794.5</v>
      </c>
    </row>
    <row r="1619" s="2" customFormat="1" ht="24.15" customHeight="1">
      <c r="A1619" s="32"/>
      <c r="B1619" s="33"/>
      <c r="C1619" s="196" t="s">
        <v>3428</v>
      </c>
      <c r="D1619" s="196" t="s">
        <v>145</v>
      </c>
      <c r="E1619" s="197" t="s">
        <v>3429</v>
      </c>
      <c r="F1619" s="198" t="s">
        <v>3430</v>
      </c>
      <c r="G1619" s="199" t="s">
        <v>195</v>
      </c>
      <c r="H1619" s="200">
        <v>6</v>
      </c>
      <c r="I1619" s="201">
        <v>3600</v>
      </c>
      <c r="J1619" s="201">
        <f>ROUND(I1619*H1619,2)</f>
        <v>21600</v>
      </c>
      <c r="K1619" s="198" t="s">
        <v>149</v>
      </c>
      <c r="L1619" s="38"/>
      <c r="M1619" s="202" t="s">
        <v>18</v>
      </c>
      <c r="N1619" s="203" t="s">
        <v>45</v>
      </c>
      <c r="O1619" s="204">
        <v>3.052</v>
      </c>
      <c r="P1619" s="204">
        <f>O1619*H1619</f>
        <v>18.312000000000001</v>
      </c>
      <c r="Q1619" s="204">
        <v>0.0027720000000000002</v>
      </c>
      <c r="R1619" s="204">
        <f>Q1619*H1619</f>
        <v>0.016632000000000001</v>
      </c>
      <c r="S1619" s="204">
        <v>0</v>
      </c>
      <c r="T1619" s="205">
        <f>S1619*H1619</f>
        <v>0</v>
      </c>
      <c r="U1619" s="32"/>
      <c r="V1619" s="32"/>
      <c r="W1619" s="32"/>
      <c r="X1619" s="32"/>
      <c r="Y1619" s="32"/>
      <c r="Z1619" s="32"/>
      <c r="AA1619" s="32"/>
      <c r="AB1619" s="32"/>
      <c r="AC1619" s="32"/>
      <c r="AD1619" s="32"/>
      <c r="AE1619" s="32"/>
      <c r="AR1619" s="206" t="s">
        <v>150</v>
      </c>
      <c r="AT1619" s="206" t="s">
        <v>145</v>
      </c>
      <c r="AU1619" s="206" t="s">
        <v>83</v>
      </c>
      <c r="AY1619" s="17" t="s">
        <v>143</v>
      </c>
      <c r="BE1619" s="207">
        <f>IF(N1619="základní",J1619,0)</f>
        <v>21600</v>
      </c>
      <c r="BF1619" s="207">
        <f>IF(N1619="snížená",J1619,0)</f>
        <v>0</v>
      </c>
      <c r="BG1619" s="207">
        <f>IF(N1619="zákl. přenesená",J1619,0)</f>
        <v>0</v>
      </c>
      <c r="BH1619" s="207">
        <f>IF(N1619="sníž. přenesená",J1619,0)</f>
        <v>0</v>
      </c>
      <c r="BI1619" s="207">
        <f>IF(N1619="nulová",J1619,0)</f>
        <v>0</v>
      </c>
      <c r="BJ1619" s="17" t="s">
        <v>20</v>
      </c>
      <c r="BK1619" s="207">
        <f>ROUND(I1619*H1619,2)</f>
        <v>21600</v>
      </c>
      <c r="BL1619" s="17" t="s">
        <v>150</v>
      </c>
      <c r="BM1619" s="206" t="s">
        <v>3431</v>
      </c>
    </row>
    <row r="1620" s="2" customFormat="1">
      <c r="A1620" s="32"/>
      <c r="B1620" s="33"/>
      <c r="C1620" s="34"/>
      <c r="D1620" s="208" t="s">
        <v>152</v>
      </c>
      <c r="E1620" s="34"/>
      <c r="F1620" s="209" t="s">
        <v>3432</v>
      </c>
      <c r="G1620" s="34"/>
      <c r="H1620" s="34"/>
      <c r="I1620" s="34"/>
      <c r="J1620" s="34"/>
      <c r="K1620" s="34"/>
      <c r="L1620" s="38"/>
      <c r="M1620" s="210"/>
      <c r="N1620" s="211"/>
      <c r="O1620" s="77"/>
      <c r="P1620" s="77"/>
      <c r="Q1620" s="77"/>
      <c r="R1620" s="77"/>
      <c r="S1620" s="77"/>
      <c r="T1620" s="78"/>
      <c r="U1620" s="32"/>
      <c r="V1620" s="32"/>
      <c r="W1620" s="32"/>
      <c r="X1620" s="32"/>
      <c r="Y1620" s="32"/>
      <c r="Z1620" s="32"/>
      <c r="AA1620" s="32"/>
      <c r="AB1620" s="32"/>
      <c r="AC1620" s="32"/>
      <c r="AD1620" s="32"/>
      <c r="AE1620" s="32"/>
      <c r="AT1620" s="17" t="s">
        <v>152</v>
      </c>
      <c r="AU1620" s="17" t="s">
        <v>83</v>
      </c>
    </row>
    <row r="1621" s="2" customFormat="1">
      <c r="A1621" s="32"/>
      <c r="B1621" s="33"/>
      <c r="C1621" s="34"/>
      <c r="D1621" s="208" t="s">
        <v>179</v>
      </c>
      <c r="E1621" s="34"/>
      <c r="F1621" s="209" t="s">
        <v>3433</v>
      </c>
      <c r="G1621" s="34"/>
      <c r="H1621" s="34"/>
      <c r="I1621" s="34"/>
      <c r="J1621" s="34"/>
      <c r="K1621" s="34"/>
      <c r="L1621" s="38"/>
      <c r="M1621" s="210"/>
      <c r="N1621" s="211"/>
      <c r="O1621" s="77"/>
      <c r="P1621" s="77"/>
      <c r="Q1621" s="77"/>
      <c r="R1621" s="77"/>
      <c r="S1621" s="77"/>
      <c r="T1621" s="78"/>
      <c r="U1621" s="32"/>
      <c r="V1621" s="32"/>
      <c r="W1621" s="32"/>
      <c r="X1621" s="32"/>
      <c r="Y1621" s="32"/>
      <c r="Z1621" s="32"/>
      <c r="AA1621" s="32"/>
      <c r="AB1621" s="32"/>
      <c r="AC1621" s="32"/>
      <c r="AD1621" s="32"/>
      <c r="AE1621" s="32"/>
      <c r="AT1621" s="17" t="s">
        <v>179</v>
      </c>
      <c r="AU1621" s="17" t="s">
        <v>83</v>
      </c>
    </row>
    <row r="1622" s="2" customFormat="1" ht="37.8" customHeight="1">
      <c r="A1622" s="32"/>
      <c r="B1622" s="33"/>
      <c r="C1622" s="196" t="s">
        <v>3434</v>
      </c>
      <c r="D1622" s="196" t="s">
        <v>145</v>
      </c>
      <c r="E1622" s="197" t="s">
        <v>3435</v>
      </c>
      <c r="F1622" s="198" t="s">
        <v>3436</v>
      </c>
      <c r="G1622" s="199" t="s">
        <v>195</v>
      </c>
      <c r="H1622" s="200">
        <v>6</v>
      </c>
      <c r="I1622" s="201">
        <v>133</v>
      </c>
      <c r="J1622" s="201">
        <f>ROUND(I1622*H1622,2)</f>
        <v>798</v>
      </c>
      <c r="K1622" s="198" t="s">
        <v>149</v>
      </c>
      <c r="L1622" s="38"/>
      <c r="M1622" s="202" t="s">
        <v>18</v>
      </c>
      <c r="N1622" s="203" t="s">
        <v>45</v>
      </c>
      <c r="O1622" s="204">
        <v>0.029000000000000001</v>
      </c>
      <c r="P1622" s="204">
        <f>O1622*H1622</f>
        <v>0.17400000000000002</v>
      </c>
      <c r="Q1622" s="204">
        <v>0</v>
      </c>
      <c r="R1622" s="204">
        <f>Q1622*H1622</f>
        <v>0</v>
      </c>
      <c r="S1622" s="204">
        <v>0</v>
      </c>
      <c r="T1622" s="205">
        <f>S1622*H1622</f>
        <v>0</v>
      </c>
      <c r="U1622" s="32"/>
      <c r="V1622" s="32"/>
      <c r="W1622" s="32"/>
      <c r="X1622" s="32"/>
      <c r="Y1622" s="32"/>
      <c r="Z1622" s="32"/>
      <c r="AA1622" s="32"/>
      <c r="AB1622" s="32"/>
      <c r="AC1622" s="32"/>
      <c r="AD1622" s="32"/>
      <c r="AE1622" s="32"/>
      <c r="AR1622" s="206" t="s">
        <v>150</v>
      </c>
      <c r="AT1622" s="206" t="s">
        <v>145</v>
      </c>
      <c r="AU1622" s="206" t="s">
        <v>83</v>
      </c>
      <c r="AY1622" s="17" t="s">
        <v>143</v>
      </c>
      <c r="BE1622" s="207">
        <f>IF(N1622="základní",J1622,0)</f>
        <v>798</v>
      </c>
      <c r="BF1622" s="207">
        <f>IF(N1622="snížená",J1622,0)</f>
        <v>0</v>
      </c>
      <c r="BG1622" s="207">
        <f>IF(N1622="zákl. přenesená",J1622,0)</f>
        <v>0</v>
      </c>
      <c r="BH1622" s="207">
        <f>IF(N1622="sníž. přenesená",J1622,0)</f>
        <v>0</v>
      </c>
      <c r="BI1622" s="207">
        <f>IF(N1622="nulová",J1622,0)</f>
        <v>0</v>
      </c>
      <c r="BJ1622" s="17" t="s">
        <v>20</v>
      </c>
      <c r="BK1622" s="207">
        <f>ROUND(I1622*H1622,2)</f>
        <v>798</v>
      </c>
      <c r="BL1622" s="17" t="s">
        <v>150</v>
      </c>
      <c r="BM1622" s="206" t="s">
        <v>3437</v>
      </c>
    </row>
    <row r="1623" s="2" customFormat="1">
      <c r="A1623" s="32"/>
      <c r="B1623" s="33"/>
      <c r="C1623" s="34"/>
      <c r="D1623" s="208" t="s">
        <v>152</v>
      </c>
      <c r="E1623" s="34"/>
      <c r="F1623" s="209" t="s">
        <v>3432</v>
      </c>
      <c r="G1623" s="34"/>
      <c r="H1623" s="34"/>
      <c r="I1623" s="34"/>
      <c r="J1623" s="34"/>
      <c r="K1623" s="34"/>
      <c r="L1623" s="38"/>
      <c r="M1623" s="210"/>
      <c r="N1623" s="211"/>
      <c r="O1623" s="77"/>
      <c r="P1623" s="77"/>
      <c r="Q1623" s="77"/>
      <c r="R1623" s="77"/>
      <c r="S1623" s="77"/>
      <c r="T1623" s="78"/>
      <c r="U1623" s="32"/>
      <c r="V1623" s="32"/>
      <c r="W1623" s="32"/>
      <c r="X1623" s="32"/>
      <c r="Y1623" s="32"/>
      <c r="Z1623" s="32"/>
      <c r="AA1623" s="32"/>
      <c r="AB1623" s="32"/>
      <c r="AC1623" s="32"/>
      <c r="AD1623" s="32"/>
      <c r="AE1623" s="32"/>
      <c r="AT1623" s="17" t="s">
        <v>152</v>
      </c>
      <c r="AU1623" s="17" t="s">
        <v>83</v>
      </c>
    </row>
    <row r="1624" s="2" customFormat="1">
      <c r="A1624" s="32"/>
      <c r="B1624" s="33"/>
      <c r="C1624" s="34"/>
      <c r="D1624" s="208" t="s">
        <v>179</v>
      </c>
      <c r="E1624" s="34"/>
      <c r="F1624" s="209" t="s">
        <v>3438</v>
      </c>
      <c r="G1624" s="34"/>
      <c r="H1624" s="34"/>
      <c r="I1624" s="34"/>
      <c r="J1624" s="34"/>
      <c r="K1624" s="34"/>
      <c r="L1624" s="38"/>
      <c r="M1624" s="210"/>
      <c r="N1624" s="211"/>
      <c r="O1624" s="77"/>
      <c r="P1624" s="77"/>
      <c r="Q1624" s="77"/>
      <c r="R1624" s="77"/>
      <c r="S1624" s="77"/>
      <c r="T1624" s="78"/>
      <c r="U1624" s="32"/>
      <c r="V1624" s="32"/>
      <c r="W1624" s="32"/>
      <c r="X1624" s="32"/>
      <c r="Y1624" s="32"/>
      <c r="Z1624" s="32"/>
      <c r="AA1624" s="32"/>
      <c r="AB1624" s="32"/>
      <c r="AC1624" s="32"/>
      <c r="AD1624" s="32"/>
      <c r="AE1624" s="32"/>
      <c r="AT1624" s="17" t="s">
        <v>179</v>
      </c>
      <c r="AU1624" s="17" t="s">
        <v>83</v>
      </c>
    </row>
    <row r="1625" s="2" customFormat="1" ht="44.25" customHeight="1">
      <c r="A1625" s="32"/>
      <c r="B1625" s="33"/>
      <c r="C1625" s="196" t="s">
        <v>3439</v>
      </c>
      <c r="D1625" s="196" t="s">
        <v>145</v>
      </c>
      <c r="E1625" s="197" t="s">
        <v>3440</v>
      </c>
      <c r="F1625" s="198" t="s">
        <v>3441</v>
      </c>
      <c r="G1625" s="199" t="s">
        <v>506</v>
      </c>
      <c r="H1625" s="200">
        <v>3450</v>
      </c>
      <c r="I1625" s="201">
        <v>360</v>
      </c>
      <c r="J1625" s="201">
        <f>ROUND(I1625*H1625,2)</f>
        <v>1242000</v>
      </c>
      <c r="K1625" s="198" t="s">
        <v>149</v>
      </c>
      <c r="L1625" s="38"/>
      <c r="M1625" s="202" t="s">
        <v>18</v>
      </c>
      <c r="N1625" s="203" t="s">
        <v>45</v>
      </c>
      <c r="O1625" s="204">
        <v>0.45400000000000001</v>
      </c>
      <c r="P1625" s="204">
        <f>O1625*H1625</f>
        <v>1566.3</v>
      </c>
      <c r="Q1625" s="204">
        <v>0</v>
      </c>
      <c r="R1625" s="204">
        <f>Q1625*H1625</f>
        <v>0</v>
      </c>
      <c r="S1625" s="204">
        <v>0</v>
      </c>
      <c r="T1625" s="205">
        <f>S1625*H1625</f>
        <v>0</v>
      </c>
      <c r="U1625" s="32"/>
      <c r="V1625" s="32"/>
      <c r="W1625" s="32"/>
      <c r="X1625" s="32"/>
      <c r="Y1625" s="32"/>
      <c r="Z1625" s="32"/>
      <c r="AA1625" s="32"/>
      <c r="AB1625" s="32"/>
      <c r="AC1625" s="32"/>
      <c r="AD1625" s="32"/>
      <c r="AE1625" s="32"/>
      <c r="AR1625" s="206" t="s">
        <v>150</v>
      </c>
      <c r="AT1625" s="206" t="s">
        <v>145</v>
      </c>
      <c r="AU1625" s="206" t="s">
        <v>83</v>
      </c>
      <c r="AY1625" s="17" t="s">
        <v>143</v>
      </c>
      <c r="BE1625" s="207">
        <f>IF(N1625="základní",J1625,0)</f>
        <v>1242000</v>
      </c>
      <c r="BF1625" s="207">
        <f>IF(N1625="snížená",J1625,0)</f>
        <v>0</v>
      </c>
      <c r="BG1625" s="207">
        <f>IF(N1625="zákl. přenesená",J1625,0)</f>
        <v>0</v>
      </c>
      <c r="BH1625" s="207">
        <f>IF(N1625="sníž. přenesená",J1625,0)</f>
        <v>0</v>
      </c>
      <c r="BI1625" s="207">
        <f>IF(N1625="nulová",J1625,0)</f>
        <v>0</v>
      </c>
      <c r="BJ1625" s="17" t="s">
        <v>20</v>
      </c>
      <c r="BK1625" s="207">
        <f>ROUND(I1625*H1625,2)</f>
        <v>1242000</v>
      </c>
      <c r="BL1625" s="17" t="s">
        <v>150</v>
      </c>
      <c r="BM1625" s="206" t="s">
        <v>3442</v>
      </c>
    </row>
    <row r="1626" s="2" customFormat="1">
      <c r="A1626" s="32"/>
      <c r="B1626" s="33"/>
      <c r="C1626" s="34"/>
      <c r="D1626" s="208" t="s">
        <v>152</v>
      </c>
      <c r="E1626" s="34"/>
      <c r="F1626" s="209" t="s">
        <v>3443</v>
      </c>
      <c r="G1626" s="34"/>
      <c r="H1626" s="34"/>
      <c r="I1626" s="34"/>
      <c r="J1626" s="34"/>
      <c r="K1626" s="34"/>
      <c r="L1626" s="38"/>
      <c r="M1626" s="210"/>
      <c r="N1626" s="211"/>
      <c r="O1626" s="77"/>
      <c r="P1626" s="77"/>
      <c r="Q1626" s="77"/>
      <c r="R1626" s="77"/>
      <c r="S1626" s="77"/>
      <c r="T1626" s="78"/>
      <c r="U1626" s="32"/>
      <c r="V1626" s="32"/>
      <c r="W1626" s="32"/>
      <c r="X1626" s="32"/>
      <c r="Y1626" s="32"/>
      <c r="Z1626" s="32"/>
      <c r="AA1626" s="32"/>
      <c r="AB1626" s="32"/>
      <c r="AC1626" s="32"/>
      <c r="AD1626" s="32"/>
      <c r="AE1626" s="32"/>
      <c r="AT1626" s="17" t="s">
        <v>152</v>
      </c>
      <c r="AU1626" s="17" t="s">
        <v>83</v>
      </c>
    </row>
    <row r="1627" s="2" customFormat="1" ht="49.05" customHeight="1">
      <c r="A1627" s="32"/>
      <c r="B1627" s="33"/>
      <c r="C1627" s="196" t="s">
        <v>3444</v>
      </c>
      <c r="D1627" s="196" t="s">
        <v>145</v>
      </c>
      <c r="E1627" s="197" t="s">
        <v>3445</v>
      </c>
      <c r="F1627" s="198" t="s">
        <v>3446</v>
      </c>
      <c r="G1627" s="199" t="s">
        <v>506</v>
      </c>
      <c r="H1627" s="200">
        <v>30</v>
      </c>
      <c r="I1627" s="201">
        <v>663</v>
      </c>
      <c r="J1627" s="201">
        <f>ROUND(I1627*H1627,2)</f>
        <v>19890</v>
      </c>
      <c r="K1627" s="198" t="s">
        <v>149</v>
      </c>
      <c r="L1627" s="38"/>
      <c r="M1627" s="202" t="s">
        <v>18</v>
      </c>
      <c r="N1627" s="203" t="s">
        <v>45</v>
      </c>
      <c r="O1627" s="204">
        <v>0.50700000000000001</v>
      </c>
      <c r="P1627" s="204">
        <f>O1627*H1627</f>
        <v>15.210000000000001</v>
      </c>
      <c r="Q1627" s="204">
        <v>0</v>
      </c>
      <c r="R1627" s="204">
        <f>Q1627*H1627</f>
        <v>0</v>
      </c>
      <c r="S1627" s="204">
        <v>0</v>
      </c>
      <c r="T1627" s="205">
        <f>S1627*H1627</f>
        <v>0</v>
      </c>
      <c r="U1627" s="32"/>
      <c r="V1627" s="32"/>
      <c r="W1627" s="32"/>
      <c r="X1627" s="32"/>
      <c r="Y1627" s="32"/>
      <c r="Z1627" s="32"/>
      <c r="AA1627" s="32"/>
      <c r="AB1627" s="32"/>
      <c r="AC1627" s="32"/>
      <c r="AD1627" s="32"/>
      <c r="AE1627" s="32"/>
      <c r="AR1627" s="206" t="s">
        <v>150</v>
      </c>
      <c r="AT1627" s="206" t="s">
        <v>145</v>
      </c>
      <c r="AU1627" s="206" t="s">
        <v>83</v>
      </c>
      <c r="AY1627" s="17" t="s">
        <v>143</v>
      </c>
      <c r="BE1627" s="207">
        <f>IF(N1627="základní",J1627,0)</f>
        <v>19890</v>
      </c>
      <c r="BF1627" s="207">
        <f>IF(N1627="snížená",J1627,0)</f>
        <v>0</v>
      </c>
      <c r="BG1627" s="207">
        <f>IF(N1627="zákl. přenesená",J1627,0)</f>
        <v>0</v>
      </c>
      <c r="BH1627" s="207">
        <f>IF(N1627="sníž. přenesená",J1627,0)</f>
        <v>0</v>
      </c>
      <c r="BI1627" s="207">
        <f>IF(N1627="nulová",J1627,0)</f>
        <v>0</v>
      </c>
      <c r="BJ1627" s="17" t="s">
        <v>20</v>
      </c>
      <c r="BK1627" s="207">
        <f>ROUND(I1627*H1627,2)</f>
        <v>19890</v>
      </c>
      <c r="BL1627" s="17" t="s">
        <v>150</v>
      </c>
      <c r="BM1627" s="206" t="s">
        <v>3447</v>
      </c>
    </row>
    <row r="1628" s="2" customFormat="1">
      <c r="A1628" s="32"/>
      <c r="B1628" s="33"/>
      <c r="C1628" s="34"/>
      <c r="D1628" s="208" t="s">
        <v>152</v>
      </c>
      <c r="E1628" s="34"/>
      <c r="F1628" s="209" t="s">
        <v>3443</v>
      </c>
      <c r="G1628" s="34"/>
      <c r="H1628" s="34"/>
      <c r="I1628" s="34"/>
      <c r="J1628" s="34"/>
      <c r="K1628" s="34"/>
      <c r="L1628" s="38"/>
      <c r="M1628" s="210"/>
      <c r="N1628" s="211"/>
      <c r="O1628" s="77"/>
      <c r="P1628" s="77"/>
      <c r="Q1628" s="77"/>
      <c r="R1628" s="77"/>
      <c r="S1628" s="77"/>
      <c r="T1628" s="78"/>
      <c r="U1628" s="32"/>
      <c r="V1628" s="32"/>
      <c r="W1628" s="32"/>
      <c r="X1628" s="32"/>
      <c r="Y1628" s="32"/>
      <c r="Z1628" s="32"/>
      <c r="AA1628" s="32"/>
      <c r="AB1628" s="32"/>
      <c r="AC1628" s="32"/>
      <c r="AD1628" s="32"/>
      <c r="AE1628" s="32"/>
      <c r="AT1628" s="17" t="s">
        <v>152</v>
      </c>
      <c r="AU1628" s="17" t="s">
        <v>83</v>
      </c>
    </row>
    <row r="1629" s="2" customFormat="1" ht="55.5" customHeight="1">
      <c r="A1629" s="32"/>
      <c r="B1629" s="33"/>
      <c r="C1629" s="196" t="s">
        <v>3448</v>
      </c>
      <c r="D1629" s="196" t="s">
        <v>145</v>
      </c>
      <c r="E1629" s="197" t="s">
        <v>3449</v>
      </c>
      <c r="F1629" s="198" t="s">
        <v>3450</v>
      </c>
      <c r="G1629" s="199" t="s">
        <v>506</v>
      </c>
      <c r="H1629" s="200">
        <v>1275</v>
      </c>
      <c r="I1629" s="201">
        <v>223</v>
      </c>
      <c r="J1629" s="201">
        <f>ROUND(I1629*H1629,2)</f>
        <v>284325</v>
      </c>
      <c r="K1629" s="198" t="s">
        <v>149</v>
      </c>
      <c r="L1629" s="38"/>
      <c r="M1629" s="202" t="s">
        <v>18</v>
      </c>
      <c r="N1629" s="203" t="s">
        <v>45</v>
      </c>
      <c r="O1629" s="204">
        <v>0.35899999999999999</v>
      </c>
      <c r="P1629" s="204">
        <f>O1629*H1629</f>
        <v>457.72499999999997</v>
      </c>
      <c r="Q1629" s="204">
        <v>0</v>
      </c>
      <c r="R1629" s="204">
        <f>Q1629*H1629</f>
        <v>0</v>
      </c>
      <c r="S1629" s="204">
        <v>0</v>
      </c>
      <c r="T1629" s="205">
        <f>S1629*H1629</f>
        <v>0</v>
      </c>
      <c r="U1629" s="32"/>
      <c r="V1629" s="32"/>
      <c r="W1629" s="32"/>
      <c r="X1629" s="32"/>
      <c r="Y1629" s="32"/>
      <c r="Z1629" s="32"/>
      <c r="AA1629" s="32"/>
      <c r="AB1629" s="32"/>
      <c r="AC1629" s="32"/>
      <c r="AD1629" s="32"/>
      <c r="AE1629" s="32"/>
      <c r="AR1629" s="206" t="s">
        <v>150</v>
      </c>
      <c r="AT1629" s="206" t="s">
        <v>145</v>
      </c>
      <c r="AU1629" s="206" t="s">
        <v>83</v>
      </c>
      <c r="AY1629" s="17" t="s">
        <v>143</v>
      </c>
      <c r="BE1629" s="207">
        <f>IF(N1629="základní",J1629,0)</f>
        <v>284325</v>
      </c>
      <c r="BF1629" s="207">
        <f>IF(N1629="snížená",J1629,0)</f>
        <v>0</v>
      </c>
      <c r="BG1629" s="207">
        <f>IF(N1629="zákl. přenesená",J1629,0)</f>
        <v>0</v>
      </c>
      <c r="BH1629" s="207">
        <f>IF(N1629="sníž. přenesená",J1629,0)</f>
        <v>0</v>
      </c>
      <c r="BI1629" s="207">
        <f>IF(N1629="nulová",J1629,0)</f>
        <v>0</v>
      </c>
      <c r="BJ1629" s="17" t="s">
        <v>20</v>
      </c>
      <c r="BK1629" s="207">
        <f>ROUND(I1629*H1629,2)</f>
        <v>284325</v>
      </c>
      <c r="BL1629" s="17" t="s">
        <v>150</v>
      </c>
      <c r="BM1629" s="206" t="s">
        <v>3451</v>
      </c>
    </row>
    <row r="1630" s="2" customFormat="1">
      <c r="A1630" s="32"/>
      <c r="B1630" s="33"/>
      <c r="C1630" s="34"/>
      <c r="D1630" s="208" t="s">
        <v>152</v>
      </c>
      <c r="E1630" s="34"/>
      <c r="F1630" s="209" t="s">
        <v>3443</v>
      </c>
      <c r="G1630" s="34"/>
      <c r="H1630" s="34"/>
      <c r="I1630" s="34"/>
      <c r="J1630" s="34"/>
      <c r="K1630" s="34"/>
      <c r="L1630" s="38"/>
      <c r="M1630" s="210"/>
      <c r="N1630" s="211"/>
      <c r="O1630" s="77"/>
      <c r="P1630" s="77"/>
      <c r="Q1630" s="77"/>
      <c r="R1630" s="77"/>
      <c r="S1630" s="77"/>
      <c r="T1630" s="78"/>
      <c r="U1630" s="32"/>
      <c r="V1630" s="32"/>
      <c r="W1630" s="32"/>
      <c r="X1630" s="32"/>
      <c r="Y1630" s="32"/>
      <c r="Z1630" s="32"/>
      <c r="AA1630" s="32"/>
      <c r="AB1630" s="32"/>
      <c r="AC1630" s="32"/>
      <c r="AD1630" s="32"/>
      <c r="AE1630" s="32"/>
      <c r="AT1630" s="17" t="s">
        <v>152</v>
      </c>
      <c r="AU1630" s="17" t="s">
        <v>83</v>
      </c>
    </row>
    <row r="1631" s="2" customFormat="1">
      <c r="A1631" s="32"/>
      <c r="B1631" s="33"/>
      <c r="C1631" s="34"/>
      <c r="D1631" s="208" t="s">
        <v>179</v>
      </c>
      <c r="E1631" s="34"/>
      <c r="F1631" s="209" t="s">
        <v>3452</v>
      </c>
      <c r="G1631" s="34"/>
      <c r="H1631" s="34"/>
      <c r="I1631" s="34"/>
      <c r="J1631" s="34"/>
      <c r="K1631" s="34"/>
      <c r="L1631" s="38"/>
      <c r="M1631" s="210"/>
      <c r="N1631" s="211"/>
      <c r="O1631" s="77"/>
      <c r="P1631" s="77"/>
      <c r="Q1631" s="77"/>
      <c r="R1631" s="77"/>
      <c r="S1631" s="77"/>
      <c r="T1631" s="78"/>
      <c r="U1631" s="32"/>
      <c r="V1631" s="32"/>
      <c r="W1631" s="32"/>
      <c r="X1631" s="32"/>
      <c r="Y1631" s="32"/>
      <c r="Z1631" s="32"/>
      <c r="AA1631" s="32"/>
      <c r="AB1631" s="32"/>
      <c r="AC1631" s="32"/>
      <c r="AD1631" s="32"/>
      <c r="AE1631" s="32"/>
      <c r="AT1631" s="17" t="s">
        <v>179</v>
      </c>
      <c r="AU1631" s="17" t="s">
        <v>83</v>
      </c>
    </row>
    <row r="1632" s="2" customFormat="1" ht="55.5" customHeight="1">
      <c r="A1632" s="32"/>
      <c r="B1632" s="33"/>
      <c r="C1632" s="196" t="s">
        <v>3453</v>
      </c>
      <c r="D1632" s="196" t="s">
        <v>145</v>
      </c>
      <c r="E1632" s="197" t="s">
        <v>3454</v>
      </c>
      <c r="F1632" s="198" t="s">
        <v>3455</v>
      </c>
      <c r="G1632" s="199" t="s">
        <v>506</v>
      </c>
      <c r="H1632" s="200">
        <v>52.5</v>
      </c>
      <c r="I1632" s="201">
        <v>225</v>
      </c>
      <c r="J1632" s="201">
        <f>ROUND(I1632*H1632,2)</f>
        <v>11812.5</v>
      </c>
      <c r="K1632" s="198" t="s">
        <v>149</v>
      </c>
      <c r="L1632" s="38"/>
      <c r="M1632" s="202" t="s">
        <v>18</v>
      </c>
      <c r="N1632" s="203" t="s">
        <v>45</v>
      </c>
      <c r="O1632" s="204">
        <v>0.35999999999999999</v>
      </c>
      <c r="P1632" s="204">
        <f>O1632*H1632</f>
        <v>18.899999999999999</v>
      </c>
      <c r="Q1632" s="204">
        <v>0</v>
      </c>
      <c r="R1632" s="204">
        <f>Q1632*H1632</f>
        <v>0</v>
      </c>
      <c r="S1632" s="204">
        <v>0</v>
      </c>
      <c r="T1632" s="205">
        <f>S1632*H1632</f>
        <v>0</v>
      </c>
      <c r="U1632" s="32"/>
      <c r="V1632" s="32"/>
      <c r="W1632" s="32"/>
      <c r="X1632" s="32"/>
      <c r="Y1632" s="32"/>
      <c r="Z1632" s="32"/>
      <c r="AA1632" s="32"/>
      <c r="AB1632" s="32"/>
      <c r="AC1632" s="32"/>
      <c r="AD1632" s="32"/>
      <c r="AE1632" s="32"/>
      <c r="AR1632" s="206" t="s">
        <v>150</v>
      </c>
      <c r="AT1632" s="206" t="s">
        <v>145</v>
      </c>
      <c r="AU1632" s="206" t="s">
        <v>83</v>
      </c>
      <c r="AY1632" s="17" t="s">
        <v>143</v>
      </c>
      <c r="BE1632" s="207">
        <f>IF(N1632="základní",J1632,0)</f>
        <v>11812.5</v>
      </c>
      <c r="BF1632" s="207">
        <f>IF(N1632="snížená",J1632,0)</f>
        <v>0</v>
      </c>
      <c r="BG1632" s="207">
        <f>IF(N1632="zákl. přenesená",J1632,0)</f>
        <v>0</v>
      </c>
      <c r="BH1632" s="207">
        <f>IF(N1632="sníž. přenesená",J1632,0)</f>
        <v>0</v>
      </c>
      <c r="BI1632" s="207">
        <f>IF(N1632="nulová",J1632,0)</f>
        <v>0</v>
      </c>
      <c r="BJ1632" s="17" t="s">
        <v>20</v>
      </c>
      <c r="BK1632" s="207">
        <f>ROUND(I1632*H1632,2)</f>
        <v>11812.5</v>
      </c>
      <c r="BL1632" s="17" t="s">
        <v>150</v>
      </c>
      <c r="BM1632" s="206" t="s">
        <v>3456</v>
      </c>
    </row>
    <row r="1633" s="2" customFormat="1">
      <c r="A1633" s="32"/>
      <c r="B1633" s="33"/>
      <c r="C1633" s="34"/>
      <c r="D1633" s="208" t="s">
        <v>152</v>
      </c>
      <c r="E1633" s="34"/>
      <c r="F1633" s="209" t="s">
        <v>3443</v>
      </c>
      <c r="G1633" s="34"/>
      <c r="H1633" s="34"/>
      <c r="I1633" s="34"/>
      <c r="J1633" s="34"/>
      <c r="K1633" s="34"/>
      <c r="L1633" s="38"/>
      <c r="M1633" s="210"/>
      <c r="N1633" s="211"/>
      <c r="O1633" s="77"/>
      <c r="P1633" s="77"/>
      <c r="Q1633" s="77"/>
      <c r="R1633" s="77"/>
      <c r="S1633" s="77"/>
      <c r="T1633" s="78"/>
      <c r="U1633" s="32"/>
      <c r="V1633" s="32"/>
      <c r="W1633" s="32"/>
      <c r="X1633" s="32"/>
      <c r="Y1633" s="32"/>
      <c r="Z1633" s="32"/>
      <c r="AA1633" s="32"/>
      <c r="AB1633" s="32"/>
      <c r="AC1633" s="32"/>
      <c r="AD1633" s="32"/>
      <c r="AE1633" s="32"/>
      <c r="AT1633" s="17" t="s">
        <v>152</v>
      </c>
      <c r="AU1633" s="17" t="s">
        <v>83</v>
      </c>
    </row>
    <row r="1634" s="2" customFormat="1">
      <c r="A1634" s="32"/>
      <c r="B1634" s="33"/>
      <c r="C1634" s="34"/>
      <c r="D1634" s="208" t="s">
        <v>179</v>
      </c>
      <c r="E1634" s="34"/>
      <c r="F1634" s="209" t="s">
        <v>3457</v>
      </c>
      <c r="G1634" s="34"/>
      <c r="H1634" s="34"/>
      <c r="I1634" s="34"/>
      <c r="J1634" s="34"/>
      <c r="K1634" s="34"/>
      <c r="L1634" s="38"/>
      <c r="M1634" s="210"/>
      <c r="N1634" s="211"/>
      <c r="O1634" s="77"/>
      <c r="P1634" s="77"/>
      <c r="Q1634" s="77"/>
      <c r="R1634" s="77"/>
      <c r="S1634" s="77"/>
      <c r="T1634" s="78"/>
      <c r="U1634" s="32"/>
      <c r="V1634" s="32"/>
      <c r="W1634" s="32"/>
      <c r="X1634" s="32"/>
      <c r="Y1634" s="32"/>
      <c r="Z1634" s="32"/>
      <c r="AA1634" s="32"/>
      <c r="AB1634" s="32"/>
      <c r="AC1634" s="32"/>
      <c r="AD1634" s="32"/>
      <c r="AE1634" s="32"/>
      <c r="AT1634" s="17" t="s">
        <v>179</v>
      </c>
      <c r="AU1634" s="17" t="s">
        <v>83</v>
      </c>
    </row>
    <row r="1635" s="2" customFormat="1" ht="55.5" customHeight="1">
      <c r="A1635" s="32"/>
      <c r="B1635" s="33"/>
      <c r="C1635" s="196" t="s">
        <v>3458</v>
      </c>
      <c r="D1635" s="196" t="s">
        <v>145</v>
      </c>
      <c r="E1635" s="197" t="s">
        <v>3459</v>
      </c>
      <c r="F1635" s="198" t="s">
        <v>3460</v>
      </c>
      <c r="G1635" s="199" t="s">
        <v>506</v>
      </c>
      <c r="H1635" s="200">
        <v>13.5</v>
      </c>
      <c r="I1635" s="201">
        <v>227</v>
      </c>
      <c r="J1635" s="201">
        <f>ROUND(I1635*H1635,2)</f>
        <v>3064.5</v>
      </c>
      <c r="K1635" s="198" t="s">
        <v>149</v>
      </c>
      <c r="L1635" s="38"/>
      <c r="M1635" s="202" t="s">
        <v>18</v>
      </c>
      <c r="N1635" s="203" t="s">
        <v>45</v>
      </c>
      <c r="O1635" s="204">
        <v>0.36099999999999999</v>
      </c>
      <c r="P1635" s="204">
        <f>O1635*H1635</f>
        <v>4.8734999999999999</v>
      </c>
      <c r="Q1635" s="204">
        <v>0</v>
      </c>
      <c r="R1635" s="204">
        <f>Q1635*H1635</f>
        <v>0</v>
      </c>
      <c r="S1635" s="204">
        <v>0</v>
      </c>
      <c r="T1635" s="205">
        <f>S1635*H1635</f>
        <v>0</v>
      </c>
      <c r="U1635" s="32"/>
      <c r="V1635" s="32"/>
      <c r="W1635" s="32"/>
      <c r="X1635" s="32"/>
      <c r="Y1635" s="32"/>
      <c r="Z1635" s="32"/>
      <c r="AA1635" s="32"/>
      <c r="AB1635" s="32"/>
      <c r="AC1635" s="32"/>
      <c r="AD1635" s="32"/>
      <c r="AE1635" s="32"/>
      <c r="AR1635" s="206" t="s">
        <v>150</v>
      </c>
      <c r="AT1635" s="206" t="s">
        <v>145</v>
      </c>
      <c r="AU1635" s="206" t="s">
        <v>83</v>
      </c>
      <c r="AY1635" s="17" t="s">
        <v>143</v>
      </c>
      <c r="BE1635" s="207">
        <f>IF(N1635="základní",J1635,0)</f>
        <v>3064.5</v>
      </c>
      <c r="BF1635" s="207">
        <f>IF(N1635="snížená",J1635,0)</f>
        <v>0</v>
      </c>
      <c r="BG1635" s="207">
        <f>IF(N1635="zákl. přenesená",J1635,0)</f>
        <v>0</v>
      </c>
      <c r="BH1635" s="207">
        <f>IF(N1635="sníž. přenesená",J1635,0)</f>
        <v>0</v>
      </c>
      <c r="BI1635" s="207">
        <f>IF(N1635="nulová",J1635,0)</f>
        <v>0</v>
      </c>
      <c r="BJ1635" s="17" t="s">
        <v>20</v>
      </c>
      <c r="BK1635" s="207">
        <f>ROUND(I1635*H1635,2)</f>
        <v>3064.5</v>
      </c>
      <c r="BL1635" s="17" t="s">
        <v>150</v>
      </c>
      <c r="BM1635" s="206" t="s">
        <v>3461</v>
      </c>
    </row>
    <row r="1636" s="2" customFormat="1">
      <c r="A1636" s="32"/>
      <c r="B1636" s="33"/>
      <c r="C1636" s="34"/>
      <c r="D1636" s="208" t="s">
        <v>152</v>
      </c>
      <c r="E1636" s="34"/>
      <c r="F1636" s="209" t="s">
        <v>3443</v>
      </c>
      <c r="G1636" s="34"/>
      <c r="H1636" s="34"/>
      <c r="I1636" s="34"/>
      <c r="J1636" s="34"/>
      <c r="K1636" s="34"/>
      <c r="L1636" s="38"/>
      <c r="M1636" s="210"/>
      <c r="N1636" s="211"/>
      <c r="O1636" s="77"/>
      <c r="P1636" s="77"/>
      <c r="Q1636" s="77"/>
      <c r="R1636" s="77"/>
      <c r="S1636" s="77"/>
      <c r="T1636" s="78"/>
      <c r="U1636" s="32"/>
      <c r="V1636" s="32"/>
      <c r="W1636" s="32"/>
      <c r="X1636" s="32"/>
      <c r="Y1636" s="32"/>
      <c r="Z1636" s="32"/>
      <c r="AA1636" s="32"/>
      <c r="AB1636" s="32"/>
      <c r="AC1636" s="32"/>
      <c r="AD1636" s="32"/>
      <c r="AE1636" s="32"/>
      <c r="AT1636" s="17" t="s">
        <v>152</v>
      </c>
      <c r="AU1636" s="17" t="s">
        <v>83</v>
      </c>
    </row>
    <row r="1637" s="2" customFormat="1">
      <c r="A1637" s="32"/>
      <c r="B1637" s="33"/>
      <c r="C1637" s="34"/>
      <c r="D1637" s="208" t="s">
        <v>179</v>
      </c>
      <c r="E1637" s="34"/>
      <c r="F1637" s="209" t="s">
        <v>3457</v>
      </c>
      <c r="G1637" s="34"/>
      <c r="H1637" s="34"/>
      <c r="I1637" s="34"/>
      <c r="J1637" s="34"/>
      <c r="K1637" s="34"/>
      <c r="L1637" s="38"/>
      <c r="M1637" s="210"/>
      <c r="N1637" s="211"/>
      <c r="O1637" s="77"/>
      <c r="P1637" s="77"/>
      <c r="Q1637" s="77"/>
      <c r="R1637" s="77"/>
      <c r="S1637" s="77"/>
      <c r="T1637" s="78"/>
      <c r="U1637" s="32"/>
      <c r="V1637" s="32"/>
      <c r="W1637" s="32"/>
      <c r="X1637" s="32"/>
      <c r="Y1637" s="32"/>
      <c r="Z1637" s="32"/>
      <c r="AA1637" s="32"/>
      <c r="AB1637" s="32"/>
      <c r="AC1637" s="32"/>
      <c r="AD1637" s="32"/>
      <c r="AE1637" s="32"/>
      <c r="AT1637" s="17" t="s">
        <v>179</v>
      </c>
      <c r="AU1637" s="17" t="s">
        <v>83</v>
      </c>
    </row>
    <row r="1638" s="2" customFormat="1" ht="55.5" customHeight="1">
      <c r="A1638" s="32"/>
      <c r="B1638" s="33"/>
      <c r="C1638" s="196" t="s">
        <v>3462</v>
      </c>
      <c r="D1638" s="196" t="s">
        <v>145</v>
      </c>
      <c r="E1638" s="197" t="s">
        <v>3463</v>
      </c>
      <c r="F1638" s="198" t="s">
        <v>3464</v>
      </c>
      <c r="G1638" s="199" t="s">
        <v>506</v>
      </c>
      <c r="H1638" s="200">
        <v>6</v>
      </c>
      <c r="I1638" s="201">
        <v>232</v>
      </c>
      <c r="J1638" s="201">
        <f>ROUND(I1638*H1638,2)</f>
        <v>1392</v>
      </c>
      <c r="K1638" s="198" t="s">
        <v>149</v>
      </c>
      <c r="L1638" s="38"/>
      <c r="M1638" s="202" t="s">
        <v>18</v>
      </c>
      <c r="N1638" s="203" t="s">
        <v>45</v>
      </c>
      <c r="O1638" s="204">
        <v>0.36299999999999999</v>
      </c>
      <c r="P1638" s="204">
        <f>O1638*H1638</f>
        <v>2.1779999999999999</v>
      </c>
      <c r="Q1638" s="204">
        <v>0</v>
      </c>
      <c r="R1638" s="204">
        <f>Q1638*H1638</f>
        <v>0</v>
      </c>
      <c r="S1638" s="204">
        <v>0</v>
      </c>
      <c r="T1638" s="205">
        <f>S1638*H1638</f>
        <v>0</v>
      </c>
      <c r="U1638" s="32"/>
      <c r="V1638" s="32"/>
      <c r="W1638" s="32"/>
      <c r="X1638" s="32"/>
      <c r="Y1638" s="32"/>
      <c r="Z1638" s="32"/>
      <c r="AA1638" s="32"/>
      <c r="AB1638" s="32"/>
      <c r="AC1638" s="32"/>
      <c r="AD1638" s="32"/>
      <c r="AE1638" s="32"/>
      <c r="AR1638" s="206" t="s">
        <v>150</v>
      </c>
      <c r="AT1638" s="206" t="s">
        <v>145</v>
      </c>
      <c r="AU1638" s="206" t="s">
        <v>83</v>
      </c>
      <c r="AY1638" s="17" t="s">
        <v>143</v>
      </c>
      <c r="BE1638" s="207">
        <f>IF(N1638="základní",J1638,0)</f>
        <v>1392</v>
      </c>
      <c r="BF1638" s="207">
        <f>IF(N1638="snížená",J1638,0)</f>
        <v>0</v>
      </c>
      <c r="BG1638" s="207">
        <f>IF(N1638="zákl. přenesená",J1638,0)</f>
        <v>0</v>
      </c>
      <c r="BH1638" s="207">
        <f>IF(N1638="sníž. přenesená",J1638,0)</f>
        <v>0</v>
      </c>
      <c r="BI1638" s="207">
        <f>IF(N1638="nulová",J1638,0)</f>
        <v>0</v>
      </c>
      <c r="BJ1638" s="17" t="s">
        <v>20</v>
      </c>
      <c r="BK1638" s="207">
        <f>ROUND(I1638*H1638,2)</f>
        <v>1392</v>
      </c>
      <c r="BL1638" s="17" t="s">
        <v>150</v>
      </c>
      <c r="BM1638" s="206" t="s">
        <v>3465</v>
      </c>
    </row>
    <row r="1639" s="2" customFormat="1">
      <c r="A1639" s="32"/>
      <c r="B1639" s="33"/>
      <c r="C1639" s="34"/>
      <c r="D1639" s="208" t="s">
        <v>152</v>
      </c>
      <c r="E1639" s="34"/>
      <c r="F1639" s="209" t="s">
        <v>3443</v>
      </c>
      <c r="G1639" s="34"/>
      <c r="H1639" s="34"/>
      <c r="I1639" s="34"/>
      <c r="J1639" s="34"/>
      <c r="K1639" s="34"/>
      <c r="L1639" s="38"/>
      <c r="M1639" s="210"/>
      <c r="N1639" s="211"/>
      <c r="O1639" s="77"/>
      <c r="P1639" s="77"/>
      <c r="Q1639" s="77"/>
      <c r="R1639" s="77"/>
      <c r="S1639" s="77"/>
      <c r="T1639" s="78"/>
      <c r="U1639" s="32"/>
      <c r="V1639" s="32"/>
      <c r="W1639" s="32"/>
      <c r="X1639" s="32"/>
      <c r="Y1639" s="32"/>
      <c r="Z1639" s="32"/>
      <c r="AA1639" s="32"/>
      <c r="AB1639" s="32"/>
      <c r="AC1639" s="32"/>
      <c r="AD1639" s="32"/>
      <c r="AE1639" s="32"/>
      <c r="AT1639" s="17" t="s">
        <v>152</v>
      </c>
      <c r="AU1639" s="17" t="s">
        <v>83</v>
      </c>
    </row>
    <row r="1640" s="2" customFormat="1">
      <c r="A1640" s="32"/>
      <c r="B1640" s="33"/>
      <c r="C1640" s="34"/>
      <c r="D1640" s="208" t="s">
        <v>179</v>
      </c>
      <c r="E1640" s="34"/>
      <c r="F1640" s="209" t="s">
        <v>3457</v>
      </c>
      <c r="G1640" s="34"/>
      <c r="H1640" s="34"/>
      <c r="I1640" s="34"/>
      <c r="J1640" s="34"/>
      <c r="K1640" s="34"/>
      <c r="L1640" s="38"/>
      <c r="M1640" s="210"/>
      <c r="N1640" s="211"/>
      <c r="O1640" s="77"/>
      <c r="P1640" s="77"/>
      <c r="Q1640" s="77"/>
      <c r="R1640" s="77"/>
      <c r="S1640" s="77"/>
      <c r="T1640" s="78"/>
      <c r="U1640" s="32"/>
      <c r="V1640" s="32"/>
      <c r="W1640" s="32"/>
      <c r="X1640" s="32"/>
      <c r="Y1640" s="32"/>
      <c r="Z1640" s="32"/>
      <c r="AA1640" s="32"/>
      <c r="AB1640" s="32"/>
      <c r="AC1640" s="32"/>
      <c r="AD1640" s="32"/>
      <c r="AE1640" s="32"/>
      <c r="AT1640" s="17" t="s">
        <v>179</v>
      </c>
      <c r="AU1640" s="17" t="s">
        <v>83</v>
      </c>
    </row>
    <row r="1641" s="2" customFormat="1" ht="44.25" customHeight="1">
      <c r="A1641" s="32"/>
      <c r="B1641" s="33"/>
      <c r="C1641" s="196" t="s">
        <v>3466</v>
      </c>
      <c r="D1641" s="196" t="s">
        <v>145</v>
      </c>
      <c r="E1641" s="197" t="s">
        <v>3467</v>
      </c>
      <c r="F1641" s="198" t="s">
        <v>3468</v>
      </c>
      <c r="G1641" s="199" t="s">
        <v>506</v>
      </c>
      <c r="H1641" s="200">
        <v>675</v>
      </c>
      <c r="I1641" s="201">
        <v>267</v>
      </c>
      <c r="J1641" s="201">
        <f>ROUND(I1641*H1641,2)</f>
        <v>180225</v>
      </c>
      <c r="K1641" s="198" t="s">
        <v>149</v>
      </c>
      <c r="L1641" s="38"/>
      <c r="M1641" s="202" t="s">
        <v>18</v>
      </c>
      <c r="N1641" s="203" t="s">
        <v>45</v>
      </c>
      <c r="O1641" s="204">
        <v>0.432</v>
      </c>
      <c r="P1641" s="204">
        <f>O1641*H1641</f>
        <v>291.60000000000002</v>
      </c>
      <c r="Q1641" s="204">
        <v>0</v>
      </c>
      <c r="R1641" s="204">
        <f>Q1641*H1641</f>
        <v>0</v>
      </c>
      <c r="S1641" s="204">
        <v>0</v>
      </c>
      <c r="T1641" s="205">
        <f>S1641*H1641</f>
        <v>0</v>
      </c>
      <c r="U1641" s="32"/>
      <c r="V1641" s="32"/>
      <c r="W1641" s="32"/>
      <c r="X1641" s="32"/>
      <c r="Y1641" s="32"/>
      <c r="Z1641" s="32"/>
      <c r="AA1641" s="32"/>
      <c r="AB1641" s="32"/>
      <c r="AC1641" s="32"/>
      <c r="AD1641" s="32"/>
      <c r="AE1641" s="32"/>
      <c r="AR1641" s="206" t="s">
        <v>150</v>
      </c>
      <c r="AT1641" s="206" t="s">
        <v>145</v>
      </c>
      <c r="AU1641" s="206" t="s">
        <v>83</v>
      </c>
      <c r="AY1641" s="17" t="s">
        <v>143</v>
      </c>
      <c r="BE1641" s="207">
        <f>IF(N1641="základní",J1641,0)</f>
        <v>180225</v>
      </c>
      <c r="BF1641" s="207">
        <f>IF(N1641="snížená",J1641,0)</f>
        <v>0</v>
      </c>
      <c r="BG1641" s="207">
        <f>IF(N1641="zákl. přenesená",J1641,0)</f>
        <v>0</v>
      </c>
      <c r="BH1641" s="207">
        <f>IF(N1641="sníž. přenesená",J1641,0)</f>
        <v>0</v>
      </c>
      <c r="BI1641" s="207">
        <f>IF(N1641="nulová",J1641,0)</f>
        <v>0</v>
      </c>
      <c r="BJ1641" s="17" t="s">
        <v>20</v>
      </c>
      <c r="BK1641" s="207">
        <f>ROUND(I1641*H1641,2)</f>
        <v>180225</v>
      </c>
      <c r="BL1641" s="17" t="s">
        <v>150</v>
      </c>
      <c r="BM1641" s="206" t="s">
        <v>3469</v>
      </c>
    </row>
    <row r="1642" s="2" customFormat="1">
      <c r="A1642" s="32"/>
      <c r="B1642" s="33"/>
      <c r="C1642" s="34"/>
      <c r="D1642" s="208" t="s">
        <v>152</v>
      </c>
      <c r="E1642" s="34"/>
      <c r="F1642" s="209" t="s">
        <v>3470</v>
      </c>
      <c r="G1642" s="34"/>
      <c r="H1642" s="34"/>
      <c r="I1642" s="34"/>
      <c r="J1642" s="34"/>
      <c r="K1642" s="34"/>
      <c r="L1642" s="38"/>
      <c r="M1642" s="210"/>
      <c r="N1642" s="211"/>
      <c r="O1642" s="77"/>
      <c r="P1642" s="77"/>
      <c r="Q1642" s="77"/>
      <c r="R1642" s="77"/>
      <c r="S1642" s="77"/>
      <c r="T1642" s="78"/>
      <c r="U1642" s="32"/>
      <c r="V1642" s="32"/>
      <c r="W1642" s="32"/>
      <c r="X1642" s="32"/>
      <c r="Y1642" s="32"/>
      <c r="Z1642" s="32"/>
      <c r="AA1642" s="32"/>
      <c r="AB1642" s="32"/>
      <c r="AC1642" s="32"/>
      <c r="AD1642" s="32"/>
      <c r="AE1642" s="32"/>
      <c r="AT1642" s="17" t="s">
        <v>152</v>
      </c>
      <c r="AU1642" s="17" t="s">
        <v>83</v>
      </c>
    </row>
    <row r="1643" s="2" customFormat="1">
      <c r="A1643" s="32"/>
      <c r="B1643" s="33"/>
      <c r="C1643" s="34"/>
      <c r="D1643" s="208" t="s">
        <v>179</v>
      </c>
      <c r="E1643" s="34"/>
      <c r="F1643" s="209" t="s">
        <v>3471</v>
      </c>
      <c r="G1643" s="34"/>
      <c r="H1643" s="34"/>
      <c r="I1643" s="34"/>
      <c r="J1643" s="34"/>
      <c r="K1643" s="34"/>
      <c r="L1643" s="38"/>
      <c r="M1643" s="210"/>
      <c r="N1643" s="211"/>
      <c r="O1643" s="77"/>
      <c r="P1643" s="77"/>
      <c r="Q1643" s="77"/>
      <c r="R1643" s="77"/>
      <c r="S1643" s="77"/>
      <c r="T1643" s="78"/>
      <c r="U1643" s="32"/>
      <c r="V1643" s="32"/>
      <c r="W1643" s="32"/>
      <c r="X1643" s="32"/>
      <c r="Y1643" s="32"/>
      <c r="Z1643" s="32"/>
      <c r="AA1643" s="32"/>
      <c r="AB1643" s="32"/>
      <c r="AC1643" s="32"/>
      <c r="AD1643" s="32"/>
      <c r="AE1643" s="32"/>
      <c r="AT1643" s="17" t="s">
        <v>179</v>
      </c>
      <c r="AU1643" s="17" t="s">
        <v>83</v>
      </c>
    </row>
    <row r="1644" s="2" customFormat="1" ht="49.05" customHeight="1">
      <c r="A1644" s="32"/>
      <c r="B1644" s="33"/>
      <c r="C1644" s="196" t="s">
        <v>3472</v>
      </c>
      <c r="D1644" s="196" t="s">
        <v>145</v>
      </c>
      <c r="E1644" s="197" t="s">
        <v>3473</v>
      </c>
      <c r="F1644" s="198" t="s">
        <v>3474</v>
      </c>
      <c r="G1644" s="199" t="s">
        <v>506</v>
      </c>
      <c r="H1644" s="200">
        <v>120</v>
      </c>
      <c r="I1644" s="201">
        <v>180</v>
      </c>
      <c r="J1644" s="201">
        <f>ROUND(I1644*H1644,2)</f>
        <v>21600</v>
      </c>
      <c r="K1644" s="198" t="s">
        <v>149</v>
      </c>
      <c r="L1644" s="38"/>
      <c r="M1644" s="202" t="s">
        <v>18</v>
      </c>
      <c r="N1644" s="203" t="s">
        <v>45</v>
      </c>
      <c r="O1644" s="204">
        <v>0.32400000000000001</v>
      </c>
      <c r="P1644" s="204">
        <f>O1644*H1644</f>
        <v>38.880000000000003</v>
      </c>
      <c r="Q1644" s="204">
        <v>0</v>
      </c>
      <c r="R1644" s="204">
        <f>Q1644*H1644</f>
        <v>0</v>
      </c>
      <c r="S1644" s="204">
        <v>0</v>
      </c>
      <c r="T1644" s="205">
        <f>S1644*H1644</f>
        <v>0</v>
      </c>
      <c r="U1644" s="32"/>
      <c r="V1644" s="32"/>
      <c r="W1644" s="32"/>
      <c r="X1644" s="32"/>
      <c r="Y1644" s="32"/>
      <c r="Z1644" s="32"/>
      <c r="AA1644" s="32"/>
      <c r="AB1644" s="32"/>
      <c r="AC1644" s="32"/>
      <c r="AD1644" s="32"/>
      <c r="AE1644" s="32"/>
      <c r="AR1644" s="206" t="s">
        <v>150</v>
      </c>
      <c r="AT1644" s="206" t="s">
        <v>145</v>
      </c>
      <c r="AU1644" s="206" t="s">
        <v>83</v>
      </c>
      <c r="AY1644" s="17" t="s">
        <v>143</v>
      </c>
      <c r="BE1644" s="207">
        <f>IF(N1644="základní",J1644,0)</f>
        <v>21600</v>
      </c>
      <c r="BF1644" s="207">
        <f>IF(N1644="snížená",J1644,0)</f>
        <v>0</v>
      </c>
      <c r="BG1644" s="207">
        <f>IF(N1644="zákl. přenesená",J1644,0)</f>
        <v>0</v>
      </c>
      <c r="BH1644" s="207">
        <f>IF(N1644="sníž. přenesená",J1644,0)</f>
        <v>0</v>
      </c>
      <c r="BI1644" s="207">
        <f>IF(N1644="nulová",J1644,0)</f>
        <v>0</v>
      </c>
      <c r="BJ1644" s="17" t="s">
        <v>20</v>
      </c>
      <c r="BK1644" s="207">
        <f>ROUND(I1644*H1644,2)</f>
        <v>21600</v>
      </c>
      <c r="BL1644" s="17" t="s">
        <v>150</v>
      </c>
      <c r="BM1644" s="206" t="s">
        <v>3475</v>
      </c>
    </row>
    <row r="1645" s="2" customFormat="1">
      <c r="A1645" s="32"/>
      <c r="B1645" s="33"/>
      <c r="C1645" s="34"/>
      <c r="D1645" s="208" t="s">
        <v>152</v>
      </c>
      <c r="E1645" s="34"/>
      <c r="F1645" s="209" t="s">
        <v>3470</v>
      </c>
      <c r="G1645" s="34"/>
      <c r="H1645" s="34"/>
      <c r="I1645" s="34"/>
      <c r="J1645" s="34"/>
      <c r="K1645" s="34"/>
      <c r="L1645" s="38"/>
      <c r="M1645" s="210"/>
      <c r="N1645" s="211"/>
      <c r="O1645" s="77"/>
      <c r="P1645" s="77"/>
      <c r="Q1645" s="77"/>
      <c r="R1645" s="77"/>
      <c r="S1645" s="77"/>
      <c r="T1645" s="78"/>
      <c r="U1645" s="32"/>
      <c r="V1645" s="32"/>
      <c r="W1645" s="32"/>
      <c r="X1645" s="32"/>
      <c r="Y1645" s="32"/>
      <c r="Z1645" s="32"/>
      <c r="AA1645" s="32"/>
      <c r="AB1645" s="32"/>
      <c r="AC1645" s="32"/>
      <c r="AD1645" s="32"/>
      <c r="AE1645" s="32"/>
      <c r="AT1645" s="17" t="s">
        <v>152</v>
      </c>
      <c r="AU1645" s="17" t="s">
        <v>83</v>
      </c>
    </row>
    <row r="1646" s="2" customFormat="1">
      <c r="A1646" s="32"/>
      <c r="B1646" s="33"/>
      <c r="C1646" s="34"/>
      <c r="D1646" s="208" t="s">
        <v>179</v>
      </c>
      <c r="E1646" s="34"/>
      <c r="F1646" s="209" t="s">
        <v>3457</v>
      </c>
      <c r="G1646" s="34"/>
      <c r="H1646" s="34"/>
      <c r="I1646" s="34"/>
      <c r="J1646" s="34"/>
      <c r="K1646" s="34"/>
      <c r="L1646" s="38"/>
      <c r="M1646" s="210"/>
      <c r="N1646" s="211"/>
      <c r="O1646" s="77"/>
      <c r="P1646" s="77"/>
      <c r="Q1646" s="77"/>
      <c r="R1646" s="77"/>
      <c r="S1646" s="77"/>
      <c r="T1646" s="78"/>
      <c r="U1646" s="32"/>
      <c r="V1646" s="32"/>
      <c r="W1646" s="32"/>
      <c r="X1646" s="32"/>
      <c r="Y1646" s="32"/>
      <c r="Z1646" s="32"/>
      <c r="AA1646" s="32"/>
      <c r="AB1646" s="32"/>
      <c r="AC1646" s="32"/>
      <c r="AD1646" s="32"/>
      <c r="AE1646" s="32"/>
      <c r="AT1646" s="17" t="s">
        <v>179</v>
      </c>
      <c r="AU1646" s="17" t="s">
        <v>83</v>
      </c>
    </row>
    <row r="1647" s="2" customFormat="1" ht="49.05" customHeight="1">
      <c r="A1647" s="32"/>
      <c r="B1647" s="33"/>
      <c r="C1647" s="196" t="s">
        <v>3476</v>
      </c>
      <c r="D1647" s="196" t="s">
        <v>145</v>
      </c>
      <c r="E1647" s="197" t="s">
        <v>3477</v>
      </c>
      <c r="F1647" s="198" t="s">
        <v>3478</v>
      </c>
      <c r="G1647" s="199" t="s">
        <v>506</v>
      </c>
      <c r="H1647" s="200">
        <v>375</v>
      </c>
      <c r="I1647" s="201">
        <v>185</v>
      </c>
      <c r="J1647" s="201">
        <f>ROUND(I1647*H1647,2)</f>
        <v>69375</v>
      </c>
      <c r="K1647" s="198" t="s">
        <v>149</v>
      </c>
      <c r="L1647" s="38"/>
      <c r="M1647" s="202" t="s">
        <v>18</v>
      </c>
      <c r="N1647" s="203" t="s">
        <v>45</v>
      </c>
      <c r="O1647" s="204">
        <v>0.32700000000000001</v>
      </c>
      <c r="P1647" s="204">
        <f>O1647*H1647</f>
        <v>122.625</v>
      </c>
      <c r="Q1647" s="204">
        <v>0</v>
      </c>
      <c r="R1647" s="204">
        <f>Q1647*H1647</f>
        <v>0</v>
      </c>
      <c r="S1647" s="204">
        <v>0</v>
      </c>
      <c r="T1647" s="205">
        <f>S1647*H1647</f>
        <v>0</v>
      </c>
      <c r="U1647" s="32"/>
      <c r="V1647" s="32"/>
      <c r="W1647" s="32"/>
      <c r="X1647" s="32"/>
      <c r="Y1647" s="32"/>
      <c r="Z1647" s="32"/>
      <c r="AA1647" s="32"/>
      <c r="AB1647" s="32"/>
      <c r="AC1647" s="32"/>
      <c r="AD1647" s="32"/>
      <c r="AE1647" s="32"/>
      <c r="AR1647" s="206" t="s">
        <v>150</v>
      </c>
      <c r="AT1647" s="206" t="s">
        <v>145</v>
      </c>
      <c r="AU1647" s="206" t="s">
        <v>83</v>
      </c>
      <c r="AY1647" s="17" t="s">
        <v>143</v>
      </c>
      <c r="BE1647" s="207">
        <f>IF(N1647="základní",J1647,0)</f>
        <v>69375</v>
      </c>
      <c r="BF1647" s="207">
        <f>IF(N1647="snížená",J1647,0)</f>
        <v>0</v>
      </c>
      <c r="BG1647" s="207">
        <f>IF(N1647="zákl. přenesená",J1647,0)</f>
        <v>0</v>
      </c>
      <c r="BH1647" s="207">
        <f>IF(N1647="sníž. přenesená",J1647,0)</f>
        <v>0</v>
      </c>
      <c r="BI1647" s="207">
        <f>IF(N1647="nulová",J1647,0)</f>
        <v>0</v>
      </c>
      <c r="BJ1647" s="17" t="s">
        <v>20</v>
      </c>
      <c r="BK1647" s="207">
        <f>ROUND(I1647*H1647,2)</f>
        <v>69375</v>
      </c>
      <c r="BL1647" s="17" t="s">
        <v>150</v>
      </c>
      <c r="BM1647" s="206" t="s">
        <v>3479</v>
      </c>
    </row>
    <row r="1648" s="2" customFormat="1">
      <c r="A1648" s="32"/>
      <c r="B1648" s="33"/>
      <c r="C1648" s="34"/>
      <c r="D1648" s="208" t="s">
        <v>152</v>
      </c>
      <c r="E1648" s="34"/>
      <c r="F1648" s="209" t="s">
        <v>3470</v>
      </c>
      <c r="G1648" s="34"/>
      <c r="H1648" s="34"/>
      <c r="I1648" s="34"/>
      <c r="J1648" s="34"/>
      <c r="K1648" s="34"/>
      <c r="L1648" s="38"/>
      <c r="M1648" s="210"/>
      <c r="N1648" s="211"/>
      <c r="O1648" s="77"/>
      <c r="P1648" s="77"/>
      <c r="Q1648" s="77"/>
      <c r="R1648" s="77"/>
      <c r="S1648" s="77"/>
      <c r="T1648" s="78"/>
      <c r="U1648" s="32"/>
      <c r="V1648" s="32"/>
      <c r="W1648" s="32"/>
      <c r="X1648" s="32"/>
      <c r="Y1648" s="32"/>
      <c r="Z1648" s="32"/>
      <c r="AA1648" s="32"/>
      <c r="AB1648" s="32"/>
      <c r="AC1648" s="32"/>
      <c r="AD1648" s="32"/>
      <c r="AE1648" s="32"/>
      <c r="AT1648" s="17" t="s">
        <v>152</v>
      </c>
      <c r="AU1648" s="17" t="s">
        <v>83</v>
      </c>
    </row>
    <row r="1649" s="2" customFormat="1">
      <c r="A1649" s="32"/>
      <c r="B1649" s="33"/>
      <c r="C1649" s="34"/>
      <c r="D1649" s="208" t="s">
        <v>179</v>
      </c>
      <c r="E1649" s="34"/>
      <c r="F1649" s="209" t="s">
        <v>3457</v>
      </c>
      <c r="G1649" s="34"/>
      <c r="H1649" s="34"/>
      <c r="I1649" s="34"/>
      <c r="J1649" s="34"/>
      <c r="K1649" s="34"/>
      <c r="L1649" s="38"/>
      <c r="M1649" s="210"/>
      <c r="N1649" s="211"/>
      <c r="O1649" s="77"/>
      <c r="P1649" s="77"/>
      <c r="Q1649" s="77"/>
      <c r="R1649" s="77"/>
      <c r="S1649" s="77"/>
      <c r="T1649" s="78"/>
      <c r="U1649" s="32"/>
      <c r="V1649" s="32"/>
      <c r="W1649" s="32"/>
      <c r="X1649" s="32"/>
      <c r="Y1649" s="32"/>
      <c r="Z1649" s="32"/>
      <c r="AA1649" s="32"/>
      <c r="AB1649" s="32"/>
      <c r="AC1649" s="32"/>
      <c r="AD1649" s="32"/>
      <c r="AE1649" s="32"/>
      <c r="AT1649" s="17" t="s">
        <v>179</v>
      </c>
      <c r="AU1649" s="17" t="s">
        <v>83</v>
      </c>
    </row>
    <row r="1650" s="2" customFormat="1" ht="49.05" customHeight="1">
      <c r="A1650" s="32"/>
      <c r="B1650" s="33"/>
      <c r="C1650" s="196" t="s">
        <v>3480</v>
      </c>
      <c r="D1650" s="196" t="s">
        <v>145</v>
      </c>
      <c r="E1650" s="197" t="s">
        <v>3481</v>
      </c>
      <c r="F1650" s="198" t="s">
        <v>3482</v>
      </c>
      <c r="G1650" s="199" t="s">
        <v>506</v>
      </c>
      <c r="H1650" s="200">
        <v>22.5</v>
      </c>
      <c r="I1650" s="201">
        <v>187</v>
      </c>
      <c r="J1650" s="201">
        <f>ROUND(I1650*H1650,2)</f>
        <v>4207.5</v>
      </c>
      <c r="K1650" s="198" t="s">
        <v>149</v>
      </c>
      <c r="L1650" s="38"/>
      <c r="M1650" s="202" t="s">
        <v>18</v>
      </c>
      <c r="N1650" s="203" t="s">
        <v>45</v>
      </c>
      <c r="O1650" s="204">
        <v>0.32800000000000001</v>
      </c>
      <c r="P1650" s="204">
        <f>O1650*H1650</f>
        <v>7.3799999999999999</v>
      </c>
      <c r="Q1650" s="204">
        <v>0</v>
      </c>
      <c r="R1650" s="204">
        <f>Q1650*H1650</f>
        <v>0</v>
      </c>
      <c r="S1650" s="204">
        <v>0</v>
      </c>
      <c r="T1650" s="205">
        <f>S1650*H1650</f>
        <v>0</v>
      </c>
      <c r="U1650" s="32"/>
      <c r="V1650" s="32"/>
      <c r="W1650" s="32"/>
      <c r="X1650" s="32"/>
      <c r="Y1650" s="32"/>
      <c r="Z1650" s="32"/>
      <c r="AA1650" s="32"/>
      <c r="AB1650" s="32"/>
      <c r="AC1650" s="32"/>
      <c r="AD1650" s="32"/>
      <c r="AE1650" s="32"/>
      <c r="AR1650" s="206" t="s">
        <v>150</v>
      </c>
      <c r="AT1650" s="206" t="s">
        <v>145</v>
      </c>
      <c r="AU1650" s="206" t="s">
        <v>83</v>
      </c>
      <c r="AY1650" s="17" t="s">
        <v>143</v>
      </c>
      <c r="BE1650" s="207">
        <f>IF(N1650="základní",J1650,0)</f>
        <v>4207.5</v>
      </c>
      <c r="BF1650" s="207">
        <f>IF(N1650="snížená",J1650,0)</f>
        <v>0</v>
      </c>
      <c r="BG1650" s="207">
        <f>IF(N1650="zákl. přenesená",J1650,0)</f>
        <v>0</v>
      </c>
      <c r="BH1650" s="207">
        <f>IF(N1650="sníž. přenesená",J1650,0)</f>
        <v>0</v>
      </c>
      <c r="BI1650" s="207">
        <f>IF(N1650="nulová",J1650,0)</f>
        <v>0</v>
      </c>
      <c r="BJ1650" s="17" t="s">
        <v>20</v>
      </c>
      <c r="BK1650" s="207">
        <f>ROUND(I1650*H1650,2)</f>
        <v>4207.5</v>
      </c>
      <c r="BL1650" s="17" t="s">
        <v>150</v>
      </c>
      <c r="BM1650" s="206" t="s">
        <v>3483</v>
      </c>
    </row>
    <row r="1651" s="2" customFormat="1">
      <c r="A1651" s="32"/>
      <c r="B1651" s="33"/>
      <c r="C1651" s="34"/>
      <c r="D1651" s="208" t="s">
        <v>152</v>
      </c>
      <c r="E1651" s="34"/>
      <c r="F1651" s="209" t="s">
        <v>3470</v>
      </c>
      <c r="G1651" s="34"/>
      <c r="H1651" s="34"/>
      <c r="I1651" s="34"/>
      <c r="J1651" s="34"/>
      <c r="K1651" s="34"/>
      <c r="L1651" s="38"/>
      <c r="M1651" s="210"/>
      <c r="N1651" s="211"/>
      <c r="O1651" s="77"/>
      <c r="P1651" s="77"/>
      <c r="Q1651" s="77"/>
      <c r="R1651" s="77"/>
      <c r="S1651" s="77"/>
      <c r="T1651" s="78"/>
      <c r="U1651" s="32"/>
      <c r="V1651" s="32"/>
      <c r="W1651" s="32"/>
      <c r="X1651" s="32"/>
      <c r="Y1651" s="32"/>
      <c r="Z1651" s="32"/>
      <c r="AA1651" s="32"/>
      <c r="AB1651" s="32"/>
      <c r="AC1651" s="32"/>
      <c r="AD1651" s="32"/>
      <c r="AE1651" s="32"/>
      <c r="AT1651" s="17" t="s">
        <v>152</v>
      </c>
      <c r="AU1651" s="17" t="s">
        <v>83</v>
      </c>
    </row>
    <row r="1652" s="2" customFormat="1">
      <c r="A1652" s="32"/>
      <c r="B1652" s="33"/>
      <c r="C1652" s="34"/>
      <c r="D1652" s="208" t="s">
        <v>179</v>
      </c>
      <c r="E1652" s="34"/>
      <c r="F1652" s="209" t="s">
        <v>3484</v>
      </c>
      <c r="G1652" s="34"/>
      <c r="H1652" s="34"/>
      <c r="I1652" s="34"/>
      <c r="J1652" s="34"/>
      <c r="K1652" s="34"/>
      <c r="L1652" s="38"/>
      <c r="M1652" s="210"/>
      <c r="N1652" s="211"/>
      <c r="O1652" s="77"/>
      <c r="P1652" s="77"/>
      <c r="Q1652" s="77"/>
      <c r="R1652" s="77"/>
      <c r="S1652" s="77"/>
      <c r="T1652" s="78"/>
      <c r="U1652" s="32"/>
      <c r="V1652" s="32"/>
      <c r="W1652" s="32"/>
      <c r="X1652" s="32"/>
      <c r="Y1652" s="32"/>
      <c r="Z1652" s="32"/>
      <c r="AA1652" s="32"/>
      <c r="AB1652" s="32"/>
      <c r="AC1652" s="32"/>
      <c r="AD1652" s="32"/>
      <c r="AE1652" s="32"/>
      <c r="AT1652" s="17" t="s">
        <v>179</v>
      </c>
      <c r="AU1652" s="17" t="s">
        <v>83</v>
      </c>
    </row>
    <row r="1653" s="2" customFormat="1" ht="49.05" customHeight="1">
      <c r="A1653" s="32"/>
      <c r="B1653" s="33"/>
      <c r="C1653" s="196" t="s">
        <v>3485</v>
      </c>
      <c r="D1653" s="196" t="s">
        <v>145</v>
      </c>
      <c r="E1653" s="197" t="s">
        <v>3486</v>
      </c>
      <c r="F1653" s="198" t="s">
        <v>3487</v>
      </c>
      <c r="G1653" s="199" t="s">
        <v>506</v>
      </c>
      <c r="H1653" s="200">
        <v>7.5</v>
      </c>
      <c r="I1653" s="201">
        <v>194</v>
      </c>
      <c r="J1653" s="201">
        <f>ROUND(I1653*H1653,2)</f>
        <v>1455</v>
      </c>
      <c r="K1653" s="198" t="s">
        <v>149</v>
      </c>
      <c r="L1653" s="38"/>
      <c r="M1653" s="202" t="s">
        <v>18</v>
      </c>
      <c r="N1653" s="203" t="s">
        <v>45</v>
      </c>
      <c r="O1653" s="204">
        <v>0.33200000000000002</v>
      </c>
      <c r="P1653" s="204">
        <f>O1653*H1653</f>
        <v>2.4900000000000002</v>
      </c>
      <c r="Q1653" s="204">
        <v>0</v>
      </c>
      <c r="R1653" s="204">
        <f>Q1653*H1653</f>
        <v>0</v>
      </c>
      <c r="S1653" s="204">
        <v>0</v>
      </c>
      <c r="T1653" s="205">
        <f>S1653*H1653</f>
        <v>0</v>
      </c>
      <c r="U1653" s="32"/>
      <c r="V1653" s="32"/>
      <c r="W1653" s="32"/>
      <c r="X1653" s="32"/>
      <c r="Y1653" s="32"/>
      <c r="Z1653" s="32"/>
      <c r="AA1653" s="32"/>
      <c r="AB1653" s="32"/>
      <c r="AC1653" s="32"/>
      <c r="AD1653" s="32"/>
      <c r="AE1653" s="32"/>
      <c r="AR1653" s="206" t="s">
        <v>150</v>
      </c>
      <c r="AT1653" s="206" t="s">
        <v>145</v>
      </c>
      <c r="AU1653" s="206" t="s">
        <v>83</v>
      </c>
      <c r="AY1653" s="17" t="s">
        <v>143</v>
      </c>
      <c r="BE1653" s="207">
        <f>IF(N1653="základní",J1653,0)</f>
        <v>1455</v>
      </c>
      <c r="BF1653" s="207">
        <f>IF(N1653="snížená",J1653,0)</f>
        <v>0</v>
      </c>
      <c r="BG1653" s="207">
        <f>IF(N1653="zákl. přenesená",J1653,0)</f>
        <v>0</v>
      </c>
      <c r="BH1653" s="207">
        <f>IF(N1653="sníž. přenesená",J1653,0)</f>
        <v>0</v>
      </c>
      <c r="BI1653" s="207">
        <f>IF(N1653="nulová",J1653,0)</f>
        <v>0</v>
      </c>
      <c r="BJ1653" s="17" t="s">
        <v>20</v>
      </c>
      <c r="BK1653" s="207">
        <f>ROUND(I1653*H1653,2)</f>
        <v>1455</v>
      </c>
      <c r="BL1653" s="17" t="s">
        <v>150</v>
      </c>
      <c r="BM1653" s="206" t="s">
        <v>3488</v>
      </c>
    </row>
    <row r="1654" s="2" customFormat="1">
      <c r="A1654" s="32"/>
      <c r="B1654" s="33"/>
      <c r="C1654" s="34"/>
      <c r="D1654" s="208" t="s">
        <v>152</v>
      </c>
      <c r="E1654" s="34"/>
      <c r="F1654" s="209" t="s">
        <v>3470</v>
      </c>
      <c r="G1654" s="34"/>
      <c r="H1654" s="34"/>
      <c r="I1654" s="34"/>
      <c r="J1654" s="34"/>
      <c r="K1654" s="34"/>
      <c r="L1654" s="38"/>
      <c r="M1654" s="210"/>
      <c r="N1654" s="211"/>
      <c r="O1654" s="77"/>
      <c r="P1654" s="77"/>
      <c r="Q1654" s="77"/>
      <c r="R1654" s="77"/>
      <c r="S1654" s="77"/>
      <c r="T1654" s="78"/>
      <c r="U1654" s="32"/>
      <c r="V1654" s="32"/>
      <c r="W1654" s="32"/>
      <c r="X1654" s="32"/>
      <c r="Y1654" s="32"/>
      <c r="Z1654" s="32"/>
      <c r="AA1654" s="32"/>
      <c r="AB1654" s="32"/>
      <c r="AC1654" s="32"/>
      <c r="AD1654" s="32"/>
      <c r="AE1654" s="32"/>
      <c r="AT1654" s="17" t="s">
        <v>152</v>
      </c>
      <c r="AU1654" s="17" t="s">
        <v>83</v>
      </c>
    </row>
    <row r="1655" s="2" customFormat="1">
      <c r="A1655" s="32"/>
      <c r="B1655" s="33"/>
      <c r="C1655" s="34"/>
      <c r="D1655" s="208" t="s">
        <v>179</v>
      </c>
      <c r="E1655" s="34"/>
      <c r="F1655" s="209" t="s">
        <v>3484</v>
      </c>
      <c r="G1655" s="34"/>
      <c r="H1655" s="34"/>
      <c r="I1655" s="34"/>
      <c r="J1655" s="34"/>
      <c r="K1655" s="34"/>
      <c r="L1655" s="38"/>
      <c r="M1655" s="210"/>
      <c r="N1655" s="211"/>
      <c r="O1655" s="77"/>
      <c r="P1655" s="77"/>
      <c r="Q1655" s="77"/>
      <c r="R1655" s="77"/>
      <c r="S1655" s="77"/>
      <c r="T1655" s="78"/>
      <c r="U1655" s="32"/>
      <c r="V1655" s="32"/>
      <c r="W1655" s="32"/>
      <c r="X1655" s="32"/>
      <c r="Y1655" s="32"/>
      <c r="Z1655" s="32"/>
      <c r="AA1655" s="32"/>
      <c r="AB1655" s="32"/>
      <c r="AC1655" s="32"/>
      <c r="AD1655" s="32"/>
      <c r="AE1655" s="32"/>
      <c r="AT1655" s="17" t="s">
        <v>179</v>
      </c>
      <c r="AU1655" s="17" t="s">
        <v>83</v>
      </c>
    </row>
    <row r="1656" s="2" customFormat="1" ht="44.25" customHeight="1">
      <c r="A1656" s="32"/>
      <c r="B1656" s="33"/>
      <c r="C1656" s="196" t="s">
        <v>3489</v>
      </c>
      <c r="D1656" s="196" t="s">
        <v>145</v>
      </c>
      <c r="E1656" s="197" t="s">
        <v>3490</v>
      </c>
      <c r="F1656" s="198" t="s">
        <v>3491</v>
      </c>
      <c r="G1656" s="199" t="s">
        <v>506</v>
      </c>
      <c r="H1656" s="200">
        <v>375</v>
      </c>
      <c r="I1656" s="201">
        <v>608</v>
      </c>
      <c r="J1656" s="201">
        <f>ROUND(I1656*H1656,2)</f>
        <v>228000</v>
      </c>
      <c r="K1656" s="198" t="s">
        <v>149</v>
      </c>
      <c r="L1656" s="38"/>
      <c r="M1656" s="202" t="s">
        <v>18</v>
      </c>
      <c r="N1656" s="203" t="s">
        <v>45</v>
      </c>
      <c r="O1656" s="204">
        <v>1.4219999999999999</v>
      </c>
      <c r="P1656" s="204">
        <f>O1656*H1656</f>
        <v>533.25</v>
      </c>
      <c r="Q1656" s="204">
        <v>0</v>
      </c>
      <c r="R1656" s="204">
        <f>Q1656*H1656</f>
        <v>0</v>
      </c>
      <c r="S1656" s="204">
        <v>0</v>
      </c>
      <c r="T1656" s="205">
        <f>S1656*H1656</f>
        <v>0</v>
      </c>
      <c r="U1656" s="32"/>
      <c r="V1656" s="32"/>
      <c r="W1656" s="32"/>
      <c r="X1656" s="32"/>
      <c r="Y1656" s="32"/>
      <c r="Z1656" s="32"/>
      <c r="AA1656" s="32"/>
      <c r="AB1656" s="32"/>
      <c r="AC1656" s="32"/>
      <c r="AD1656" s="32"/>
      <c r="AE1656" s="32"/>
      <c r="AR1656" s="206" t="s">
        <v>150</v>
      </c>
      <c r="AT1656" s="206" t="s">
        <v>145</v>
      </c>
      <c r="AU1656" s="206" t="s">
        <v>83</v>
      </c>
      <c r="AY1656" s="17" t="s">
        <v>143</v>
      </c>
      <c r="BE1656" s="207">
        <f>IF(N1656="základní",J1656,0)</f>
        <v>228000</v>
      </c>
      <c r="BF1656" s="207">
        <f>IF(N1656="snížená",J1656,0)</f>
        <v>0</v>
      </c>
      <c r="BG1656" s="207">
        <f>IF(N1656="zákl. přenesená",J1656,0)</f>
        <v>0</v>
      </c>
      <c r="BH1656" s="207">
        <f>IF(N1656="sníž. přenesená",J1656,0)</f>
        <v>0</v>
      </c>
      <c r="BI1656" s="207">
        <f>IF(N1656="nulová",J1656,0)</f>
        <v>0</v>
      </c>
      <c r="BJ1656" s="17" t="s">
        <v>20</v>
      </c>
      <c r="BK1656" s="207">
        <f>ROUND(I1656*H1656,2)</f>
        <v>228000</v>
      </c>
      <c r="BL1656" s="17" t="s">
        <v>150</v>
      </c>
      <c r="BM1656" s="206" t="s">
        <v>3492</v>
      </c>
    </row>
    <row r="1657" s="2" customFormat="1">
      <c r="A1657" s="32"/>
      <c r="B1657" s="33"/>
      <c r="C1657" s="34"/>
      <c r="D1657" s="208" t="s">
        <v>152</v>
      </c>
      <c r="E1657" s="34"/>
      <c r="F1657" s="209" t="s">
        <v>3493</v>
      </c>
      <c r="G1657" s="34"/>
      <c r="H1657" s="34"/>
      <c r="I1657" s="34"/>
      <c r="J1657" s="34"/>
      <c r="K1657" s="34"/>
      <c r="L1657" s="38"/>
      <c r="M1657" s="210"/>
      <c r="N1657" s="211"/>
      <c r="O1657" s="77"/>
      <c r="P1657" s="77"/>
      <c r="Q1657" s="77"/>
      <c r="R1657" s="77"/>
      <c r="S1657" s="77"/>
      <c r="T1657" s="78"/>
      <c r="U1657" s="32"/>
      <c r="V1657" s="32"/>
      <c r="W1657" s="32"/>
      <c r="X1657" s="32"/>
      <c r="Y1657" s="32"/>
      <c r="Z1657" s="32"/>
      <c r="AA1657" s="32"/>
      <c r="AB1657" s="32"/>
      <c r="AC1657" s="32"/>
      <c r="AD1657" s="32"/>
      <c r="AE1657" s="32"/>
      <c r="AT1657" s="17" t="s">
        <v>152</v>
      </c>
      <c r="AU1657" s="17" t="s">
        <v>83</v>
      </c>
    </row>
    <row r="1658" s="2" customFormat="1" ht="49.05" customHeight="1">
      <c r="A1658" s="32"/>
      <c r="B1658" s="33"/>
      <c r="C1658" s="196" t="s">
        <v>3494</v>
      </c>
      <c r="D1658" s="196" t="s">
        <v>145</v>
      </c>
      <c r="E1658" s="197" t="s">
        <v>3495</v>
      </c>
      <c r="F1658" s="198" t="s">
        <v>3496</v>
      </c>
      <c r="G1658" s="199" t="s">
        <v>506</v>
      </c>
      <c r="H1658" s="200">
        <v>1500</v>
      </c>
      <c r="I1658" s="201">
        <v>28.699999999999999</v>
      </c>
      <c r="J1658" s="201">
        <f>ROUND(I1658*H1658,2)</f>
        <v>43050</v>
      </c>
      <c r="K1658" s="198" t="s">
        <v>149</v>
      </c>
      <c r="L1658" s="38"/>
      <c r="M1658" s="202" t="s">
        <v>18</v>
      </c>
      <c r="N1658" s="203" t="s">
        <v>45</v>
      </c>
      <c r="O1658" s="204">
        <v>0.058000000000000003</v>
      </c>
      <c r="P1658" s="204">
        <f>O1658*H1658</f>
        <v>87</v>
      </c>
      <c r="Q1658" s="204">
        <v>0</v>
      </c>
      <c r="R1658" s="204">
        <f>Q1658*H1658</f>
        <v>0</v>
      </c>
      <c r="S1658" s="204">
        <v>0</v>
      </c>
      <c r="T1658" s="205">
        <f>S1658*H1658</f>
        <v>0</v>
      </c>
      <c r="U1658" s="32"/>
      <c r="V1658" s="32"/>
      <c r="W1658" s="32"/>
      <c r="X1658" s="32"/>
      <c r="Y1658" s="32"/>
      <c r="Z1658" s="32"/>
      <c r="AA1658" s="32"/>
      <c r="AB1658" s="32"/>
      <c r="AC1658" s="32"/>
      <c r="AD1658" s="32"/>
      <c r="AE1658" s="32"/>
      <c r="AR1658" s="206" t="s">
        <v>150</v>
      </c>
      <c r="AT1658" s="206" t="s">
        <v>145</v>
      </c>
      <c r="AU1658" s="206" t="s">
        <v>83</v>
      </c>
      <c r="AY1658" s="17" t="s">
        <v>143</v>
      </c>
      <c r="BE1658" s="207">
        <f>IF(N1658="základní",J1658,0)</f>
        <v>43050</v>
      </c>
      <c r="BF1658" s="207">
        <f>IF(N1658="snížená",J1658,0)</f>
        <v>0</v>
      </c>
      <c r="BG1658" s="207">
        <f>IF(N1658="zákl. přenesená",J1658,0)</f>
        <v>0</v>
      </c>
      <c r="BH1658" s="207">
        <f>IF(N1658="sníž. přenesená",J1658,0)</f>
        <v>0</v>
      </c>
      <c r="BI1658" s="207">
        <f>IF(N1658="nulová",J1658,0)</f>
        <v>0</v>
      </c>
      <c r="BJ1658" s="17" t="s">
        <v>20</v>
      </c>
      <c r="BK1658" s="207">
        <f>ROUND(I1658*H1658,2)</f>
        <v>43050</v>
      </c>
      <c r="BL1658" s="17" t="s">
        <v>150</v>
      </c>
      <c r="BM1658" s="206" t="s">
        <v>3497</v>
      </c>
    </row>
    <row r="1659" s="2" customFormat="1">
      <c r="A1659" s="32"/>
      <c r="B1659" s="33"/>
      <c r="C1659" s="34"/>
      <c r="D1659" s="208" t="s">
        <v>152</v>
      </c>
      <c r="E1659" s="34"/>
      <c r="F1659" s="209" t="s">
        <v>3493</v>
      </c>
      <c r="G1659" s="34"/>
      <c r="H1659" s="34"/>
      <c r="I1659" s="34"/>
      <c r="J1659" s="34"/>
      <c r="K1659" s="34"/>
      <c r="L1659" s="38"/>
      <c r="M1659" s="210"/>
      <c r="N1659" s="211"/>
      <c r="O1659" s="77"/>
      <c r="P1659" s="77"/>
      <c r="Q1659" s="77"/>
      <c r="R1659" s="77"/>
      <c r="S1659" s="77"/>
      <c r="T1659" s="78"/>
      <c r="U1659" s="32"/>
      <c r="V1659" s="32"/>
      <c r="W1659" s="32"/>
      <c r="X1659" s="32"/>
      <c r="Y1659" s="32"/>
      <c r="Z1659" s="32"/>
      <c r="AA1659" s="32"/>
      <c r="AB1659" s="32"/>
      <c r="AC1659" s="32"/>
      <c r="AD1659" s="32"/>
      <c r="AE1659" s="32"/>
      <c r="AT1659" s="17" t="s">
        <v>152</v>
      </c>
      <c r="AU1659" s="17" t="s">
        <v>83</v>
      </c>
    </row>
    <row r="1660" s="12" customFormat="1" ht="25.92" customHeight="1">
      <c r="A1660" s="12"/>
      <c r="B1660" s="181"/>
      <c r="C1660" s="182"/>
      <c r="D1660" s="183" t="s">
        <v>73</v>
      </c>
      <c r="E1660" s="184" t="s">
        <v>3498</v>
      </c>
      <c r="F1660" s="184" t="s">
        <v>3499</v>
      </c>
      <c r="G1660" s="182"/>
      <c r="H1660" s="182"/>
      <c r="I1660" s="182"/>
      <c r="J1660" s="185">
        <f>BK1660</f>
        <v>1388025</v>
      </c>
      <c r="K1660" s="182"/>
      <c r="L1660" s="186"/>
      <c r="M1660" s="187"/>
      <c r="N1660" s="188"/>
      <c r="O1660" s="188"/>
      <c r="P1660" s="189">
        <f>P1661</f>
        <v>4245</v>
      </c>
      <c r="Q1660" s="188"/>
      <c r="R1660" s="189">
        <f>R1661</f>
        <v>0</v>
      </c>
      <c r="S1660" s="188"/>
      <c r="T1660" s="190">
        <f>T1661</f>
        <v>0</v>
      </c>
      <c r="U1660" s="12"/>
      <c r="V1660" s="12"/>
      <c r="W1660" s="12"/>
      <c r="X1660" s="12"/>
      <c r="Y1660" s="12"/>
      <c r="Z1660" s="12"/>
      <c r="AA1660" s="12"/>
      <c r="AB1660" s="12"/>
      <c r="AC1660" s="12"/>
      <c r="AD1660" s="12"/>
      <c r="AE1660" s="12"/>
      <c r="AR1660" s="191" t="s">
        <v>20</v>
      </c>
      <c r="AT1660" s="192" t="s">
        <v>73</v>
      </c>
      <c r="AU1660" s="192" t="s">
        <v>74</v>
      </c>
      <c r="AY1660" s="191" t="s">
        <v>143</v>
      </c>
      <c r="BK1660" s="193">
        <f>BK1661</f>
        <v>1388025</v>
      </c>
    </row>
    <row r="1661" s="12" customFormat="1" ht="22.8" customHeight="1">
      <c r="A1661" s="12"/>
      <c r="B1661" s="181"/>
      <c r="C1661" s="182"/>
      <c r="D1661" s="183" t="s">
        <v>73</v>
      </c>
      <c r="E1661" s="194" t="s">
        <v>3500</v>
      </c>
      <c r="F1661" s="194" t="s">
        <v>3501</v>
      </c>
      <c r="G1661" s="182"/>
      <c r="H1661" s="182"/>
      <c r="I1661" s="182"/>
      <c r="J1661" s="195">
        <f>BK1661</f>
        <v>1388025</v>
      </c>
      <c r="K1661" s="182"/>
      <c r="L1661" s="186"/>
      <c r="M1661" s="187"/>
      <c r="N1661" s="188"/>
      <c r="O1661" s="188"/>
      <c r="P1661" s="189">
        <f>SUM(P1662:P1667)</f>
        <v>4245</v>
      </c>
      <c r="Q1661" s="188"/>
      <c r="R1661" s="189">
        <f>SUM(R1662:R1667)</f>
        <v>0</v>
      </c>
      <c r="S1661" s="188"/>
      <c r="T1661" s="190">
        <f>SUM(T1662:T1667)</f>
        <v>0</v>
      </c>
      <c r="U1661" s="12"/>
      <c r="V1661" s="12"/>
      <c r="W1661" s="12"/>
      <c r="X1661" s="12"/>
      <c r="Y1661" s="12"/>
      <c r="Z1661" s="12"/>
      <c r="AA1661" s="12"/>
      <c r="AB1661" s="12"/>
      <c r="AC1661" s="12"/>
      <c r="AD1661" s="12"/>
      <c r="AE1661" s="12"/>
      <c r="AR1661" s="191" t="s">
        <v>20</v>
      </c>
      <c r="AT1661" s="192" t="s">
        <v>73</v>
      </c>
      <c r="AU1661" s="192" t="s">
        <v>20</v>
      </c>
      <c r="AY1661" s="191" t="s">
        <v>143</v>
      </c>
      <c r="BK1661" s="193">
        <f>SUM(BK1662:BK1667)</f>
        <v>1388025</v>
      </c>
    </row>
    <row r="1662" s="2" customFormat="1" ht="37.8" customHeight="1">
      <c r="A1662" s="32"/>
      <c r="B1662" s="33"/>
      <c r="C1662" s="196" t="s">
        <v>3502</v>
      </c>
      <c r="D1662" s="196" t="s">
        <v>145</v>
      </c>
      <c r="E1662" s="197" t="s">
        <v>3503</v>
      </c>
      <c r="F1662" s="198" t="s">
        <v>3504</v>
      </c>
      <c r="G1662" s="199" t="s">
        <v>276</v>
      </c>
      <c r="H1662" s="200">
        <v>990</v>
      </c>
      <c r="I1662" s="201">
        <v>294</v>
      </c>
      <c r="J1662" s="201">
        <f>ROUND(I1662*H1662,2)</f>
        <v>291060</v>
      </c>
      <c r="K1662" s="198" t="s">
        <v>149</v>
      </c>
      <c r="L1662" s="38"/>
      <c r="M1662" s="202" t="s">
        <v>18</v>
      </c>
      <c r="N1662" s="203" t="s">
        <v>45</v>
      </c>
      <c r="O1662" s="204">
        <v>1</v>
      </c>
      <c r="P1662" s="204">
        <f>O1662*H1662</f>
        <v>990</v>
      </c>
      <c r="Q1662" s="204">
        <v>0</v>
      </c>
      <c r="R1662" s="204">
        <f>Q1662*H1662</f>
        <v>0</v>
      </c>
      <c r="S1662" s="204">
        <v>0</v>
      </c>
      <c r="T1662" s="205">
        <f>S1662*H1662</f>
        <v>0</v>
      </c>
      <c r="U1662" s="32"/>
      <c r="V1662" s="32"/>
      <c r="W1662" s="32"/>
      <c r="X1662" s="32"/>
      <c r="Y1662" s="32"/>
      <c r="Z1662" s="32"/>
      <c r="AA1662" s="32"/>
      <c r="AB1662" s="32"/>
      <c r="AC1662" s="32"/>
      <c r="AD1662" s="32"/>
      <c r="AE1662" s="32"/>
      <c r="AR1662" s="206" t="s">
        <v>150</v>
      </c>
      <c r="AT1662" s="206" t="s">
        <v>145</v>
      </c>
      <c r="AU1662" s="206" t="s">
        <v>83</v>
      </c>
      <c r="AY1662" s="17" t="s">
        <v>143</v>
      </c>
      <c r="BE1662" s="207">
        <f>IF(N1662="základní",J1662,0)</f>
        <v>291060</v>
      </c>
      <c r="BF1662" s="207">
        <f>IF(N1662="snížená",J1662,0)</f>
        <v>0</v>
      </c>
      <c r="BG1662" s="207">
        <f>IF(N1662="zákl. přenesená",J1662,0)</f>
        <v>0</v>
      </c>
      <c r="BH1662" s="207">
        <f>IF(N1662="sníž. přenesená",J1662,0)</f>
        <v>0</v>
      </c>
      <c r="BI1662" s="207">
        <f>IF(N1662="nulová",J1662,0)</f>
        <v>0</v>
      </c>
      <c r="BJ1662" s="17" t="s">
        <v>20</v>
      </c>
      <c r="BK1662" s="207">
        <f>ROUND(I1662*H1662,2)</f>
        <v>291060</v>
      </c>
      <c r="BL1662" s="17" t="s">
        <v>150</v>
      </c>
      <c r="BM1662" s="206" t="s">
        <v>3505</v>
      </c>
    </row>
    <row r="1663" s="2" customFormat="1">
      <c r="A1663" s="32"/>
      <c r="B1663" s="33"/>
      <c r="C1663" s="34"/>
      <c r="D1663" s="208" t="s">
        <v>179</v>
      </c>
      <c r="E1663" s="34"/>
      <c r="F1663" s="209" t="s">
        <v>3506</v>
      </c>
      <c r="G1663" s="34"/>
      <c r="H1663" s="34"/>
      <c r="I1663" s="34"/>
      <c r="J1663" s="34"/>
      <c r="K1663" s="34"/>
      <c r="L1663" s="38"/>
      <c r="M1663" s="210"/>
      <c r="N1663" s="211"/>
      <c r="O1663" s="77"/>
      <c r="P1663" s="77"/>
      <c r="Q1663" s="77"/>
      <c r="R1663" s="77"/>
      <c r="S1663" s="77"/>
      <c r="T1663" s="78"/>
      <c r="U1663" s="32"/>
      <c r="V1663" s="32"/>
      <c r="W1663" s="32"/>
      <c r="X1663" s="32"/>
      <c r="Y1663" s="32"/>
      <c r="Z1663" s="32"/>
      <c r="AA1663" s="32"/>
      <c r="AB1663" s="32"/>
      <c r="AC1663" s="32"/>
      <c r="AD1663" s="32"/>
      <c r="AE1663" s="32"/>
      <c r="AT1663" s="17" t="s">
        <v>179</v>
      </c>
      <c r="AU1663" s="17" t="s">
        <v>83</v>
      </c>
    </row>
    <row r="1664" s="2" customFormat="1" ht="37.8" customHeight="1">
      <c r="A1664" s="32"/>
      <c r="B1664" s="33"/>
      <c r="C1664" s="196" t="s">
        <v>3507</v>
      </c>
      <c r="D1664" s="196" t="s">
        <v>145</v>
      </c>
      <c r="E1664" s="197" t="s">
        <v>3508</v>
      </c>
      <c r="F1664" s="198" t="s">
        <v>3509</v>
      </c>
      <c r="G1664" s="199" t="s">
        <v>276</v>
      </c>
      <c r="H1664" s="200">
        <v>3000</v>
      </c>
      <c r="I1664" s="201">
        <v>328</v>
      </c>
      <c r="J1664" s="201">
        <f>ROUND(I1664*H1664,2)</f>
        <v>984000</v>
      </c>
      <c r="K1664" s="198" t="s">
        <v>149</v>
      </c>
      <c r="L1664" s="38"/>
      <c r="M1664" s="202" t="s">
        <v>18</v>
      </c>
      <c r="N1664" s="203" t="s">
        <v>45</v>
      </c>
      <c r="O1664" s="204">
        <v>1</v>
      </c>
      <c r="P1664" s="204">
        <f>O1664*H1664</f>
        <v>3000</v>
      </c>
      <c r="Q1664" s="204">
        <v>0</v>
      </c>
      <c r="R1664" s="204">
        <f>Q1664*H1664</f>
        <v>0</v>
      </c>
      <c r="S1664" s="204">
        <v>0</v>
      </c>
      <c r="T1664" s="205">
        <f>S1664*H1664</f>
        <v>0</v>
      </c>
      <c r="U1664" s="32"/>
      <c r="V1664" s="32"/>
      <c r="W1664" s="32"/>
      <c r="X1664" s="32"/>
      <c r="Y1664" s="32"/>
      <c r="Z1664" s="32"/>
      <c r="AA1664" s="32"/>
      <c r="AB1664" s="32"/>
      <c r="AC1664" s="32"/>
      <c r="AD1664" s="32"/>
      <c r="AE1664" s="32"/>
      <c r="AR1664" s="206" t="s">
        <v>150</v>
      </c>
      <c r="AT1664" s="206" t="s">
        <v>145</v>
      </c>
      <c r="AU1664" s="206" t="s">
        <v>83</v>
      </c>
      <c r="AY1664" s="17" t="s">
        <v>143</v>
      </c>
      <c r="BE1664" s="207">
        <f>IF(N1664="základní",J1664,0)</f>
        <v>984000</v>
      </c>
      <c r="BF1664" s="207">
        <f>IF(N1664="snížená",J1664,0)</f>
        <v>0</v>
      </c>
      <c r="BG1664" s="207">
        <f>IF(N1664="zákl. přenesená",J1664,0)</f>
        <v>0</v>
      </c>
      <c r="BH1664" s="207">
        <f>IF(N1664="sníž. přenesená",J1664,0)</f>
        <v>0</v>
      </c>
      <c r="BI1664" s="207">
        <f>IF(N1664="nulová",J1664,0)</f>
        <v>0</v>
      </c>
      <c r="BJ1664" s="17" t="s">
        <v>20</v>
      </c>
      <c r="BK1664" s="207">
        <f>ROUND(I1664*H1664,2)</f>
        <v>984000</v>
      </c>
      <c r="BL1664" s="17" t="s">
        <v>150</v>
      </c>
      <c r="BM1664" s="206" t="s">
        <v>3510</v>
      </c>
    </row>
    <row r="1665" s="2" customFormat="1">
      <c r="A1665" s="32"/>
      <c r="B1665" s="33"/>
      <c r="C1665" s="34"/>
      <c r="D1665" s="208" t="s">
        <v>179</v>
      </c>
      <c r="E1665" s="34"/>
      <c r="F1665" s="209" t="s">
        <v>3511</v>
      </c>
      <c r="G1665" s="34"/>
      <c r="H1665" s="34"/>
      <c r="I1665" s="34"/>
      <c r="J1665" s="34"/>
      <c r="K1665" s="34"/>
      <c r="L1665" s="38"/>
      <c r="M1665" s="210"/>
      <c r="N1665" s="211"/>
      <c r="O1665" s="77"/>
      <c r="P1665" s="77"/>
      <c r="Q1665" s="77"/>
      <c r="R1665" s="77"/>
      <c r="S1665" s="77"/>
      <c r="T1665" s="78"/>
      <c r="U1665" s="32"/>
      <c r="V1665" s="32"/>
      <c r="W1665" s="32"/>
      <c r="X1665" s="32"/>
      <c r="Y1665" s="32"/>
      <c r="Z1665" s="32"/>
      <c r="AA1665" s="32"/>
      <c r="AB1665" s="32"/>
      <c r="AC1665" s="32"/>
      <c r="AD1665" s="32"/>
      <c r="AE1665" s="32"/>
      <c r="AT1665" s="17" t="s">
        <v>179</v>
      </c>
      <c r="AU1665" s="17" t="s">
        <v>83</v>
      </c>
    </row>
    <row r="1666" s="2" customFormat="1" ht="37.8" customHeight="1">
      <c r="A1666" s="32"/>
      <c r="B1666" s="33"/>
      <c r="C1666" s="196" t="s">
        <v>3512</v>
      </c>
      <c r="D1666" s="196" t="s">
        <v>145</v>
      </c>
      <c r="E1666" s="197" t="s">
        <v>3513</v>
      </c>
      <c r="F1666" s="198" t="s">
        <v>3514</v>
      </c>
      <c r="G1666" s="199" t="s">
        <v>276</v>
      </c>
      <c r="H1666" s="200">
        <v>255</v>
      </c>
      <c r="I1666" s="201">
        <v>443</v>
      </c>
      <c r="J1666" s="201">
        <f>ROUND(I1666*H1666,2)</f>
        <v>112965</v>
      </c>
      <c r="K1666" s="198" t="s">
        <v>149</v>
      </c>
      <c r="L1666" s="38"/>
      <c r="M1666" s="202" t="s">
        <v>18</v>
      </c>
      <c r="N1666" s="203" t="s">
        <v>45</v>
      </c>
      <c r="O1666" s="204">
        <v>1</v>
      </c>
      <c r="P1666" s="204">
        <f>O1666*H1666</f>
        <v>255</v>
      </c>
      <c r="Q1666" s="204">
        <v>0</v>
      </c>
      <c r="R1666" s="204">
        <f>Q1666*H1666</f>
        <v>0</v>
      </c>
      <c r="S1666" s="204">
        <v>0</v>
      </c>
      <c r="T1666" s="205">
        <f>S1666*H1666</f>
        <v>0</v>
      </c>
      <c r="U1666" s="32"/>
      <c r="V1666" s="32"/>
      <c r="W1666" s="32"/>
      <c r="X1666" s="32"/>
      <c r="Y1666" s="32"/>
      <c r="Z1666" s="32"/>
      <c r="AA1666" s="32"/>
      <c r="AB1666" s="32"/>
      <c r="AC1666" s="32"/>
      <c r="AD1666" s="32"/>
      <c r="AE1666" s="32"/>
      <c r="AR1666" s="206" t="s">
        <v>150</v>
      </c>
      <c r="AT1666" s="206" t="s">
        <v>145</v>
      </c>
      <c r="AU1666" s="206" t="s">
        <v>83</v>
      </c>
      <c r="AY1666" s="17" t="s">
        <v>143</v>
      </c>
      <c r="BE1666" s="207">
        <f>IF(N1666="základní",J1666,0)</f>
        <v>112965</v>
      </c>
      <c r="BF1666" s="207">
        <f>IF(N1666="snížená",J1666,0)</f>
        <v>0</v>
      </c>
      <c r="BG1666" s="207">
        <f>IF(N1666="zákl. přenesená",J1666,0)</f>
        <v>0</v>
      </c>
      <c r="BH1666" s="207">
        <f>IF(N1666="sníž. přenesená",J1666,0)</f>
        <v>0</v>
      </c>
      <c r="BI1666" s="207">
        <f>IF(N1666="nulová",J1666,0)</f>
        <v>0</v>
      </c>
      <c r="BJ1666" s="17" t="s">
        <v>20</v>
      </c>
      <c r="BK1666" s="207">
        <f>ROUND(I1666*H1666,2)</f>
        <v>112965</v>
      </c>
      <c r="BL1666" s="17" t="s">
        <v>150</v>
      </c>
      <c r="BM1666" s="206" t="s">
        <v>3515</v>
      </c>
    </row>
    <row r="1667" s="2" customFormat="1">
      <c r="A1667" s="32"/>
      <c r="B1667" s="33"/>
      <c r="C1667" s="34"/>
      <c r="D1667" s="208" t="s">
        <v>179</v>
      </c>
      <c r="E1667" s="34"/>
      <c r="F1667" s="209" t="s">
        <v>3516</v>
      </c>
      <c r="G1667" s="34"/>
      <c r="H1667" s="34"/>
      <c r="I1667" s="34"/>
      <c r="J1667" s="34"/>
      <c r="K1667" s="34"/>
      <c r="L1667" s="38"/>
      <c r="M1667" s="210"/>
      <c r="N1667" s="211"/>
      <c r="O1667" s="77"/>
      <c r="P1667" s="77"/>
      <c r="Q1667" s="77"/>
      <c r="R1667" s="77"/>
      <c r="S1667" s="77"/>
      <c r="T1667" s="78"/>
      <c r="U1667" s="32"/>
      <c r="V1667" s="32"/>
      <c r="W1667" s="32"/>
      <c r="X1667" s="32"/>
      <c r="Y1667" s="32"/>
      <c r="Z1667" s="32"/>
      <c r="AA1667" s="32"/>
      <c r="AB1667" s="32"/>
      <c r="AC1667" s="32"/>
      <c r="AD1667" s="32"/>
      <c r="AE1667" s="32"/>
      <c r="AT1667" s="17" t="s">
        <v>179</v>
      </c>
      <c r="AU1667" s="17" t="s">
        <v>83</v>
      </c>
    </row>
    <row r="1668" s="12" customFormat="1" ht="25.92" customHeight="1">
      <c r="A1668" s="12"/>
      <c r="B1668" s="181"/>
      <c r="C1668" s="182"/>
      <c r="D1668" s="183" t="s">
        <v>73</v>
      </c>
      <c r="E1668" s="184" t="s">
        <v>3517</v>
      </c>
      <c r="F1668" s="184" t="s">
        <v>3518</v>
      </c>
      <c r="G1668" s="182"/>
      <c r="H1668" s="182"/>
      <c r="I1668" s="182"/>
      <c r="J1668" s="185">
        <f>BK1668</f>
        <v>8910609.2300000004</v>
      </c>
      <c r="K1668" s="182"/>
      <c r="L1668" s="186"/>
      <c r="M1668" s="187"/>
      <c r="N1668" s="188"/>
      <c r="O1668" s="188"/>
      <c r="P1668" s="189">
        <f>P1669+P1718+P1805+P1819+P1866+P1882+P1887+P1892+P1894+P1904+P1915+P1925</f>
        <v>11780.191494000002</v>
      </c>
      <c r="Q1668" s="188"/>
      <c r="R1668" s="189">
        <f>R1669+R1718+R1805+R1819+R1866+R1882+R1887+R1892+R1894+R1904+R1915+R1925</f>
        <v>64.742132597499989</v>
      </c>
      <c r="S1668" s="188"/>
      <c r="T1668" s="190">
        <f>T1669+T1718+T1805+T1819+T1866+T1882+T1887+T1892+T1894+T1904+T1915+T1925</f>
        <v>66.173940000000002</v>
      </c>
      <c r="U1668" s="12"/>
      <c r="V1668" s="12"/>
      <c r="W1668" s="12"/>
      <c r="X1668" s="12"/>
      <c r="Y1668" s="12"/>
      <c r="Z1668" s="12"/>
      <c r="AA1668" s="12"/>
      <c r="AB1668" s="12"/>
      <c r="AC1668" s="12"/>
      <c r="AD1668" s="12"/>
      <c r="AE1668" s="12"/>
      <c r="AR1668" s="191" t="s">
        <v>20</v>
      </c>
      <c r="AT1668" s="192" t="s">
        <v>73</v>
      </c>
      <c r="AU1668" s="192" t="s">
        <v>74</v>
      </c>
      <c r="AY1668" s="191" t="s">
        <v>143</v>
      </c>
      <c r="BK1668" s="193">
        <f>BK1669+BK1718+BK1805+BK1819+BK1866+BK1882+BK1887+BK1892+BK1894+BK1904+BK1915+BK1925</f>
        <v>8910609.2300000004</v>
      </c>
    </row>
    <row r="1669" s="12" customFormat="1" ht="22.8" customHeight="1">
      <c r="A1669" s="12"/>
      <c r="B1669" s="181"/>
      <c r="C1669" s="182"/>
      <c r="D1669" s="183" t="s">
        <v>73</v>
      </c>
      <c r="E1669" s="194" t="s">
        <v>3422</v>
      </c>
      <c r="F1669" s="194" t="s">
        <v>3519</v>
      </c>
      <c r="G1669" s="182"/>
      <c r="H1669" s="182"/>
      <c r="I1669" s="182"/>
      <c r="J1669" s="195">
        <f>BK1669</f>
        <v>1914592.2499999998</v>
      </c>
      <c r="K1669" s="182"/>
      <c r="L1669" s="186"/>
      <c r="M1669" s="187"/>
      <c r="N1669" s="188"/>
      <c r="O1669" s="188"/>
      <c r="P1669" s="189">
        <f>SUM(P1670:P1717)</f>
        <v>234.26000199999999</v>
      </c>
      <c r="Q1669" s="188"/>
      <c r="R1669" s="189">
        <f>SUM(R1670:R1717)</f>
        <v>5.4200980499999991</v>
      </c>
      <c r="S1669" s="188"/>
      <c r="T1669" s="190">
        <f>SUM(T1670:T1717)</f>
        <v>0.16799999999999998</v>
      </c>
      <c r="U1669" s="12"/>
      <c r="V1669" s="12"/>
      <c r="W1669" s="12"/>
      <c r="X1669" s="12"/>
      <c r="Y1669" s="12"/>
      <c r="Z1669" s="12"/>
      <c r="AA1669" s="12"/>
      <c r="AB1669" s="12"/>
      <c r="AC1669" s="12"/>
      <c r="AD1669" s="12"/>
      <c r="AE1669" s="12"/>
      <c r="AR1669" s="191" t="s">
        <v>20</v>
      </c>
      <c r="AT1669" s="192" t="s">
        <v>73</v>
      </c>
      <c r="AU1669" s="192" t="s">
        <v>20</v>
      </c>
      <c r="AY1669" s="191" t="s">
        <v>143</v>
      </c>
      <c r="BK1669" s="193">
        <f>SUM(BK1670:BK1717)</f>
        <v>1914592.2499999998</v>
      </c>
    </row>
    <row r="1670" s="2" customFormat="1" ht="33" customHeight="1">
      <c r="A1670" s="32"/>
      <c r="B1670" s="33"/>
      <c r="C1670" s="196" t="s">
        <v>3520</v>
      </c>
      <c r="D1670" s="196" t="s">
        <v>145</v>
      </c>
      <c r="E1670" s="197" t="s">
        <v>3521</v>
      </c>
      <c r="F1670" s="198" t="s">
        <v>3522</v>
      </c>
      <c r="G1670" s="199" t="s">
        <v>148</v>
      </c>
      <c r="H1670" s="200">
        <v>600</v>
      </c>
      <c r="I1670" s="201">
        <v>21.100000000000001</v>
      </c>
      <c r="J1670" s="201">
        <f>ROUND(I1670*H1670,2)</f>
        <v>12660</v>
      </c>
      <c r="K1670" s="198" t="s">
        <v>149</v>
      </c>
      <c r="L1670" s="38"/>
      <c r="M1670" s="202" t="s">
        <v>18</v>
      </c>
      <c r="N1670" s="203" t="s">
        <v>45</v>
      </c>
      <c r="O1670" s="204">
        <v>0.053999999999999999</v>
      </c>
      <c r="P1670" s="204">
        <f>O1670*H1670</f>
        <v>32.399999999999999</v>
      </c>
      <c r="Q1670" s="204">
        <v>0</v>
      </c>
      <c r="R1670" s="204">
        <f>Q1670*H1670</f>
        <v>0</v>
      </c>
      <c r="S1670" s="204">
        <v>0</v>
      </c>
      <c r="T1670" s="205">
        <f>S1670*H1670</f>
        <v>0</v>
      </c>
      <c r="U1670" s="32"/>
      <c r="V1670" s="32"/>
      <c r="W1670" s="32"/>
      <c r="X1670" s="32"/>
      <c r="Y1670" s="32"/>
      <c r="Z1670" s="32"/>
      <c r="AA1670" s="32"/>
      <c r="AB1670" s="32"/>
      <c r="AC1670" s="32"/>
      <c r="AD1670" s="32"/>
      <c r="AE1670" s="32"/>
      <c r="AR1670" s="206" t="s">
        <v>150</v>
      </c>
      <c r="AT1670" s="206" t="s">
        <v>145</v>
      </c>
      <c r="AU1670" s="206" t="s">
        <v>83</v>
      </c>
      <c r="AY1670" s="17" t="s">
        <v>143</v>
      </c>
      <c r="BE1670" s="207">
        <f>IF(N1670="základní",J1670,0)</f>
        <v>12660</v>
      </c>
      <c r="BF1670" s="207">
        <f>IF(N1670="snížená",J1670,0)</f>
        <v>0</v>
      </c>
      <c r="BG1670" s="207">
        <f>IF(N1670="zákl. přenesená",J1670,0)</f>
        <v>0</v>
      </c>
      <c r="BH1670" s="207">
        <f>IF(N1670="sníž. přenesená",J1670,0)</f>
        <v>0</v>
      </c>
      <c r="BI1670" s="207">
        <f>IF(N1670="nulová",J1670,0)</f>
        <v>0</v>
      </c>
      <c r="BJ1670" s="17" t="s">
        <v>20</v>
      </c>
      <c r="BK1670" s="207">
        <f>ROUND(I1670*H1670,2)</f>
        <v>12660</v>
      </c>
      <c r="BL1670" s="17" t="s">
        <v>150</v>
      </c>
      <c r="BM1670" s="206" t="s">
        <v>3523</v>
      </c>
    </row>
    <row r="1671" s="2" customFormat="1">
      <c r="A1671" s="32"/>
      <c r="B1671" s="33"/>
      <c r="C1671" s="34"/>
      <c r="D1671" s="208" t="s">
        <v>152</v>
      </c>
      <c r="E1671" s="34"/>
      <c r="F1671" s="209" t="s">
        <v>3524</v>
      </c>
      <c r="G1671" s="34"/>
      <c r="H1671" s="34"/>
      <c r="I1671" s="34"/>
      <c r="J1671" s="34"/>
      <c r="K1671" s="34"/>
      <c r="L1671" s="38"/>
      <c r="M1671" s="210"/>
      <c r="N1671" s="211"/>
      <c r="O1671" s="77"/>
      <c r="P1671" s="77"/>
      <c r="Q1671" s="77"/>
      <c r="R1671" s="77"/>
      <c r="S1671" s="77"/>
      <c r="T1671" s="78"/>
      <c r="U1671" s="32"/>
      <c r="V1671" s="32"/>
      <c r="W1671" s="32"/>
      <c r="X1671" s="32"/>
      <c r="Y1671" s="32"/>
      <c r="Z1671" s="32"/>
      <c r="AA1671" s="32"/>
      <c r="AB1671" s="32"/>
      <c r="AC1671" s="32"/>
      <c r="AD1671" s="32"/>
      <c r="AE1671" s="32"/>
      <c r="AT1671" s="17" t="s">
        <v>152</v>
      </c>
      <c r="AU1671" s="17" t="s">
        <v>83</v>
      </c>
    </row>
    <row r="1672" s="2" customFormat="1">
      <c r="A1672" s="32"/>
      <c r="B1672" s="33"/>
      <c r="C1672" s="34"/>
      <c r="D1672" s="208" t="s">
        <v>179</v>
      </c>
      <c r="E1672" s="34"/>
      <c r="F1672" s="209" t="s">
        <v>3525</v>
      </c>
      <c r="G1672" s="34"/>
      <c r="H1672" s="34"/>
      <c r="I1672" s="34"/>
      <c r="J1672" s="34"/>
      <c r="K1672" s="34"/>
      <c r="L1672" s="38"/>
      <c r="M1672" s="210"/>
      <c r="N1672" s="211"/>
      <c r="O1672" s="77"/>
      <c r="P1672" s="77"/>
      <c r="Q1672" s="77"/>
      <c r="R1672" s="77"/>
      <c r="S1672" s="77"/>
      <c r="T1672" s="78"/>
      <c r="U1672" s="32"/>
      <c r="V1672" s="32"/>
      <c r="W1672" s="32"/>
      <c r="X1672" s="32"/>
      <c r="Y1672" s="32"/>
      <c r="Z1672" s="32"/>
      <c r="AA1672" s="32"/>
      <c r="AB1672" s="32"/>
      <c r="AC1672" s="32"/>
      <c r="AD1672" s="32"/>
      <c r="AE1672" s="32"/>
      <c r="AT1672" s="17" t="s">
        <v>179</v>
      </c>
      <c r="AU1672" s="17" t="s">
        <v>83</v>
      </c>
    </row>
    <row r="1673" s="2" customFormat="1" ht="16.5" customHeight="1">
      <c r="A1673" s="32"/>
      <c r="B1673" s="33"/>
      <c r="C1673" s="212" t="s">
        <v>3526</v>
      </c>
      <c r="D1673" s="212" t="s">
        <v>260</v>
      </c>
      <c r="E1673" s="213" t="s">
        <v>3527</v>
      </c>
      <c r="F1673" s="214" t="s">
        <v>3528</v>
      </c>
      <c r="G1673" s="215" t="s">
        <v>506</v>
      </c>
      <c r="H1673" s="216">
        <v>0.20999999999999999</v>
      </c>
      <c r="I1673" s="217">
        <v>82300</v>
      </c>
      <c r="J1673" s="217">
        <f>ROUND(I1673*H1673,2)</f>
        <v>17283</v>
      </c>
      <c r="K1673" s="214" t="s">
        <v>149</v>
      </c>
      <c r="L1673" s="218"/>
      <c r="M1673" s="219" t="s">
        <v>18</v>
      </c>
      <c r="N1673" s="220" t="s">
        <v>45</v>
      </c>
      <c r="O1673" s="204">
        <v>0</v>
      </c>
      <c r="P1673" s="204">
        <f>O1673*H1673</f>
        <v>0</v>
      </c>
      <c r="Q1673" s="204">
        <v>1</v>
      </c>
      <c r="R1673" s="204">
        <f>Q1673*H1673</f>
        <v>0.20999999999999999</v>
      </c>
      <c r="S1673" s="204">
        <v>0</v>
      </c>
      <c r="T1673" s="205">
        <f>S1673*H1673</f>
        <v>0</v>
      </c>
      <c r="U1673" s="32"/>
      <c r="V1673" s="32"/>
      <c r="W1673" s="32"/>
      <c r="X1673" s="32"/>
      <c r="Y1673" s="32"/>
      <c r="Z1673" s="32"/>
      <c r="AA1673" s="32"/>
      <c r="AB1673" s="32"/>
      <c r="AC1673" s="32"/>
      <c r="AD1673" s="32"/>
      <c r="AE1673" s="32"/>
      <c r="AR1673" s="206" t="s">
        <v>181</v>
      </c>
      <c r="AT1673" s="206" t="s">
        <v>260</v>
      </c>
      <c r="AU1673" s="206" t="s">
        <v>83</v>
      </c>
      <c r="AY1673" s="17" t="s">
        <v>143</v>
      </c>
      <c r="BE1673" s="207">
        <f>IF(N1673="základní",J1673,0)</f>
        <v>17283</v>
      </c>
      <c r="BF1673" s="207">
        <f>IF(N1673="snížená",J1673,0)</f>
        <v>0</v>
      </c>
      <c r="BG1673" s="207">
        <f>IF(N1673="zákl. přenesená",J1673,0)</f>
        <v>0</v>
      </c>
      <c r="BH1673" s="207">
        <f>IF(N1673="sníž. přenesená",J1673,0)</f>
        <v>0</v>
      </c>
      <c r="BI1673" s="207">
        <f>IF(N1673="nulová",J1673,0)</f>
        <v>0</v>
      </c>
      <c r="BJ1673" s="17" t="s">
        <v>20</v>
      </c>
      <c r="BK1673" s="207">
        <f>ROUND(I1673*H1673,2)</f>
        <v>17283</v>
      </c>
      <c r="BL1673" s="17" t="s">
        <v>150</v>
      </c>
      <c r="BM1673" s="206" t="s">
        <v>3529</v>
      </c>
    </row>
    <row r="1674" s="2" customFormat="1">
      <c r="A1674" s="32"/>
      <c r="B1674" s="33"/>
      <c r="C1674" s="34"/>
      <c r="D1674" s="208" t="s">
        <v>179</v>
      </c>
      <c r="E1674" s="34"/>
      <c r="F1674" s="209" t="s">
        <v>3530</v>
      </c>
      <c r="G1674" s="34"/>
      <c r="H1674" s="34"/>
      <c r="I1674" s="34"/>
      <c r="J1674" s="34"/>
      <c r="K1674" s="34"/>
      <c r="L1674" s="38"/>
      <c r="M1674" s="210"/>
      <c r="N1674" s="211"/>
      <c r="O1674" s="77"/>
      <c r="P1674" s="77"/>
      <c r="Q1674" s="77"/>
      <c r="R1674" s="77"/>
      <c r="S1674" s="77"/>
      <c r="T1674" s="78"/>
      <c r="U1674" s="32"/>
      <c r="V1674" s="32"/>
      <c r="W1674" s="32"/>
      <c r="X1674" s="32"/>
      <c r="Y1674" s="32"/>
      <c r="Z1674" s="32"/>
      <c r="AA1674" s="32"/>
      <c r="AB1674" s="32"/>
      <c r="AC1674" s="32"/>
      <c r="AD1674" s="32"/>
      <c r="AE1674" s="32"/>
      <c r="AT1674" s="17" t="s">
        <v>179</v>
      </c>
      <c r="AU1674" s="17" t="s">
        <v>83</v>
      </c>
    </row>
    <row r="1675" s="2" customFormat="1" ht="33" customHeight="1">
      <c r="A1675" s="32"/>
      <c r="B1675" s="33"/>
      <c r="C1675" s="196" t="s">
        <v>3531</v>
      </c>
      <c r="D1675" s="196" t="s">
        <v>145</v>
      </c>
      <c r="E1675" s="197" t="s">
        <v>3532</v>
      </c>
      <c r="F1675" s="198" t="s">
        <v>3533</v>
      </c>
      <c r="G1675" s="199" t="s">
        <v>148</v>
      </c>
      <c r="H1675" s="200">
        <v>1200</v>
      </c>
      <c r="I1675" s="201">
        <v>27.199999999999999</v>
      </c>
      <c r="J1675" s="201">
        <f>ROUND(I1675*H1675,2)</f>
        <v>32640</v>
      </c>
      <c r="K1675" s="198" t="s">
        <v>149</v>
      </c>
      <c r="L1675" s="38"/>
      <c r="M1675" s="202" t="s">
        <v>18</v>
      </c>
      <c r="N1675" s="203" t="s">
        <v>45</v>
      </c>
      <c r="O1675" s="204">
        <v>0.058999999999999997</v>
      </c>
      <c r="P1675" s="204">
        <f>O1675*H1675</f>
        <v>70.799999999999997</v>
      </c>
      <c r="Q1675" s="204">
        <v>0</v>
      </c>
      <c r="R1675" s="204">
        <f>Q1675*H1675</f>
        <v>0</v>
      </c>
      <c r="S1675" s="204">
        <v>0</v>
      </c>
      <c r="T1675" s="205">
        <f>S1675*H1675</f>
        <v>0</v>
      </c>
      <c r="U1675" s="32"/>
      <c r="V1675" s="32"/>
      <c r="W1675" s="32"/>
      <c r="X1675" s="32"/>
      <c r="Y1675" s="32"/>
      <c r="Z1675" s="32"/>
      <c r="AA1675" s="32"/>
      <c r="AB1675" s="32"/>
      <c r="AC1675" s="32"/>
      <c r="AD1675" s="32"/>
      <c r="AE1675" s="32"/>
      <c r="AR1675" s="206" t="s">
        <v>150</v>
      </c>
      <c r="AT1675" s="206" t="s">
        <v>145</v>
      </c>
      <c r="AU1675" s="206" t="s">
        <v>83</v>
      </c>
      <c r="AY1675" s="17" t="s">
        <v>143</v>
      </c>
      <c r="BE1675" s="207">
        <f>IF(N1675="základní",J1675,0)</f>
        <v>32640</v>
      </c>
      <c r="BF1675" s="207">
        <f>IF(N1675="snížená",J1675,0)</f>
        <v>0</v>
      </c>
      <c r="BG1675" s="207">
        <f>IF(N1675="zákl. přenesená",J1675,0)</f>
        <v>0</v>
      </c>
      <c r="BH1675" s="207">
        <f>IF(N1675="sníž. přenesená",J1675,0)</f>
        <v>0</v>
      </c>
      <c r="BI1675" s="207">
        <f>IF(N1675="nulová",J1675,0)</f>
        <v>0</v>
      </c>
      <c r="BJ1675" s="17" t="s">
        <v>20</v>
      </c>
      <c r="BK1675" s="207">
        <f>ROUND(I1675*H1675,2)</f>
        <v>32640</v>
      </c>
      <c r="BL1675" s="17" t="s">
        <v>150</v>
      </c>
      <c r="BM1675" s="206" t="s">
        <v>3534</v>
      </c>
    </row>
    <row r="1676" s="2" customFormat="1">
      <c r="A1676" s="32"/>
      <c r="B1676" s="33"/>
      <c r="C1676" s="34"/>
      <c r="D1676" s="208" t="s">
        <v>152</v>
      </c>
      <c r="E1676" s="34"/>
      <c r="F1676" s="209" t="s">
        <v>3524</v>
      </c>
      <c r="G1676" s="34"/>
      <c r="H1676" s="34"/>
      <c r="I1676" s="34"/>
      <c r="J1676" s="34"/>
      <c r="K1676" s="34"/>
      <c r="L1676" s="38"/>
      <c r="M1676" s="210"/>
      <c r="N1676" s="211"/>
      <c r="O1676" s="77"/>
      <c r="P1676" s="77"/>
      <c r="Q1676" s="77"/>
      <c r="R1676" s="77"/>
      <c r="S1676" s="77"/>
      <c r="T1676" s="78"/>
      <c r="U1676" s="32"/>
      <c r="V1676" s="32"/>
      <c r="W1676" s="32"/>
      <c r="X1676" s="32"/>
      <c r="Y1676" s="32"/>
      <c r="Z1676" s="32"/>
      <c r="AA1676" s="32"/>
      <c r="AB1676" s="32"/>
      <c r="AC1676" s="32"/>
      <c r="AD1676" s="32"/>
      <c r="AE1676" s="32"/>
      <c r="AT1676" s="17" t="s">
        <v>152</v>
      </c>
      <c r="AU1676" s="17" t="s">
        <v>83</v>
      </c>
    </row>
    <row r="1677" s="2" customFormat="1">
      <c r="A1677" s="32"/>
      <c r="B1677" s="33"/>
      <c r="C1677" s="34"/>
      <c r="D1677" s="208" t="s">
        <v>179</v>
      </c>
      <c r="E1677" s="34"/>
      <c r="F1677" s="209" t="s">
        <v>3535</v>
      </c>
      <c r="G1677" s="34"/>
      <c r="H1677" s="34"/>
      <c r="I1677" s="34"/>
      <c r="J1677" s="34"/>
      <c r="K1677" s="34"/>
      <c r="L1677" s="38"/>
      <c r="M1677" s="210"/>
      <c r="N1677" s="211"/>
      <c r="O1677" s="77"/>
      <c r="P1677" s="77"/>
      <c r="Q1677" s="77"/>
      <c r="R1677" s="77"/>
      <c r="S1677" s="77"/>
      <c r="T1677" s="78"/>
      <c r="U1677" s="32"/>
      <c r="V1677" s="32"/>
      <c r="W1677" s="32"/>
      <c r="X1677" s="32"/>
      <c r="Y1677" s="32"/>
      <c r="Z1677" s="32"/>
      <c r="AA1677" s="32"/>
      <c r="AB1677" s="32"/>
      <c r="AC1677" s="32"/>
      <c r="AD1677" s="32"/>
      <c r="AE1677" s="32"/>
      <c r="AT1677" s="17" t="s">
        <v>179</v>
      </c>
      <c r="AU1677" s="17" t="s">
        <v>83</v>
      </c>
    </row>
    <row r="1678" s="2" customFormat="1" ht="16.5" customHeight="1">
      <c r="A1678" s="32"/>
      <c r="B1678" s="33"/>
      <c r="C1678" s="212" t="s">
        <v>3536</v>
      </c>
      <c r="D1678" s="212" t="s">
        <v>260</v>
      </c>
      <c r="E1678" s="213" t="s">
        <v>3537</v>
      </c>
      <c r="F1678" s="214" t="s">
        <v>3538</v>
      </c>
      <c r="G1678" s="215" t="s">
        <v>506</v>
      </c>
      <c r="H1678" s="216">
        <v>4.7999999999999998</v>
      </c>
      <c r="I1678" s="217">
        <v>140100</v>
      </c>
      <c r="J1678" s="217">
        <f>ROUND(I1678*H1678,2)</f>
        <v>672480</v>
      </c>
      <c r="K1678" s="214" t="s">
        <v>149</v>
      </c>
      <c r="L1678" s="218"/>
      <c r="M1678" s="219" t="s">
        <v>18</v>
      </c>
      <c r="N1678" s="220" t="s">
        <v>45</v>
      </c>
      <c r="O1678" s="204">
        <v>0</v>
      </c>
      <c r="P1678" s="204">
        <f>O1678*H1678</f>
        <v>0</v>
      </c>
      <c r="Q1678" s="204">
        <v>1</v>
      </c>
      <c r="R1678" s="204">
        <f>Q1678*H1678</f>
        <v>4.7999999999999998</v>
      </c>
      <c r="S1678" s="204">
        <v>0</v>
      </c>
      <c r="T1678" s="205">
        <f>S1678*H1678</f>
        <v>0</v>
      </c>
      <c r="U1678" s="32"/>
      <c r="V1678" s="32"/>
      <c r="W1678" s="32"/>
      <c r="X1678" s="32"/>
      <c r="Y1678" s="32"/>
      <c r="Z1678" s="32"/>
      <c r="AA1678" s="32"/>
      <c r="AB1678" s="32"/>
      <c r="AC1678" s="32"/>
      <c r="AD1678" s="32"/>
      <c r="AE1678" s="32"/>
      <c r="AR1678" s="206" t="s">
        <v>181</v>
      </c>
      <c r="AT1678" s="206" t="s">
        <v>260</v>
      </c>
      <c r="AU1678" s="206" t="s">
        <v>83</v>
      </c>
      <c r="AY1678" s="17" t="s">
        <v>143</v>
      </c>
      <c r="BE1678" s="207">
        <f>IF(N1678="základní",J1678,0)</f>
        <v>672480</v>
      </c>
      <c r="BF1678" s="207">
        <f>IF(N1678="snížená",J1678,0)</f>
        <v>0</v>
      </c>
      <c r="BG1678" s="207">
        <f>IF(N1678="zákl. přenesená",J1678,0)</f>
        <v>0</v>
      </c>
      <c r="BH1678" s="207">
        <f>IF(N1678="sníž. přenesená",J1678,0)</f>
        <v>0</v>
      </c>
      <c r="BI1678" s="207">
        <f>IF(N1678="nulová",J1678,0)</f>
        <v>0</v>
      </c>
      <c r="BJ1678" s="17" t="s">
        <v>20</v>
      </c>
      <c r="BK1678" s="207">
        <f>ROUND(I1678*H1678,2)</f>
        <v>672480</v>
      </c>
      <c r="BL1678" s="17" t="s">
        <v>150</v>
      </c>
      <c r="BM1678" s="206" t="s">
        <v>3539</v>
      </c>
    </row>
    <row r="1679" s="2" customFormat="1">
      <c r="A1679" s="32"/>
      <c r="B1679" s="33"/>
      <c r="C1679" s="34"/>
      <c r="D1679" s="208" t="s">
        <v>179</v>
      </c>
      <c r="E1679" s="34"/>
      <c r="F1679" s="209" t="s">
        <v>3540</v>
      </c>
      <c r="G1679" s="34"/>
      <c r="H1679" s="34"/>
      <c r="I1679" s="34"/>
      <c r="J1679" s="34"/>
      <c r="K1679" s="34"/>
      <c r="L1679" s="38"/>
      <c r="M1679" s="210"/>
      <c r="N1679" s="211"/>
      <c r="O1679" s="77"/>
      <c r="P1679" s="77"/>
      <c r="Q1679" s="77"/>
      <c r="R1679" s="77"/>
      <c r="S1679" s="77"/>
      <c r="T1679" s="78"/>
      <c r="U1679" s="32"/>
      <c r="V1679" s="32"/>
      <c r="W1679" s="32"/>
      <c r="X1679" s="32"/>
      <c r="Y1679" s="32"/>
      <c r="Z1679" s="32"/>
      <c r="AA1679" s="32"/>
      <c r="AB1679" s="32"/>
      <c r="AC1679" s="32"/>
      <c r="AD1679" s="32"/>
      <c r="AE1679" s="32"/>
      <c r="AT1679" s="17" t="s">
        <v>179</v>
      </c>
      <c r="AU1679" s="17" t="s">
        <v>83</v>
      </c>
    </row>
    <row r="1680" s="2" customFormat="1" ht="37.8" customHeight="1">
      <c r="A1680" s="32"/>
      <c r="B1680" s="33"/>
      <c r="C1680" s="196" t="s">
        <v>3541</v>
      </c>
      <c r="D1680" s="196" t="s">
        <v>145</v>
      </c>
      <c r="E1680" s="197" t="s">
        <v>3542</v>
      </c>
      <c r="F1680" s="198" t="s">
        <v>3543</v>
      </c>
      <c r="G1680" s="199" t="s">
        <v>148</v>
      </c>
      <c r="H1680" s="200">
        <v>54.143999999999998</v>
      </c>
      <c r="I1680" s="201">
        <v>33.200000000000003</v>
      </c>
      <c r="J1680" s="201">
        <f>ROUND(I1680*H1680,2)</f>
        <v>1797.5799999999999</v>
      </c>
      <c r="K1680" s="198" t="s">
        <v>149</v>
      </c>
      <c r="L1680" s="38"/>
      <c r="M1680" s="202" t="s">
        <v>18</v>
      </c>
      <c r="N1680" s="203" t="s">
        <v>45</v>
      </c>
      <c r="O1680" s="204">
        <v>0.084000000000000005</v>
      </c>
      <c r="P1680" s="204">
        <f>O1680*H1680</f>
        <v>4.5480960000000001</v>
      </c>
      <c r="Q1680" s="204">
        <v>0</v>
      </c>
      <c r="R1680" s="204">
        <f>Q1680*H1680</f>
        <v>0</v>
      </c>
      <c r="S1680" s="204">
        <v>0</v>
      </c>
      <c r="T1680" s="205">
        <f>S1680*H1680</f>
        <v>0</v>
      </c>
      <c r="U1680" s="32"/>
      <c r="V1680" s="32"/>
      <c r="W1680" s="32"/>
      <c r="X1680" s="32"/>
      <c r="Y1680" s="32"/>
      <c r="Z1680" s="32"/>
      <c r="AA1680" s="32"/>
      <c r="AB1680" s="32"/>
      <c r="AC1680" s="32"/>
      <c r="AD1680" s="32"/>
      <c r="AE1680" s="32"/>
      <c r="AR1680" s="206" t="s">
        <v>150</v>
      </c>
      <c r="AT1680" s="206" t="s">
        <v>145</v>
      </c>
      <c r="AU1680" s="206" t="s">
        <v>83</v>
      </c>
      <c r="AY1680" s="17" t="s">
        <v>143</v>
      </c>
      <c r="BE1680" s="207">
        <f>IF(N1680="základní",J1680,0)</f>
        <v>1797.5799999999999</v>
      </c>
      <c r="BF1680" s="207">
        <f>IF(N1680="snížená",J1680,0)</f>
        <v>0</v>
      </c>
      <c r="BG1680" s="207">
        <f>IF(N1680="zákl. přenesená",J1680,0)</f>
        <v>0</v>
      </c>
      <c r="BH1680" s="207">
        <f>IF(N1680="sníž. přenesená",J1680,0)</f>
        <v>0</v>
      </c>
      <c r="BI1680" s="207">
        <f>IF(N1680="nulová",J1680,0)</f>
        <v>0</v>
      </c>
      <c r="BJ1680" s="17" t="s">
        <v>20</v>
      </c>
      <c r="BK1680" s="207">
        <f>ROUND(I1680*H1680,2)</f>
        <v>1797.5799999999999</v>
      </c>
      <c r="BL1680" s="17" t="s">
        <v>150</v>
      </c>
      <c r="BM1680" s="206" t="s">
        <v>3544</v>
      </c>
    </row>
    <row r="1681" s="2" customFormat="1">
      <c r="A1681" s="32"/>
      <c r="B1681" s="33"/>
      <c r="C1681" s="34"/>
      <c r="D1681" s="208" t="s">
        <v>152</v>
      </c>
      <c r="E1681" s="34"/>
      <c r="F1681" s="209" t="s">
        <v>3524</v>
      </c>
      <c r="G1681" s="34"/>
      <c r="H1681" s="34"/>
      <c r="I1681" s="34"/>
      <c r="J1681" s="34"/>
      <c r="K1681" s="34"/>
      <c r="L1681" s="38"/>
      <c r="M1681" s="210"/>
      <c r="N1681" s="211"/>
      <c r="O1681" s="77"/>
      <c r="P1681" s="77"/>
      <c r="Q1681" s="77"/>
      <c r="R1681" s="77"/>
      <c r="S1681" s="77"/>
      <c r="T1681" s="78"/>
      <c r="U1681" s="32"/>
      <c r="V1681" s="32"/>
      <c r="W1681" s="32"/>
      <c r="X1681" s="32"/>
      <c r="Y1681" s="32"/>
      <c r="Z1681" s="32"/>
      <c r="AA1681" s="32"/>
      <c r="AB1681" s="32"/>
      <c r="AC1681" s="32"/>
      <c r="AD1681" s="32"/>
      <c r="AE1681" s="32"/>
      <c r="AT1681" s="17" t="s">
        <v>152</v>
      </c>
      <c r="AU1681" s="17" t="s">
        <v>83</v>
      </c>
    </row>
    <row r="1682" s="2" customFormat="1" ht="24.15" customHeight="1">
      <c r="A1682" s="32"/>
      <c r="B1682" s="33"/>
      <c r="C1682" s="196" t="s">
        <v>3545</v>
      </c>
      <c r="D1682" s="196" t="s">
        <v>145</v>
      </c>
      <c r="E1682" s="197" t="s">
        <v>3546</v>
      </c>
      <c r="F1682" s="198" t="s">
        <v>3547</v>
      </c>
      <c r="G1682" s="199" t="s">
        <v>148</v>
      </c>
      <c r="H1682" s="200">
        <v>30</v>
      </c>
      <c r="I1682" s="201">
        <v>12.6</v>
      </c>
      <c r="J1682" s="201">
        <f>ROUND(I1682*H1682,2)</f>
        <v>378</v>
      </c>
      <c r="K1682" s="198" t="s">
        <v>149</v>
      </c>
      <c r="L1682" s="38"/>
      <c r="M1682" s="202" t="s">
        <v>18</v>
      </c>
      <c r="N1682" s="203" t="s">
        <v>45</v>
      </c>
      <c r="O1682" s="204">
        <v>0.035000000000000003</v>
      </c>
      <c r="P1682" s="204">
        <f>O1682*H1682</f>
        <v>1.05</v>
      </c>
      <c r="Q1682" s="204">
        <v>0</v>
      </c>
      <c r="R1682" s="204">
        <f>Q1682*H1682</f>
        <v>0</v>
      </c>
      <c r="S1682" s="204">
        <v>0.0040000000000000001</v>
      </c>
      <c r="T1682" s="205">
        <f>S1682*H1682</f>
        <v>0.12</v>
      </c>
      <c r="U1682" s="32"/>
      <c r="V1682" s="32"/>
      <c r="W1682" s="32"/>
      <c r="X1682" s="32"/>
      <c r="Y1682" s="32"/>
      <c r="Z1682" s="32"/>
      <c r="AA1682" s="32"/>
      <c r="AB1682" s="32"/>
      <c r="AC1682" s="32"/>
      <c r="AD1682" s="32"/>
      <c r="AE1682" s="32"/>
      <c r="AR1682" s="206" t="s">
        <v>150</v>
      </c>
      <c r="AT1682" s="206" t="s">
        <v>145</v>
      </c>
      <c r="AU1682" s="206" t="s">
        <v>83</v>
      </c>
      <c r="AY1682" s="17" t="s">
        <v>143</v>
      </c>
      <c r="BE1682" s="207">
        <f>IF(N1682="základní",J1682,0)</f>
        <v>378</v>
      </c>
      <c r="BF1682" s="207">
        <f>IF(N1682="snížená",J1682,0)</f>
        <v>0</v>
      </c>
      <c r="BG1682" s="207">
        <f>IF(N1682="zákl. přenesená",J1682,0)</f>
        <v>0</v>
      </c>
      <c r="BH1682" s="207">
        <f>IF(N1682="sníž. přenesená",J1682,0)</f>
        <v>0</v>
      </c>
      <c r="BI1682" s="207">
        <f>IF(N1682="nulová",J1682,0)</f>
        <v>0</v>
      </c>
      <c r="BJ1682" s="17" t="s">
        <v>20</v>
      </c>
      <c r="BK1682" s="207">
        <f>ROUND(I1682*H1682,2)</f>
        <v>378</v>
      </c>
      <c r="BL1682" s="17" t="s">
        <v>150</v>
      </c>
      <c r="BM1682" s="206" t="s">
        <v>3548</v>
      </c>
    </row>
    <row r="1683" s="2" customFormat="1">
      <c r="A1683" s="32"/>
      <c r="B1683" s="33"/>
      <c r="C1683" s="34"/>
      <c r="D1683" s="208" t="s">
        <v>152</v>
      </c>
      <c r="E1683" s="34"/>
      <c r="F1683" s="209" t="s">
        <v>3549</v>
      </c>
      <c r="G1683" s="34"/>
      <c r="H1683" s="34"/>
      <c r="I1683" s="34"/>
      <c r="J1683" s="34"/>
      <c r="K1683" s="34"/>
      <c r="L1683" s="38"/>
      <c r="M1683" s="210"/>
      <c r="N1683" s="211"/>
      <c r="O1683" s="77"/>
      <c r="P1683" s="77"/>
      <c r="Q1683" s="77"/>
      <c r="R1683" s="77"/>
      <c r="S1683" s="77"/>
      <c r="T1683" s="78"/>
      <c r="U1683" s="32"/>
      <c r="V1683" s="32"/>
      <c r="W1683" s="32"/>
      <c r="X1683" s="32"/>
      <c r="Y1683" s="32"/>
      <c r="Z1683" s="32"/>
      <c r="AA1683" s="32"/>
      <c r="AB1683" s="32"/>
      <c r="AC1683" s="32"/>
      <c r="AD1683" s="32"/>
      <c r="AE1683" s="32"/>
      <c r="AT1683" s="17" t="s">
        <v>152</v>
      </c>
      <c r="AU1683" s="17" t="s">
        <v>83</v>
      </c>
    </row>
    <row r="1684" s="2" customFormat="1" ht="24.15" customHeight="1">
      <c r="A1684" s="32"/>
      <c r="B1684" s="33"/>
      <c r="C1684" s="196" t="s">
        <v>3550</v>
      </c>
      <c r="D1684" s="196" t="s">
        <v>145</v>
      </c>
      <c r="E1684" s="197" t="s">
        <v>3551</v>
      </c>
      <c r="F1684" s="198" t="s">
        <v>3552</v>
      </c>
      <c r="G1684" s="199" t="s">
        <v>148</v>
      </c>
      <c r="H1684" s="200">
        <v>9</v>
      </c>
      <c r="I1684" s="201">
        <v>13.4</v>
      </c>
      <c r="J1684" s="201">
        <f>ROUND(I1684*H1684,2)</f>
        <v>120.59999999999999</v>
      </c>
      <c r="K1684" s="198" t="s">
        <v>149</v>
      </c>
      <c r="L1684" s="38"/>
      <c r="M1684" s="202" t="s">
        <v>18</v>
      </c>
      <c r="N1684" s="203" t="s">
        <v>45</v>
      </c>
      <c r="O1684" s="204">
        <v>0.036999999999999998</v>
      </c>
      <c r="P1684" s="204">
        <f>O1684*H1684</f>
        <v>0.33299999999999996</v>
      </c>
      <c r="Q1684" s="204">
        <v>0</v>
      </c>
      <c r="R1684" s="204">
        <f>Q1684*H1684</f>
        <v>0</v>
      </c>
      <c r="S1684" s="204">
        <v>0.0044999999999999997</v>
      </c>
      <c r="T1684" s="205">
        <f>S1684*H1684</f>
        <v>0.040499999999999994</v>
      </c>
      <c r="U1684" s="32"/>
      <c r="V1684" s="32"/>
      <c r="W1684" s="32"/>
      <c r="X1684" s="32"/>
      <c r="Y1684" s="32"/>
      <c r="Z1684" s="32"/>
      <c r="AA1684" s="32"/>
      <c r="AB1684" s="32"/>
      <c r="AC1684" s="32"/>
      <c r="AD1684" s="32"/>
      <c r="AE1684" s="32"/>
      <c r="AR1684" s="206" t="s">
        <v>150</v>
      </c>
      <c r="AT1684" s="206" t="s">
        <v>145</v>
      </c>
      <c r="AU1684" s="206" t="s">
        <v>83</v>
      </c>
      <c r="AY1684" s="17" t="s">
        <v>143</v>
      </c>
      <c r="BE1684" s="207">
        <f>IF(N1684="základní",J1684,0)</f>
        <v>120.59999999999999</v>
      </c>
      <c r="BF1684" s="207">
        <f>IF(N1684="snížená",J1684,0)</f>
        <v>0</v>
      </c>
      <c r="BG1684" s="207">
        <f>IF(N1684="zákl. přenesená",J1684,0)</f>
        <v>0</v>
      </c>
      <c r="BH1684" s="207">
        <f>IF(N1684="sníž. přenesená",J1684,0)</f>
        <v>0</v>
      </c>
      <c r="BI1684" s="207">
        <f>IF(N1684="nulová",J1684,0)</f>
        <v>0</v>
      </c>
      <c r="BJ1684" s="17" t="s">
        <v>20</v>
      </c>
      <c r="BK1684" s="207">
        <f>ROUND(I1684*H1684,2)</f>
        <v>120.59999999999999</v>
      </c>
      <c r="BL1684" s="17" t="s">
        <v>150</v>
      </c>
      <c r="BM1684" s="206" t="s">
        <v>3553</v>
      </c>
    </row>
    <row r="1685" s="2" customFormat="1">
      <c r="A1685" s="32"/>
      <c r="B1685" s="33"/>
      <c r="C1685" s="34"/>
      <c r="D1685" s="208" t="s">
        <v>152</v>
      </c>
      <c r="E1685" s="34"/>
      <c r="F1685" s="209" t="s">
        <v>3549</v>
      </c>
      <c r="G1685" s="34"/>
      <c r="H1685" s="34"/>
      <c r="I1685" s="34"/>
      <c r="J1685" s="34"/>
      <c r="K1685" s="34"/>
      <c r="L1685" s="38"/>
      <c r="M1685" s="210"/>
      <c r="N1685" s="211"/>
      <c r="O1685" s="77"/>
      <c r="P1685" s="77"/>
      <c r="Q1685" s="77"/>
      <c r="R1685" s="77"/>
      <c r="S1685" s="77"/>
      <c r="T1685" s="78"/>
      <c r="U1685" s="32"/>
      <c r="V1685" s="32"/>
      <c r="W1685" s="32"/>
      <c r="X1685" s="32"/>
      <c r="Y1685" s="32"/>
      <c r="Z1685" s="32"/>
      <c r="AA1685" s="32"/>
      <c r="AB1685" s="32"/>
      <c r="AC1685" s="32"/>
      <c r="AD1685" s="32"/>
      <c r="AE1685" s="32"/>
      <c r="AT1685" s="17" t="s">
        <v>152</v>
      </c>
      <c r="AU1685" s="17" t="s">
        <v>83</v>
      </c>
    </row>
    <row r="1686" s="2" customFormat="1" ht="24.15" customHeight="1">
      <c r="A1686" s="32"/>
      <c r="B1686" s="33"/>
      <c r="C1686" s="196" t="s">
        <v>3554</v>
      </c>
      <c r="D1686" s="196" t="s">
        <v>145</v>
      </c>
      <c r="E1686" s="197" t="s">
        <v>3555</v>
      </c>
      <c r="F1686" s="198" t="s">
        <v>3556</v>
      </c>
      <c r="G1686" s="199" t="s">
        <v>148</v>
      </c>
      <c r="H1686" s="200">
        <v>15</v>
      </c>
      <c r="I1686" s="201">
        <v>98</v>
      </c>
      <c r="J1686" s="201">
        <f>ROUND(I1686*H1686,2)</f>
        <v>1470</v>
      </c>
      <c r="K1686" s="198" t="s">
        <v>149</v>
      </c>
      <c r="L1686" s="38"/>
      <c r="M1686" s="202" t="s">
        <v>18</v>
      </c>
      <c r="N1686" s="203" t="s">
        <v>45</v>
      </c>
      <c r="O1686" s="204">
        <v>0.222</v>
      </c>
      <c r="P1686" s="204">
        <f>O1686*H1686</f>
        <v>3.3300000000000001</v>
      </c>
      <c r="Q1686" s="204">
        <v>0.00039825</v>
      </c>
      <c r="R1686" s="204">
        <f>Q1686*H1686</f>
        <v>0.0059737499999999999</v>
      </c>
      <c r="S1686" s="204">
        <v>0</v>
      </c>
      <c r="T1686" s="205">
        <f>S1686*H1686</f>
        <v>0</v>
      </c>
      <c r="U1686" s="32"/>
      <c r="V1686" s="32"/>
      <c r="W1686" s="32"/>
      <c r="X1686" s="32"/>
      <c r="Y1686" s="32"/>
      <c r="Z1686" s="32"/>
      <c r="AA1686" s="32"/>
      <c r="AB1686" s="32"/>
      <c r="AC1686" s="32"/>
      <c r="AD1686" s="32"/>
      <c r="AE1686" s="32"/>
      <c r="AR1686" s="206" t="s">
        <v>150</v>
      </c>
      <c r="AT1686" s="206" t="s">
        <v>145</v>
      </c>
      <c r="AU1686" s="206" t="s">
        <v>83</v>
      </c>
      <c r="AY1686" s="17" t="s">
        <v>143</v>
      </c>
      <c r="BE1686" s="207">
        <f>IF(N1686="základní",J1686,0)</f>
        <v>1470</v>
      </c>
      <c r="BF1686" s="207">
        <f>IF(N1686="snížená",J1686,0)</f>
        <v>0</v>
      </c>
      <c r="BG1686" s="207">
        <f>IF(N1686="zákl. přenesená",J1686,0)</f>
        <v>0</v>
      </c>
      <c r="BH1686" s="207">
        <f>IF(N1686="sníž. přenesená",J1686,0)</f>
        <v>0</v>
      </c>
      <c r="BI1686" s="207">
        <f>IF(N1686="nulová",J1686,0)</f>
        <v>0</v>
      </c>
      <c r="BJ1686" s="17" t="s">
        <v>20</v>
      </c>
      <c r="BK1686" s="207">
        <f>ROUND(I1686*H1686,2)</f>
        <v>1470</v>
      </c>
      <c r="BL1686" s="17" t="s">
        <v>150</v>
      </c>
      <c r="BM1686" s="206" t="s">
        <v>3557</v>
      </c>
    </row>
    <row r="1687" s="2" customFormat="1">
      <c r="A1687" s="32"/>
      <c r="B1687" s="33"/>
      <c r="C1687" s="34"/>
      <c r="D1687" s="208" t="s">
        <v>152</v>
      </c>
      <c r="E1687" s="34"/>
      <c r="F1687" s="209" t="s">
        <v>3558</v>
      </c>
      <c r="G1687" s="34"/>
      <c r="H1687" s="34"/>
      <c r="I1687" s="34"/>
      <c r="J1687" s="34"/>
      <c r="K1687" s="34"/>
      <c r="L1687" s="38"/>
      <c r="M1687" s="210"/>
      <c r="N1687" s="211"/>
      <c r="O1687" s="77"/>
      <c r="P1687" s="77"/>
      <c r="Q1687" s="77"/>
      <c r="R1687" s="77"/>
      <c r="S1687" s="77"/>
      <c r="T1687" s="78"/>
      <c r="U1687" s="32"/>
      <c r="V1687" s="32"/>
      <c r="W1687" s="32"/>
      <c r="X1687" s="32"/>
      <c r="Y1687" s="32"/>
      <c r="Z1687" s="32"/>
      <c r="AA1687" s="32"/>
      <c r="AB1687" s="32"/>
      <c r="AC1687" s="32"/>
      <c r="AD1687" s="32"/>
      <c r="AE1687" s="32"/>
      <c r="AT1687" s="17" t="s">
        <v>152</v>
      </c>
      <c r="AU1687" s="17" t="s">
        <v>83</v>
      </c>
    </row>
    <row r="1688" s="2" customFormat="1">
      <c r="A1688" s="32"/>
      <c r="B1688" s="33"/>
      <c r="C1688" s="34"/>
      <c r="D1688" s="208" t="s">
        <v>179</v>
      </c>
      <c r="E1688" s="34"/>
      <c r="F1688" s="209" t="s">
        <v>3559</v>
      </c>
      <c r="G1688" s="34"/>
      <c r="H1688" s="34"/>
      <c r="I1688" s="34"/>
      <c r="J1688" s="34"/>
      <c r="K1688" s="34"/>
      <c r="L1688" s="38"/>
      <c r="M1688" s="210"/>
      <c r="N1688" s="211"/>
      <c r="O1688" s="77"/>
      <c r="P1688" s="77"/>
      <c r="Q1688" s="77"/>
      <c r="R1688" s="77"/>
      <c r="S1688" s="77"/>
      <c r="T1688" s="78"/>
      <c r="U1688" s="32"/>
      <c r="V1688" s="32"/>
      <c r="W1688" s="32"/>
      <c r="X1688" s="32"/>
      <c r="Y1688" s="32"/>
      <c r="Z1688" s="32"/>
      <c r="AA1688" s="32"/>
      <c r="AB1688" s="32"/>
      <c r="AC1688" s="32"/>
      <c r="AD1688" s="32"/>
      <c r="AE1688" s="32"/>
      <c r="AT1688" s="17" t="s">
        <v>179</v>
      </c>
      <c r="AU1688" s="17" t="s">
        <v>83</v>
      </c>
    </row>
    <row r="1689" s="2" customFormat="1" ht="24.15" customHeight="1">
      <c r="A1689" s="32"/>
      <c r="B1689" s="33"/>
      <c r="C1689" s="196" t="s">
        <v>3560</v>
      </c>
      <c r="D1689" s="196" t="s">
        <v>145</v>
      </c>
      <c r="E1689" s="197" t="s">
        <v>3561</v>
      </c>
      <c r="F1689" s="198" t="s">
        <v>3562</v>
      </c>
      <c r="G1689" s="199" t="s">
        <v>148</v>
      </c>
      <c r="H1689" s="200">
        <v>20.399999999999999</v>
      </c>
      <c r="I1689" s="201">
        <v>113</v>
      </c>
      <c r="J1689" s="201">
        <f>ROUND(I1689*H1689,2)</f>
        <v>2305.1999999999998</v>
      </c>
      <c r="K1689" s="198" t="s">
        <v>149</v>
      </c>
      <c r="L1689" s="38"/>
      <c r="M1689" s="202" t="s">
        <v>18</v>
      </c>
      <c r="N1689" s="203" t="s">
        <v>45</v>
      </c>
      <c r="O1689" s="204">
        <v>0.26000000000000001</v>
      </c>
      <c r="P1689" s="204">
        <f>O1689*H1689</f>
        <v>5.3039999999999994</v>
      </c>
      <c r="Q1689" s="204">
        <v>0.00039825</v>
      </c>
      <c r="R1689" s="204">
        <f>Q1689*H1689</f>
        <v>0.0081242999999999992</v>
      </c>
      <c r="S1689" s="204">
        <v>0</v>
      </c>
      <c r="T1689" s="205">
        <f>S1689*H1689</f>
        <v>0</v>
      </c>
      <c r="U1689" s="32"/>
      <c r="V1689" s="32"/>
      <c r="W1689" s="32"/>
      <c r="X1689" s="32"/>
      <c r="Y1689" s="32"/>
      <c r="Z1689" s="32"/>
      <c r="AA1689" s="32"/>
      <c r="AB1689" s="32"/>
      <c r="AC1689" s="32"/>
      <c r="AD1689" s="32"/>
      <c r="AE1689" s="32"/>
      <c r="AR1689" s="206" t="s">
        <v>150</v>
      </c>
      <c r="AT1689" s="206" t="s">
        <v>145</v>
      </c>
      <c r="AU1689" s="206" t="s">
        <v>83</v>
      </c>
      <c r="AY1689" s="17" t="s">
        <v>143</v>
      </c>
      <c r="BE1689" s="207">
        <f>IF(N1689="základní",J1689,0)</f>
        <v>2305.1999999999998</v>
      </c>
      <c r="BF1689" s="207">
        <f>IF(N1689="snížená",J1689,0)</f>
        <v>0</v>
      </c>
      <c r="BG1689" s="207">
        <f>IF(N1689="zákl. přenesená",J1689,0)</f>
        <v>0</v>
      </c>
      <c r="BH1689" s="207">
        <f>IF(N1689="sníž. přenesená",J1689,0)</f>
        <v>0</v>
      </c>
      <c r="BI1689" s="207">
        <f>IF(N1689="nulová",J1689,0)</f>
        <v>0</v>
      </c>
      <c r="BJ1689" s="17" t="s">
        <v>20</v>
      </c>
      <c r="BK1689" s="207">
        <f>ROUND(I1689*H1689,2)</f>
        <v>2305.1999999999998</v>
      </c>
      <c r="BL1689" s="17" t="s">
        <v>150</v>
      </c>
      <c r="BM1689" s="206" t="s">
        <v>3563</v>
      </c>
    </row>
    <row r="1690" s="2" customFormat="1">
      <c r="A1690" s="32"/>
      <c r="B1690" s="33"/>
      <c r="C1690" s="34"/>
      <c r="D1690" s="208" t="s">
        <v>152</v>
      </c>
      <c r="E1690" s="34"/>
      <c r="F1690" s="209" t="s">
        <v>3558</v>
      </c>
      <c r="G1690" s="34"/>
      <c r="H1690" s="34"/>
      <c r="I1690" s="34"/>
      <c r="J1690" s="34"/>
      <c r="K1690" s="34"/>
      <c r="L1690" s="38"/>
      <c r="M1690" s="210"/>
      <c r="N1690" s="211"/>
      <c r="O1690" s="77"/>
      <c r="P1690" s="77"/>
      <c r="Q1690" s="77"/>
      <c r="R1690" s="77"/>
      <c r="S1690" s="77"/>
      <c r="T1690" s="78"/>
      <c r="U1690" s="32"/>
      <c r="V1690" s="32"/>
      <c r="W1690" s="32"/>
      <c r="X1690" s="32"/>
      <c r="Y1690" s="32"/>
      <c r="Z1690" s="32"/>
      <c r="AA1690" s="32"/>
      <c r="AB1690" s="32"/>
      <c r="AC1690" s="32"/>
      <c r="AD1690" s="32"/>
      <c r="AE1690" s="32"/>
      <c r="AT1690" s="17" t="s">
        <v>152</v>
      </c>
      <c r="AU1690" s="17" t="s">
        <v>83</v>
      </c>
    </row>
    <row r="1691" s="2" customFormat="1">
      <c r="A1691" s="32"/>
      <c r="B1691" s="33"/>
      <c r="C1691" s="34"/>
      <c r="D1691" s="208" t="s">
        <v>179</v>
      </c>
      <c r="E1691" s="34"/>
      <c r="F1691" s="209" t="s">
        <v>3559</v>
      </c>
      <c r="G1691" s="34"/>
      <c r="H1691" s="34"/>
      <c r="I1691" s="34"/>
      <c r="J1691" s="34"/>
      <c r="K1691" s="34"/>
      <c r="L1691" s="38"/>
      <c r="M1691" s="210"/>
      <c r="N1691" s="211"/>
      <c r="O1691" s="77"/>
      <c r="P1691" s="77"/>
      <c r="Q1691" s="77"/>
      <c r="R1691" s="77"/>
      <c r="S1691" s="77"/>
      <c r="T1691" s="78"/>
      <c r="U1691" s="32"/>
      <c r="V1691" s="32"/>
      <c r="W1691" s="32"/>
      <c r="X1691" s="32"/>
      <c r="Y1691" s="32"/>
      <c r="Z1691" s="32"/>
      <c r="AA1691" s="32"/>
      <c r="AB1691" s="32"/>
      <c r="AC1691" s="32"/>
      <c r="AD1691" s="32"/>
      <c r="AE1691" s="32"/>
      <c r="AT1691" s="17" t="s">
        <v>179</v>
      </c>
      <c r="AU1691" s="17" t="s">
        <v>83</v>
      </c>
    </row>
    <row r="1692" s="2" customFormat="1" ht="24.15" customHeight="1">
      <c r="A1692" s="32"/>
      <c r="B1692" s="33"/>
      <c r="C1692" s="212" t="s">
        <v>3564</v>
      </c>
      <c r="D1692" s="212" t="s">
        <v>260</v>
      </c>
      <c r="E1692" s="213" t="s">
        <v>3565</v>
      </c>
      <c r="F1692" s="214" t="s">
        <v>3566</v>
      </c>
      <c r="G1692" s="215" t="s">
        <v>148</v>
      </c>
      <c r="H1692" s="216">
        <v>35.399999999999999</v>
      </c>
      <c r="I1692" s="217">
        <v>300</v>
      </c>
      <c r="J1692" s="217">
        <f>ROUND(I1692*H1692,2)</f>
        <v>10620</v>
      </c>
      <c r="K1692" s="214" t="s">
        <v>18</v>
      </c>
      <c r="L1692" s="218"/>
      <c r="M1692" s="219" t="s">
        <v>18</v>
      </c>
      <c r="N1692" s="220" t="s">
        <v>45</v>
      </c>
      <c r="O1692" s="204">
        <v>0</v>
      </c>
      <c r="P1692" s="204">
        <f>O1692*H1692</f>
        <v>0</v>
      </c>
      <c r="Q1692" s="204">
        <v>0.0050000000000000001</v>
      </c>
      <c r="R1692" s="204">
        <f>Q1692*H1692</f>
        <v>0.17699999999999999</v>
      </c>
      <c r="S1692" s="204">
        <v>0</v>
      </c>
      <c r="T1692" s="205">
        <f>S1692*H1692</f>
        <v>0</v>
      </c>
      <c r="U1692" s="32"/>
      <c r="V1692" s="32"/>
      <c r="W1692" s="32"/>
      <c r="X1692" s="32"/>
      <c r="Y1692" s="32"/>
      <c r="Z1692" s="32"/>
      <c r="AA1692" s="32"/>
      <c r="AB1692" s="32"/>
      <c r="AC1692" s="32"/>
      <c r="AD1692" s="32"/>
      <c r="AE1692" s="32"/>
      <c r="AR1692" s="206" t="s">
        <v>290</v>
      </c>
      <c r="AT1692" s="206" t="s">
        <v>260</v>
      </c>
      <c r="AU1692" s="206" t="s">
        <v>83</v>
      </c>
      <c r="AY1692" s="17" t="s">
        <v>143</v>
      </c>
      <c r="BE1692" s="207">
        <f>IF(N1692="základní",J1692,0)</f>
        <v>10620</v>
      </c>
      <c r="BF1692" s="207">
        <f>IF(N1692="snížená",J1692,0)</f>
        <v>0</v>
      </c>
      <c r="BG1692" s="207">
        <f>IF(N1692="zákl. přenesená",J1692,0)</f>
        <v>0</v>
      </c>
      <c r="BH1692" s="207">
        <f>IF(N1692="sníž. přenesená",J1692,0)</f>
        <v>0</v>
      </c>
      <c r="BI1692" s="207">
        <f>IF(N1692="nulová",J1692,0)</f>
        <v>0</v>
      </c>
      <c r="BJ1692" s="17" t="s">
        <v>20</v>
      </c>
      <c r="BK1692" s="207">
        <f>ROUND(I1692*H1692,2)</f>
        <v>10620</v>
      </c>
      <c r="BL1692" s="17" t="s">
        <v>214</v>
      </c>
      <c r="BM1692" s="206" t="s">
        <v>3567</v>
      </c>
    </row>
    <row r="1693" s="2" customFormat="1">
      <c r="A1693" s="32"/>
      <c r="B1693" s="33"/>
      <c r="C1693" s="34"/>
      <c r="D1693" s="208" t="s">
        <v>179</v>
      </c>
      <c r="E1693" s="34"/>
      <c r="F1693" s="209" t="s">
        <v>3568</v>
      </c>
      <c r="G1693" s="34"/>
      <c r="H1693" s="34"/>
      <c r="I1693" s="34"/>
      <c r="J1693" s="34"/>
      <c r="K1693" s="34"/>
      <c r="L1693" s="38"/>
      <c r="M1693" s="210"/>
      <c r="N1693" s="211"/>
      <c r="O1693" s="77"/>
      <c r="P1693" s="77"/>
      <c r="Q1693" s="77"/>
      <c r="R1693" s="77"/>
      <c r="S1693" s="77"/>
      <c r="T1693" s="78"/>
      <c r="U1693" s="32"/>
      <c r="V1693" s="32"/>
      <c r="W1693" s="32"/>
      <c r="X1693" s="32"/>
      <c r="Y1693" s="32"/>
      <c r="Z1693" s="32"/>
      <c r="AA1693" s="32"/>
      <c r="AB1693" s="32"/>
      <c r="AC1693" s="32"/>
      <c r="AD1693" s="32"/>
      <c r="AE1693" s="32"/>
      <c r="AT1693" s="17" t="s">
        <v>179</v>
      </c>
      <c r="AU1693" s="17" t="s">
        <v>83</v>
      </c>
    </row>
    <row r="1694" s="2" customFormat="1" ht="44.25" customHeight="1">
      <c r="A1694" s="32"/>
      <c r="B1694" s="33"/>
      <c r="C1694" s="196" t="s">
        <v>3569</v>
      </c>
      <c r="D1694" s="196" t="s">
        <v>145</v>
      </c>
      <c r="E1694" s="197" t="s">
        <v>3570</v>
      </c>
      <c r="F1694" s="198" t="s">
        <v>3571</v>
      </c>
      <c r="G1694" s="199" t="s">
        <v>148</v>
      </c>
      <c r="H1694" s="200">
        <v>300</v>
      </c>
      <c r="I1694" s="201">
        <v>127</v>
      </c>
      <c r="J1694" s="201">
        <f>ROUND(I1694*H1694,2)</f>
        <v>38100</v>
      </c>
      <c r="K1694" s="198" t="s">
        <v>149</v>
      </c>
      <c r="L1694" s="38"/>
      <c r="M1694" s="202" t="s">
        <v>18</v>
      </c>
      <c r="N1694" s="203" t="s">
        <v>45</v>
      </c>
      <c r="O1694" s="204">
        <v>0.27400000000000002</v>
      </c>
      <c r="P1694" s="204">
        <f>O1694*H1694</f>
        <v>82.200000000000003</v>
      </c>
      <c r="Q1694" s="204">
        <v>0</v>
      </c>
      <c r="R1694" s="204">
        <f>Q1694*H1694</f>
        <v>0</v>
      </c>
      <c r="S1694" s="204">
        <v>0</v>
      </c>
      <c r="T1694" s="205">
        <f>S1694*H1694</f>
        <v>0</v>
      </c>
      <c r="U1694" s="32"/>
      <c r="V1694" s="32"/>
      <c r="W1694" s="32"/>
      <c r="X1694" s="32"/>
      <c r="Y1694" s="32"/>
      <c r="Z1694" s="32"/>
      <c r="AA1694" s="32"/>
      <c r="AB1694" s="32"/>
      <c r="AC1694" s="32"/>
      <c r="AD1694" s="32"/>
      <c r="AE1694" s="32"/>
      <c r="AR1694" s="206" t="s">
        <v>214</v>
      </c>
      <c r="AT1694" s="206" t="s">
        <v>145</v>
      </c>
      <c r="AU1694" s="206" t="s">
        <v>83</v>
      </c>
      <c r="AY1694" s="17" t="s">
        <v>143</v>
      </c>
      <c r="BE1694" s="207">
        <f>IF(N1694="základní",J1694,0)</f>
        <v>38100</v>
      </c>
      <c r="BF1694" s="207">
        <f>IF(N1694="snížená",J1694,0)</f>
        <v>0</v>
      </c>
      <c r="BG1694" s="207">
        <f>IF(N1694="zákl. přenesená",J1694,0)</f>
        <v>0</v>
      </c>
      <c r="BH1694" s="207">
        <f>IF(N1694="sníž. přenesená",J1694,0)</f>
        <v>0</v>
      </c>
      <c r="BI1694" s="207">
        <f>IF(N1694="nulová",J1694,0)</f>
        <v>0</v>
      </c>
      <c r="BJ1694" s="17" t="s">
        <v>20</v>
      </c>
      <c r="BK1694" s="207">
        <f>ROUND(I1694*H1694,2)</f>
        <v>38100</v>
      </c>
      <c r="BL1694" s="17" t="s">
        <v>214</v>
      </c>
      <c r="BM1694" s="206" t="s">
        <v>3572</v>
      </c>
    </row>
    <row r="1695" s="2" customFormat="1">
      <c r="A1695" s="32"/>
      <c r="B1695" s="33"/>
      <c r="C1695" s="34"/>
      <c r="D1695" s="208" t="s">
        <v>152</v>
      </c>
      <c r="E1695" s="34"/>
      <c r="F1695" s="209" t="s">
        <v>3573</v>
      </c>
      <c r="G1695" s="34"/>
      <c r="H1695" s="34"/>
      <c r="I1695" s="34"/>
      <c r="J1695" s="34"/>
      <c r="K1695" s="34"/>
      <c r="L1695" s="38"/>
      <c r="M1695" s="210"/>
      <c r="N1695" s="211"/>
      <c r="O1695" s="77"/>
      <c r="P1695" s="77"/>
      <c r="Q1695" s="77"/>
      <c r="R1695" s="77"/>
      <c r="S1695" s="77"/>
      <c r="T1695" s="78"/>
      <c r="U1695" s="32"/>
      <c r="V1695" s="32"/>
      <c r="W1695" s="32"/>
      <c r="X1695" s="32"/>
      <c r="Y1695" s="32"/>
      <c r="Z1695" s="32"/>
      <c r="AA1695" s="32"/>
      <c r="AB1695" s="32"/>
      <c r="AC1695" s="32"/>
      <c r="AD1695" s="32"/>
      <c r="AE1695" s="32"/>
      <c r="AT1695" s="17" t="s">
        <v>152</v>
      </c>
      <c r="AU1695" s="17" t="s">
        <v>83</v>
      </c>
    </row>
    <row r="1696" s="2" customFormat="1" ht="16.5" customHeight="1">
      <c r="A1696" s="32"/>
      <c r="B1696" s="33"/>
      <c r="C1696" s="212" t="s">
        <v>3574</v>
      </c>
      <c r="D1696" s="212" t="s">
        <v>260</v>
      </c>
      <c r="E1696" s="213" t="s">
        <v>3575</v>
      </c>
      <c r="F1696" s="214" t="s">
        <v>3576</v>
      </c>
      <c r="G1696" s="215" t="s">
        <v>148</v>
      </c>
      <c r="H1696" s="216">
        <v>300</v>
      </c>
      <c r="I1696" s="217">
        <v>8.5999999999999996</v>
      </c>
      <c r="J1696" s="217">
        <f>ROUND(I1696*H1696,2)</f>
        <v>2580</v>
      </c>
      <c r="K1696" s="214" t="s">
        <v>149</v>
      </c>
      <c r="L1696" s="218"/>
      <c r="M1696" s="219" t="s">
        <v>18</v>
      </c>
      <c r="N1696" s="220" t="s">
        <v>45</v>
      </c>
      <c r="O1696" s="204">
        <v>0</v>
      </c>
      <c r="P1696" s="204">
        <f>O1696*H1696</f>
        <v>0</v>
      </c>
      <c r="Q1696" s="204">
        <v>0.00012</v>
      </c>
      <c r="R1696" s="204">
        <f>Q1696*H1696</f>
        <v>0.036000000000000004</v>
      </c>
      <c r="S1696" s="204">
        <v>0</v>
      </c>
      <c r="T1696" s="205">
        <f>S1696*H1696</f>
        <v>0</v>
      </c>
      <c r="U1696" s="32"/>
      <c r="V1696" s="32"/>
      <c r="W1696" s="32"/>
      <c r="X1696" s="32"/>
      <c r="Y1696" s="32"/>
      <c r="Z1696" s="32"/>
      <c r="AA1696" s="32"/>
      <c r="AB1696" s="32"/>
      <c r="AC1696" s="32"/>
      <c r="AD1696" s="32"/>
      <c r="AE1696" s="32"/>
      <c r="AR1696" s="206" t="s">
        <v>290</v>
      </c>
      <c r="AT1696" s="206" t="s">
        <v>260</v>
      </c>
      <c r="AU1696" s="206" t="s">
        <v>83</v>
      </c>
      <c r="AY1696" s="17" t="s">
        <v>143</v>
      </c>
      <c r="BE1696" s="207">
        <f>IF(N1696="základní",J1696,0)</f>
        <v>2580</v>
      </c>
      <c r="BF1696" s="207">
        <f>IF(N1696="snížená",J1696,0)</f>
        <v>0</v>
      </c>
      <c r="BG1696" s="207">
        <f>IF(N1696="zákl. přenesená",J1696,0)</f>
        <v>0</v>
      </c>
      <c r="BH1696" s="207">
        <f>IF(N1696="sníž. přenesená",J1696,0)</f>
        <v>0</v>
      </c>
      <c r="BI1696" s="207">
        <f>IF(N1696="nulová",J1696,0)</f>
        <v>0</v>
      </c>
      <c r="BJ1696" s="17" t="s">
        <v>20</v>
      </c>
      <c r="BK1696" s="207">
        <f>ROUND(I1696*H1696,2)</f>
        <v>2580</v>
      </c>
      <c r="BL1696" s="17" t="s">
        <v>214</v>
      </c>
      <c r="BM1696" s="206" t="s">
        <v>3577</v>
      </c>
    </row>
    <row r="1697" s="2" customFormat="1" ht="37.8" customHeight="1">
      <c r="A1697" s="32"/>
      <c r="B1697" s="33"/>
      <c r="C1697" s="196" t="s">
        <v>3578</v>
      </c>
      <c r="D1697" s="196" t="s">
        <v>145</v>
      </c>
      <c r="E1697" s="197" t="s">
        <v>3579</v>
      </c>
      <c r="F1697" s="198" t="s">
        <v>3580</v>
      </c>
      <c r="G1697" s="199" t="s">
        <v>148</v>
      </c>
      <c r="H1697" s="200">
        <v>300</v>
      </c>
      <c r="I1697" s="201">
        <v>42.5</v>
      </c>
      <c r="J1697" s="201">
        <f>ROUND(I1697*H1697,2)</f>
        <v>12750</v>
      </c>
      <c r="K1697" s="198" t="s">
        <v>149</v>
      </c>
      <c r="L1697" s="38"/>
      <c r="M1697" s="202" t="s">
        <v>18</v>
      </c>
      <c r="N1697" s="203" t="s">
        <v>45</v>
      </c>
      <c r="O1697" s="204">
        <v>0.091999999999999998</v>
      </c>
      <c r="P1697" s="204">
        <f>O1697*H1697</f>
        <v>27.599999999999998</v>
      </c>
      <c r="Q1697" s="204">
        <v>0</v>
      </c>
      <c r="R1697" s="204">
        <f>Q1697*H1697</f>
        <v>0</v>
      </c>
      <c r="S1697" s="204">
        <v>0</v>
      </c>
      <c r="T1697" s="205">
        <f>S1697*H1697</f>
        <v>0</v>
      </c>
      <c r="U1697" s="32"/>
      <c r="V1697" s="32"/>
      <c r="W1697" s="32"/>
      <c r="X1697" s="32"/>
      <c r="Y1697" s="32"/>
      <c r="Z1697" s="32"/>
      <c r="AA1697" s="32"/>
      <c r="AB1697" s="32"/>
      <c r="AC1697" s="32"/>
      <c r="AD1697" s="32"/>
      <c r="AE1697" s="32"/>
      <c r="AR1697" s="206" t="s">
        <v>150</v>
      </c>
      <c r="AT1697" s="206" t="s">
        <v>145</v>
      </c>
      <c r="AU1697" s="206" t="s">
        <v>83</v>
      </c>
      <c r="AY1697" s="17" t="s">
        <v>143</v>
      </c>
      <c r="BE1697" s="207">
        <f>IF(N1697="základní",J1697,0)</f>
        <v>12750</v>
      </c>
      <c r="BF1697" s="207">
        <f>IF(N1697="snížená",J1697,0)</f>
        <v>0</v>
      </c>
      <c r="BG1697" s="207">
        <f>IF(N1697="zákl. přenesená",J1697,0)</f>
        <v>0</v>
      </c>
      <c r="BH1697" s="207">
        <f>IF(N1697="sníž. přenesená",J1697,0)</f>
        <v>0</v>
      </c>
      <c r="BI1697" s="207">
        <f>IF(N1697="nulová",J1697,0)</f>
        <v>0</v>
      </c>
      <c r="BJ1697" s="17" t="s">
        <v>20</v>
      </c>
      <c r="BK1697" s="207">
        <f>ROUND(I1697*H1697,2)</f>
        <v>12750</v>
      </c>
      <c r="BL1697" s="17" t="s">
        <v>150</v>
      </c>
      <c r="BM1697" s="206" t="s">
        <v>3581</v>
      </c>
    </row>
    <row r="1698" s="2" customFormat="1">
      <c r="A1698" s="32"/>
      <c r="B1698" s="33"/>
      <c r="C1698" s="34"/>
      <c r="D1698" s="208" t="s">
        <v>152</v>
      </c>
      <c r="E1698" s="34"/>
      <c r="F1698" s="209" t="s">
        <v>3582</v>
      </c>
      <c r="G1698" s="34"/>
      <c r="H1698" s="34"/>
      <c r="I1698" s="34"/>
      <c r="J1698" s="34"/>
      <c r="K1698" s="34"/>
      <c r="L1698" s="38"/>
      <c r="M1698" s="210"/>
      <c r="N1698" s="211"/>
      <c r="O1698" s="77"/>
      <c r="P1698" s="77"/>
      <c r="Q1698" s="77"/>
      <c r="R1698" s="77"/>
      <c r="S1698" s="77"/>
      <c r="T1698" s="78"/>
      <c r="U1698" s="32"/>
      <c r="V1698" s="32"/>
      <c r="W1698" s="32"/>
      <c r="X1698" s="32"/>
      <c r="Y1698" s="32"/>
      <c r="Z1698" s="32"/>
      <c r="AA1698" s="32"/>
      <c r="AB1698" s="32"/>
      <c r="AC1698" s="32"/>
      <c r="AD1698" s="32"/>
      <c r="AE1698" s="32"/>
      <c r="AT1698" s="17" t="s">
        <v>152</v>
      </c>
      <c r="AU1698" s="17" t="s">
        <v>83</v>
      </c>
    </row>
    <row r="1699" s="2" customFormat="1" ht="24.15" customHeight="1">
      <c r="A1699" s="32"/>
      <c r="B1699" s="33"/>
      <c r="C1699" s="212" t="s">
        <v>3583</v>
      </c>
      <c r="D1699" s="212" t="s">
        <v>260</v>
      </c>
      <c r="E1699" s="213" t="s">
        <v>3584</v>
      </c>
      <c r="F1699" s="214" t="s">
        <v>3585</v>
      </c>
      <c r="G1699" s="215" t="s">
        <v>148</v>
      </c>
      <c r="H1699" s="216">
        <v>300</v>
      </c>
      <c r="I1699" s="217">
        <v>93.200000000000003</v>
      </c>
      <c r="J1699" s="217">
        <f>ROUND(I1699*H1699,2)</f>
        <v>27960</v>
      </c>
      <c r="K1699" s="214" t="s">
        <v>149</v>
      </c>
      <c r="L1699" s="218"/>
      <c r="M1699" s="219" t="s">
        <v>18</v>
      </c>
      <c r="N1699" s="220" t="s">
        <v>45</v>
      </c>
      <c r="O1699" s="204">
        <v>0</v>
      </c>
      <c r="P1699" s="204">
        <f>O1699*H1699</f>
        <v>0</v>
      </c>
      <c r="Q1699" s="204">
        <v>0.00060999999999999997</v>
      </c>
      <c r="R1699" s="204">
        <f>Q1699*H1699</f>
        <v>0.183</v>
      </c>
      <c r="S1699" s="204">
        <v>0</v>
      </c>
      <c r="T1699" s="205">
        <f>S1699*H1699</f>
        <v>0</v>
      </c>
      <c r="U1699" s="32"/>
      <c r="V1699" s="32"/>
      <c r="W1699" s="32"/>
      <c r="X1699" s="32"/>
      <c r="Y1699" s="32"/>
      <c r="Z1699" s="32"/>
      <c r="AA1699" s="32"/>
      <c r="AB1699" s="32"/>
      <c r="AC1699" s="32"/>
      <c r="AD1699" s="32"/>
      <c r="AE1699" s="32"/>
      <c r="AR1699" s="206" t="s">
        <v>181</v>
      </c>
      <c r="AT1699" s="206" t="s">
        <v>260</v>
      </c>
      <c r="AU1699" s="206" t="s">
        <v>83</v>
      </c>
      <c r="AY1699" s="17" t="s">
        <v>143</v>
      </c>
      <c r="BE1699" s="207">
        <f>IF(N1699="základní",J1699,0)</f>
        <v>27960</v>
      </c>
      <c r="BF1699" s="207">
        <f>IF(N1699="snížená",J1699,0)</f>
        <v>0</v>
      </c>
      <c r="BG1699" s="207">
        <f>IF(N1699="zákl. přenesená",J1699,0)</f>
        <v>0</v>
      </c>
      <c r="BH1699" s="207">
        <f>IF(N1699="sníž. přenesená",J1699,0)</f>
        <v>0</v>
      </c>
      <c r="BI1699" s="207">
        <f>IF(N1699="nulová",J1699,0)</f>
        <v>0</v>
      </c>
      <c r="BJ1699" s="17" t="s">
        <v>20</v>
      </c>
      <c r="BK1699" s="207">
        <f>ROUND(I1699*H1699,2)</f>
        <v>27960</v>
      </c>
      <c r="BL1699" s="17" t="s">
        <v>150</v>
      </c>
      <c r="BM1699" s="206" t="s">
        <v>3586</v>
      </c>
    </row>
    <row r="1700" s="2" customFormat="1" ht="16.5" customHeight="1">
      <c r="A1700" s="32"/>
      <c r="B1700" s="33"/>
      <c r="C1700" s="196" t="s">
        <v>3587</v>
      </c>
      <c r="D1700" s="196" t="s">
        <v>145</v>
      </c>
      <c r="E1700" s="197" t="s">
        <v>3588</v>
      </c>
      <c r="F1700" s="198" t="s">
        <v>3589</v>
      </c>
      <c r="G1700" s="199" t="s">
        <v>256</v>
      </c>
      <c r="H1700" s="200">
        <v>37.5</v>
      </c>
      <c r="I1700" s="201">
        <v>69.299999999999997</v>
      </c>
      <c r="J1700" s="201">
        <f>ROUND(I1700*H1700,2)</f>
        <v>2598.75</v>
      </c>
      <c r="K1700" s="198" t="s">
        <v>149</v>
      </c>
      <c r="L1700" s="38"/>
      <c r="M1700" s="202" t="s">
        <v>18</v>
      </c>
      <c r="N1700" s="203" t="s">
        <v>45</v>
      </c>
      <c r="O1700" s="204">
        <v>0.14999999999999999</v>
      </c>
      <c r="P1700" s="204">
        <f>O1700*H1700</f>
        <v>5.625</v>
      </c>
      <c r="Q1700" s="204">
        <v>0</v>
      </c>
      <c r="R1700" s="204">
        <f>Q1700*H1700</f>
        <v>0</v>
      </c>
      <c r="S1700" s="204">
        <v>0.00020000000000000001</v>
      </c>
      <c r="T1700" s="205">
        <f>S1700*H1700</f>
        <v>0.0075000000000000006</v>
      </c>
      <c r="U1700" s="32"/>
      <c r="V1700" s="32"/>
      <c r="W1700" s="32"/>
      <c r="X1700" s="32"/>
      <c r="Y1700" s="32"/>
      <c r="Z1700" s="32"/>
      <c r="AA1700" s="32"/>
      <c r="AB1700" s="32"/>
      <c r="AC1700" s="32"/>
      <c r="AD1700" s="32"/>
      <c r="AE1700" s="32"/>
      <c r="AR1700" s="206" t="s">
        <v>150</v>
      </c>
      <c r="AT1700" s="206" t="s">
        <v>145</v>
      </c>
      <c r="AU1700" s="206" t="s">
        <v>83</v>
      </c>
      <c r="AY1700" s="17" t="s">
        <v>143</v>
      </c>
      <c r="BE1700" s="207">
        <f>IF(N1700="základní",J1700,0)</f>
        <v>2598.75</v>
      </c>
      <c r="BF1700" s="207">
        <f>IF(N1700="snížená",J1700,0)</f>
        <v>0</v>
      </c>
      <c r="BG1700" s="207">
        <f>IF(N1700="zákl. přenesená",J1700,0)</f>
        <v>0</v>
      </c>
      <c r="BH1700" s="207">
        <f>IF(N1700="sníž. přenesená",J1700,0)</f>
        <v>0</v>
      </c>
      <c r="BI1700" s="207">
        <f>IF(N1700="nulová",J1700,0)</f>
        <v>0</v>
      </c>
      <c r="BJ1700" s="17" t="s">
        <v>20</v>
      </c>
      <c r="BK1700" s="207">
        <f>ROUND(I1700*H1700,2)</f>
        <v>2598.75</v>
      </c>
      <c r="BL1700" s="17" t="s">
        <v>150</v>
      </c>
      <c r="BM1700" s="206" t="s">
        <v>3590</v>
      </c>
    </row>
    <row r="1701" s="2" customFormat="1" ht="33" customHeight="1">
      <c r="A1701" s="32"/>
      <c r="B1701" s="33"/>
      <c r="C1701" s="196" t="s">
        <v>3591</v>
      </c>
      <c r="D1701" s="196" t="s">
        <v>145</v>
      </c>
      <c r="E1701" s="197" t="s">
        <v>3592</v>
      </c>
      <c r="F1701" s="198" t="s">
        <v>3593</v>
      </c>
      <c r="G1701" s="199" t="s">
        <v>148</v>
      </c>
      <c r="H1701" s="200">
        <v>550</v>
      </c>
      <c r="I1701" s="201">
        <v>1300</v>
      </c>
      <c r="J1701" s="201">
        <f>ROUND(I1701*H1701,2)</f>
        <v>715000</v>
      </c>
      <c r="K1701" s="198" t="s">
        <v>18</v>
      </c>
      <c r="L1701" s="38"/>
      <c r="M1701" s="202" t="s">
        <v>18</v>
      </c>
      <c r="N1701" s="203" t="s">
        <v>45</v>
      </c>
      <c r="O1701" s="204">
        <v>0</v>
      </c>
      <c r="P1701" s="204">
        <f>O1701*H1701</f>
        <v>0</v>
      </c>
      <c r="Q1701" s="204">
        <v>0</v>
      </c>
      <c r="R1701" s="204">
        <f>Q1701*H1701</f>
        <v>0</v>
      </c>
      <c r="S1701" s="204">
        <v>0</v>
      </c>
      <c r="T1701" s="205">
        <f>S1701*H1701</f>
        <v>0</v>
      </c>
      <c r="U1701" s="32"/>
      <c r="V1701" s="32"/>
      <c r="W1701" s="32"/>
      <c r="X1701" s="32"/>
      <c r="Y1701" s="32"/>
      <c r="Z1701" s="32"/>
      <c r="AA1701" s="32"/>
      <c r="AB1701" s="32"/>
      <c r="AC1701" s="32"/>
      <c r="AD1701" s="32"/>
      <c r="AE1701" s="32"/>
      <c r="AR1701" s="206" t="s">
        <v>150</v>
      </c>
      <c r="AT1701" s="206" t="s">
        <v>145</v>
      </c>
      <c r="AU1701" s="206" t="s">
        <v>83</v>
      </c>
      <c r="AY1701" s="17" t="s">
        <v>143</v>
      </c>
      <c r="BE1701" s="207">
        <f>IF(N1701="základní",J1701,0)</f>
        <v>715000</v>
      </c>
      <c r="BF1701" s="207">
        <f>IF(N1701="snížená",J1701,0)</f>
        <v>0</v>
      </c>
      <c r="BG1701" s="207">
        <f>IF(N1701="zákl. přenesená",J1701,0)</f>
        <v>0</v>
      </c>
      <c r="BH1701" s="207">
        <f>IF(N1701="sníž. přenesená",J1701,0)</f>
        <v>0</v>
      </c>
      <c r="BI1701" s="207">
        <f>IF(N1701="nulová",J1701,0)</f>
        <v>0</v>
      </c>
      <c r="BJ1701" s="17" t="s">
        <v>20</v>
      </c>
      <c r="BK1701" s="207">
        <f>ROUND(I1701*H1701,2)</f>
        <v>715000</v>
      </c>
      <c r="BL1701" s="17" t="s">
        <v>150</v>
      </c>
      <c r="BM1701" s="206" t="s">
        <v>3594</v>
      </c>
    </row>
    <row r="1702" s="2" customFormat="1">
      <c r="A1702" s="32"/>
      <c r="B1702" s="33"/>
      <c r="C1702" s="34"/>
      <c r="D1702" s="208" t="s">
        <v>179</v>
      </c>
      <c r="E1702" s="34"/>
      <c r="F1702" s="209" t="s">
        <v>3595</v>
      </c>
      <c r="G1702" s="34"/>
      <c r="H1702" s="34"/>
      <c r="I1702" s="34"/>
      <c r="J1702" s="34"/>
      <c r="K1702" s="34"/>
      <c r="L1702" s="38"/>
      <c r="M1702" s="210"/>
      <c r="N1702" s="211"/>
      <c r="O1702" s="77"/>
      <c r="P1702" s="77"/>
      <c r="Q1702" s="77"/>
      <c r="R1702" s="77"/>
      <c r="S1702" s="77"/>
      <c r="T1702" s="78"/>
      <c r="U1702" s="32"/>
      <c r="V1702" s="32"/>
      <c r="W1702" s="32"/>
      <c r="X1702" s="32"/>
      <c r="Y1702" s="32"/>
      <c r="Z1702" s="32"/>
      <c r="AA1702" s="32"/>
      <c r="AB1702" s="32"/>
      <c r="AC1702" s="32"/>
      <c r="AD1702" s="32"/>
      <c r="AE1702" s="32"/>
      <c r="AT1702" s="17" t="s">
        <v>179</v>
      </c>
      <c r="AU1702" s="17" t="s">
        <v>83</v>
      </c>
    </row>
    <row r="1703" s="2" customFormat="1" ht="33" customHeight="1">
      <c r="A1703" s="32"/>
      <c r="B1703" s="33"/>
      <c r="C1703" s="196" t="s">
        <v>3596</v>
      </c>
      <c r="D1703" s="196" t="s">
        <v>145</v>
      </c>
      <c r="E1703" s="197" t="s">
        <v>3597</v>
      </c>
      <c r="F1703" s="198" t="s">
        <v>3598</v>
      </c>
      <c r="G1703" s="199" t="s">
        <v>256</v>
      </c>
      <c r="H1703" s="200">
        <v>135</v>
      </c>
      <c r="I1703" s="201">
        <v>450</v>
      </c>
      <c r="J1703" s="201">
        <f>ROUND(I1703*H1703,2)</f>
        <v>60750</v>
      </c>
      <c r="K1703" s="198" t="s">
        <v>18</v>
      </c>
      <c r="L1703" s="38"/>
      <c r="M1703" s="202" t="s">
        <v>18</v>
      </c>
      <c r="N1703" s="203" t="s">
        <v>45</v>
      </c>
      <c r="O1703" s="204">
        <v>0</v>
      </c>
      <c r="P1703" s="204">
        <f>O1703*H1703</f>
        <v>0</v>
      </c>
      <c r="Q1703" s="204">
        <v>0</v>
      </c>
      <c r="R1703" s="204">
        <f>Q1703*H1703</f>
        <v>0</v>
      </c>
      <c r="S1703" s="204">
        <v>0</v>
      </c>
      <c r="T1703" s="205">
        <f>S1703*H1703</f>
        <v>0</v>
      </c>
      <c r="U1703" s="32"/>
      <c r="V1703" s="32"/>
      <c r="W1703" s="32"/>
      <c r="X1703" s="32"/>
      <c r="Y1703" s="32"/>
      <c r="Z1703" s="32"/>
      <c r="AA1703" s="32"/>
      <c r="AB1703" s="32"/>
      <c r="AC1703" s="32"/>
      <c r="AD1703" s="32"/>
      <c r="AE1703" s="32"/>
      <c r="AR1703" s="206" t="s">
        <v>150</v>
      </c>
      <c r="AT1703" s="206" t="s">
        <v>145</v>
      </c>
      <c r="AU1703" s="206" t="s">
        <v>83</v>
      </c>
      <c r="AY1703" s="17" t="s">
        <v>143</v>
      </c>
      <c r="BE1703" s="207">
        <f>IF(N1703="základní",J1703,0)</f>
        <v>60750</v>
      </c>
      <c r="BF1703" s="207">
        <f>IF(N1703="snížená",J1703,0)</f>
        <v>0</v>
      </c>
      <c r="BG1703" s="207">
        <f>IF(N1703="zákl. přenesená",J1703,0)</f>
        <v>0</v>
      </c>
      <c r="BH1703" s="207">
        <f>IF(N1703="sníž. přenesená",J1703,0)</f>
        <v>0</v>
      </c>
      <c r="BI1703" s="207">
        <f>IF(N1703="nulová",J1703,0)</f>
        <v>0</v>
      </c>
      <c r="BJ1703" s="17" t="s">
        <v>20</v>
      </c>
      <c r="BK1703" s="207">
        <f>ROUND(I1703*H1703,2)</f>
        <v>60750</v>
      </c>
      <c r="BL1703" s="17" t="s">
        <v>150</v>
      </c>
      <c r="BM1703" s="206" t="s">
        <v>3599</v>
      </c>
    </row>
    <row r="1704" s="2" customFormat="1">
      <c r="A1704" s="32"/>
      <c r="B1704" s="33"/>
      <c r="C1704" s="34"/>
      <c r="D1704" s="208" t="s">
        <v>179</v>
      </c>
      <c r="E1704" s="34"/>
      <c r="F1704" s="209" t="s">
        <v>3600</v>
      </c>
      <c r="G1704" s="34"/>
      <c r="H1704" s="34"/>
      <c r="I1704" s="34"/>
      <c r="J1704" s="34"/>
      <c r="K1704" s="34"/>
      <c r="L1704" s="38"/>
      <c r="M1704" s="210"/>
      <c r="N1704" s="211"/>
      <c r="O1704" s="77"/>
      <c r="P1704" s="77"/>
      <c r="Q1704" s="77"/>
      <c r="R1704" s="77"/>
      <c r="S1704" s="77"/>
      <c r="T1704" s="78"/>
      <c r="U1704" s="32"/>
      <c r="V1704" s="32"/>
      <c r="W1704" s="32"/>
      <c r="X1704" s="32"/>
      <c r="Y1704" s="32"/>
      <c r="Z1704" s="32"/>
      <c r="AA1704" s="32"/>
      <c r="AB1704" s="32"/>
      <c r="AC1704" s="32"/>
      <c r="AD1704" s="32"/>
      <c r="AE1704" s="32"/>
      <c r="AT1704" s="17" t="s">
        <v>179</v>
      </c>
      <c r="AU1704" s="17" t="s">
        <v>83</v>
      </c>
    </row>
    <row r="1705" s="2" customFormat="1" ht="49.05" customHeight="1">
      <c r="A1705" s="32"/>
      <c r="B1705" s="33"/>
      <c r="C1705" s="196" t="s">
        <v>3601</v>
      </c>
      <c r="D1705" s="196" t="s">
        <v>145</v>
      </c>
      <c r="E1705" s="197" t="s">
        <v>3602</v>
      </c>
      <c r="F1705" s="198" t="s">
        <v>3603</v>
      </c>
      <c r="G1705" s="199" t="s">
        <v>506</v>
      </c>
      <c r="H1705" s="200">
        <v>0.53700000000000003</v>
      </c>
      <c r="I1705" s="201">
        <v>966</v>
      </c>
      <c r="J1705" s="201">
        <f>ROUND(I1705*H1705,2)</f>
        <v>518.74000000000001</v>
      </c>
      <c r="K1705" s="198" t="s">
        <v>149</v>
      </c>
      <c r="L1705" s="38"/>
      <c r="M1705" s="202" t="s">
        <v>18</v>
      </c>
      <c r="N1705" s="203" t="s">
        <v>45</v>
      </c>
      <c r="O1705" s="204">
        <v>1.567</v>
      </c>
      <c r="P1705" s="204">
        <f>O1705*H1705</f>
        <v>0.84147899999999998</v>
      </c>
      <c r="Q1705" s="204">
        <v>0</v>
      </c>
      <c r="R1705" s="204">
        <f>Q1705*H1705</f>
        <v>0</v>
      </c>
      <c r="S1705" s="204">
        <v>0</v>
      </c>
      <c r="T1705" s="205">
        <f>S1705*H1705</f>
        <v>0</v>
      </c>
      <c r="U1705" s="32"/>
      <c r="V1705" s="32"/>
      <c r="W1705" s="32"/>
      <c r="X1705" s="32"/>
      <c r="Y1705" s="32"/>
      <c r="Z1705" s="32"/>
      <c r="AA1705" s="32"/>
      <c r="AB1705" s="32"/>
      <c r="AC1705" s="32"/>
      <c r="AD1705" s="32"/>
      <c r="AE1705" s="32"/>
      <c r="AR1705" s="206" t="s">
        <v>214</v>
      </c>
      <c r="AT1705" s="206" t="s">
        <v>145</v>
      </c>
      <c r="AU1705" s="206" t="s">
        <v>83</v>
      </c>
      <c r="AY1705" s="17" t="s">
        <v>143</v>
      </c>
      <c r="BE1705" s="207">
        <f>IF(N1705="základní",J1705,0)</f>
        <v>518.74000000000001</v>
      </c>
      <c r="BF1705" s="207">
        <f>IF(N1705="snížená",J1705,0)</f>
        <v>0</v>
      </c>
      <c r="BG1705" s="207">
        <f>IF(N1705="zákl. přenesená",J1705,0)</f>
        <v>0</v>
      </c>
      <c r="BH1705" s="207">
        <f>IF(N1705="sníž. přenesená",J1705,0)</f>
        <v>0</v>
      </c>
      <c r="BI1705" s="207">
        <f>IF(N1705="nulová",J1705,0)</f>
        <v>0</v>
      </c>
      <c r="BJ1705" s="17" t="s">
        <v>20</v>
      </c>
      <c r="BK1705" s="207">
        <f>ROUND(I1705*H1705,2)</f>
        <v>518.74000000000001</v>
      </c>
      <c r="BL1705" s="17" t="s">
        <v>214</v>
      </c>
      <c r="BM1705" s="206" t="s">
        <v>3604</v>
      </c>
    </row>
    <row r="1706" s="2" customFormat="1">
      <c r="A1706" s="32"/>
      <c r="B1706" s="33"/>
      <c r="C1706" s="34"/>
      <c r="D1706" s="208" t="s">
        <v>152</v>
      </c>
      <c r="E1706" s="34"/>
      <c r="F1706" s="209" t="s">
        <v>3605</v>
      </c>
      <c r="G1706" s="34"/>
      <c r="H1706" s="34"/>
      <c r="I1706" s="34"/>
      <c r="J1706" s="34"/>
      <c r="K1706" s="34"/>
      <c r="L1706" s="38"/>
      <c r="M1706" s="210"/>
      <c r="N1706" s="211"/>
      <c r="O1706" s="77"/>
      <c r="P1706" s="77"/>
      <c r="Q1706" s="77"/>
      <c r="R1706" s="77"/>
      <c r="S1706" s="77"/>
      <c r="T1706" s="78"/>
      <c r="U1706" s="32"/>
      <c r="V1706" s="32"/>
      <c r="W1706" s="32"/>
      <c r="X1706" s="32"/>
      <c r="Y1706" s="32"/>
      <c r="Z1706" s="32"/>
      <c r="AA1706" s="32"/>
      <c r="AB1706" s="32"/>
      <c r="AC1706" s="32"/>
      <c r="AD1706" s="32"/>
      <c r="AE1706" s="32"/>
      <c r="AT1706" s="17" t="s">
        <v>152</v>
      </c>
      <c r="AU1706" s="17" t="s">
        <v>83</v>
      </c>
    </row>
    <row r="1707" s="2" customFormat="1">
      <c r="A1707" s="32"/>
      <c r="B1707" s="33"/>
      <c r="C1707" s="34"/>
      <c r="D1707" s="208" t="s">
        <v>179</v>
      </c>
      <c r="E1707" s="34"/>
      <c r="F1707" s="209" t="s">
        <v>1884</v>
      </c>
      <c r="G1707" s="34"/>
      <c r="H1707" s="34"/>
      <c r="I1707" s="34"/>
      <c r="J1707" s="34"/>
      <c r="K1707" s="34"/>
      <c r="L1707" s="38"/>
      <c r="M1707" s="210"/>
      <c r="N1707" s="211"/>
      <c r="O1707" s="77"/>
      <c r="P1707" s="77"/>
      <c r="Q1707" s="77"/>
      <c r="R1707" s="77"/>
      <c r="S1707" s="77"/>
      <c r="T1707" s="78"/>
      <c r="U1707" s="32"/>
      <c r="V1707" s="32"/>
      <c r="W1707" s="32"/>
      <c r="X1707" s="32"/>
      <c r="Y1707" s="32"/>
      <c r="Z1707" s="32"/>
      <c r="AA1707" s="32"/>
      <c r="AB1707" s="32"/>
      <c r="AC1707" s="32"/>
      <c r="AD1707" s="32"/>
      <c r="AE1707" s="32"/>
      <c r="AT1707" s="17" t="s">
        <v>179</v>
      </c>
      <c r="AU1707" s="17" t="s">
        <v>83</v>
      </c>
    </row>
    <row r="1708" s="2" customFormat="1" ht="37.8" customHeight="1">
      <c r="A1708" s="32"/>
      <c r="B1708" s="33"/>
      <c r="C1708" s="196" t="s">
        <v>3606</v>
      </c>
      <c r="D1708" s="196" t="s">
        <v>145</v>
      </c>
      <c r="E1708" s="197" t="s">
        <v>3607</v>
      </c>
      <c r="F1708" s="198" t="s">
        <v>3608</v>
      </c>
      <c r="G1708" s="199" t="s">
        <v>148</v>
      </c>
      <c r="H1708" s="200">
        <v>126</v>
      </c>
      <c r="I1708" s="201">
        <v>2400</v>
      </c>
      <c r="J1708" s="201">
        <f>ROUND(I1708*H1708,2)</f>
        <v>302400</v>
      </c>
      <c r="K1708" s="198" t="s">
        <v>18</v>
      </c>
      <c r="L1708" s="38"/>
      <c r="M1708" s="202" t="s">
        <v>18</v>
      </c>
      <c r="N1708" s="203" t="s">
        <v>45</v>
      </c>
      <c r="O1708" s="204">
        <v>0</v>
      </c>
      <c r="P1708" s="204">
        <f>O1708*H1708</f>
        <v>0</v>
      </c>
      <c r="Q1708" s="204">
        <v>0</v>
      </c>
      <c r="R1708" s="204">
        <f>Q1708*H1708</f>
        <v>0</v>
      </c>
      <c r="S1708" s="204">
        <v>0</v>
      </c>
      <c r="T1708" s="205">
        <f>S1708*H1708</f>
        <v>0</v>
      </c>
      <c r="U1708" s="32"/>
      <c r="V1708" s="32"/>
      <c r="W1708" s="32"/>
      <c r="X1708" s="32"/>
      <c r="Y1708" s="32"/>
      <c r="Z1708" s="32"/>
      <c r="AA1708" s="32"/>
      <c r="AB1708" s="32"/>
      <c r="AC1708" s="32"/>
      <c r="AD1708" s="32"/>
      <c r="AE1708" s="32"/>
      <c r="AR1708" s="206" t="s">
        <v>150</v>
      </c>
      <c r="AT1708" s="206" t="s">
        <v>145</v>
      </c>
      <c r="AU1708" s="206" t="s">
        <v>83</v>
      </c>
      <c r="AY1708" s="17" t="s">
        <v>143</v>
      </c>
      <c r="BE1708" s="207">
        <f>IF(N1708="základní",J1708,0)</f>
        <v>302400</v>
      </c>
      <c r="BF1708" s="207">
        <f>IF(N1708="snížená",J1708,0)</f>
        <v>0</v>
      </c>
      <c r="BG1708" s="207">
        <f>IF(N1708="zákl. přenesená",J1708,0)</f>
        <v>0</v>
      </c>
      <c r="BH1708" s="207">
        <f>IF(N1708="sníž. přenesená",J1708,0)</f>
        <v>0</v>
      </c>
      <c r="BI1708" s="207">
        <f>IF(N1708="nulová",J1708,0)</f>
        <v>0</v>
      </c>
      <c r="BJ1708" s="17" t="s">
        <v>20</v>
      </c>
      <c r="BK1708" s="207">
        <f>ROUND(I1708*H1708,2)</f>
        <v>302400</v>
      </c>
      <c r="BL1708" s="17" t="s">
        <v>150</v>
      </c>
      <c r="BM1708" s="206" t="s">
        <v>3609</v>
      </c>
    </row>
    <row r="1709" s="2" customFormat="1">
      <c r="A1709" s="32"/>
      <c r="B1709" s="33"/>
      <c r="C1709" s="34"/>
      <c r="D1709" s="208" t="s">
        <v>179</v>
      </c>
      <c r="E1709" s="34"/>
      <c r="F1709" s="209" t="s">
        <v>3595</v>
      </c>
      <c r="G1709" s="34"/>
      <c r="H1709" s="34"/>
      <c r="I1709" s="34"/>
      <c r="J1709" s="34"/>
      <c r="K1709" s="34"/>
      <c r="L1709" s="38"/>
      <c r="M1709" s="210"/>
      <c r="N1709" s="211"/>
      <c r="O1709" s="77"/>
      <c r="P1709" s="77"/>
      <c r="Q1709" s="77"/>
      <c r="R1709" s="77"/>
      <c r="S1709" s="77"/>
      <c r="T1709" s="78"/>
      <c r="U1709" s="32"/>
      <c r="V1709" s="32"/>
      <c r="W1709" s="32"/>
      <c r="X1709" s="32"/>
      <c r="Y1709" s="32"/>
      <c r="Z1709" s="32"/>
      <c r="AA1709" s="32"/>
      <c r="AB1709" s="32"/>
      <c r="AC1709" s="32"/>
      <c r="AD1709" s="32"/>
      <c r="AE1709" s="32"/>
      <c r="AT1709" s="17" t="s">
        <v>179</v>
      </c>
      <c r="AU1709" s="17" t="s">
        <v>83</v>
      </c>
    </row>
    <row r="1710" s="2" customFormat="1" ht="49.05" customHeight="1">
      <c r="A1710" s="32"/>
      <c r="B1710" s="33"/>
      <c r="C1710" s="196" t="s">
        <v>3610</v>
      </c>
      <c r="D1710" s="196" t="s">
        <v>145</v>
      </c>
      <c r="E1710" s="197" t="s">
        <v>3611</v>
      </c>
      <c r="F1710" s="198" t="s">
        <v>3612</v>
      </c>
      <c r="G1710" s="199" t="s">
        <v>506</v>
      </c>
      <c r="H1710" s="200">
        <v>0.095000000000000001</v>
      </c>
      <c r="I1710" s="201">
        <v>1010</v>
      </c>
      <c r="J1710" s="201">
        <f>ROUND(I1710*H1710,2)</f>
        <v>95.950000000000003</v>
      </c>
      <c r="K1710" s="198" t="s">
        <v>149</v>
      </c>
      <c r="L1710" s="38"/>
      <c r="M1710" s="202" t="s">
        <v>18</v>
      </c>
      <c r="N1710" s="203" t="s">
        <v>45</v>
      </c>
      <c r="O1710" s="204">
        <v>1.5980000000000001</v>
      </c>
      <c r="P1710" s="204">
        <f>O1710*H1710</f>
        <v>0.15181</v>
      </c>
      <c r="Q1710" s="204">
        <v>0</v>
      </c>
      <c r="R1710" s="204">
        <f>Q1710*H1710</f>
        <v>0</v>
      </c>
      <c r="S1710" s="204">
        <v>0</v>
      </c>
      <c r="T1710" s="205">
        <f>S1710*H1710</f>
        <v>0</v>
      </c>
      <c r="U1710" s="32"/>
      <c r="V1710" s="32"/>
      <c r="W1710" s="32"/>
      <c r="X1710" s="32"/>
      <c r="Y1710" s="32"/>
      <c r="Z1710" s="32"/>
      <c r="AA1710" s="32"/>
      <c r="AB1710" s="32"/>
      <c r="AC1710" s="32"/>
      <c r="AD1710" s="32"/>
      <c r="AE1710" s="32"/>
      <c r="AR1710" s="206" t="s">
        <v>214</v>
      </c>
      <c r="AT1710" s="206" t="s">
        <v>145</v>
      </c>
      <c r="AU1710" s="206" t="s">
        <v>83</v>
      </c>
      <c r="AY1710" s="17" t="s">
        <v>143</v>
      </c>
      <c r="BE1710" s="207">
        <f>IF(N1710="základní",J1710,0)</f>
        <v>95.950000000000003</v>
      </c>
      <c r="BF1710" s="207">
        <f>IF(N1710="snížená",J1710,0)</f>
        <v>0</v>
      </c>
      <c r="BG1710" s="207">
        <f>IF(N1710="zákl. přenesená",J1710,0)</f>
        <v>0</v>
      </c>
      <c r="BH1710" s="207">
        <f>IF(N1710="sníž. přenesená",J1710,0)</f>
        <v>0</v>
      </c>
      <c r="BI1710" s="207">
        <f>IF(N1710="nulová",J1710,0)</f>
        <v>0</v>
      </c>
      <c r="BJ1710" s="17" t="s">
        <v>20</v>
      </c>
      <c r="BK1710" s="207">
        <f>ROUND(I1710*H1710,2)</f>
        <v>95.950000000000003</v>
      </c>
      <c r="BL1710" s="17" t="s">
        <v>214</v>
      </c>
      <c r="BM1710" s="206" t="s">
        <v>3613</v>
      </c>
    </row>
    <row r="1711" s="2" customFormat="1">
      <c r="A1711" s="32"/>
      <c r="B1711" s="33"/>
      <c r="C1711" s="34"/>
      <c r="D1711" s="208" t="s">
        <v>152</v>
      </c>
      <c r="E1711" s="34"/>
      <c r="F1711" s="209" t="s">
        <v>3605</v>
      </c>
      <c r="G1711" s="34"/>
      <c r="H1711" s="34"/>
      <c r="I1711" s="34"/>
      <c r="J1711" s="34"/>
      <c r="K1711" s="34"/>
      <c r="L1711" s="38"/>
      <c r="M1711" s="210"/>
      <c r="N1711" s="211"/>
      <c r="O1711" s="77"/>
      <c r="P1711" s="77"/>
      <c r="Q1711" s="77"/>
      <c r="R1711" s="77"/>
      <c r="S1711" s="77"/>
      <c r="T1711" s="78"/>
      <c r="U1711" s="32"/>
      <c r="V1711" s="32"/>
      <c r="W1711" s="32"/>
      <c r="X1711" s="32"/>
      <c r="Y1711" s="32"/>
      <c r="Z1711" s="32"/>
      <c r="AA1711" s="32"/>
      <c r="AB1711" s="32"/>
      <c r="AC1711" s="32"/>
      <c r="AD1711" s="32"/>
      <c r="AE1711" s="32"/>
      <c r="AT1711" s="17" t="s">
        <v>152</v>
      </c>
      <c r="AU1711" s="17" t="s">
        <v>83</v>
      </c>
    </row>
    <row r="1712" s="2" customFormat="1" ht="55.5" customHeight="1">
      <c r="A1712" s="32"/>
      <c r="B1712" s="33"/>
      <c r="C1712" s="196" t="s">
        <v>3614</v>
      </c>
      <c r="D1712" s="196" t="s">
        <v>145</v>
      </c>
      <c r="E1712" s="197" t="s">
        <v>3615</v>
      </c>
      <c r="F1712" s="198" t="s">
        <v>3616</v>
      </c>
      <c r="G1712" s="199" t="s">
        <v>506</v>
      </c>
      <c r="H1712" s="200">
        <v>0.213</v>
      </c>
      <c r="I1712" s="201">
        <v>283</v>
      </c>
      <c r="J1712" s="201">
        <f>ROUND(I1712*H1712,2)</f>
        <v>60.280000000000001</v>
      </c>
      <c r="K1712" s="198" t="s">
        <v>149</v>
      </c>
      <c r="L1712" s="38"/>
      <c r="M1712" s="202" t="s">
        <v>18</v>
      </c>
      <c r="N1712" s="203" t="s">
        <v>45</v>
      </c>
      <c r="O1712" s="204">
        <v>0.25800000000000001</v>
      </c>
      <c r="P1712" s="204">
        <f>O1712*H1712</f>
        <v>0.054954000000000003</v>
      </c>
      <c r="Q1712" s="204">
        <v>0</v>
      </c>
      <c r="R1712" s="204">
        <f>Q1712*H1712</f>
        <v>0</v>
      </c>
      <c r="S1712" s="204">
        <v>0</v>
      </c>
      <c r="T1712" s="205">
        <f>S1712*H1712</f>
        <v>0</v>
      </c>
      <c r="U1712" s="32"/>
      <c r="V1712" s="32"/>
      <c r="W1712" s="32"/>
      <c r="X1712" s="32"/>
      <c r="Y1712" s="32"/>
      <c r="Z1712" s="32"/>
      <c r="AA1712" s="32"/>
      <c r="AB1712" s="32"/>
      <c r="AC1712" s="32"/>
      <c r="AD1712" s="32"/>
      <c r="AE1712" s="32"/>
      <c r="AR1712" s="206" t="s">
        <v>214</v>
      </c>
      <c r="AT1712" s="206" t="s">
        <v>145</v>
      </c>
      <c r="AU1712" s="206" t="s">
        <v>83</v>
      </c>
      <c r="AY1712" s="17" t="s">
        <v>143</v>
      </c>
      <c r="BE1712" s="207">
        <f>IF(N1712="základní",J1712,0)</f>
        <v>60.280000000000001</v>
      </c>
      <c r="BF1712" s="207">
        <f>IF(N1712="snížená",J1712,0)</f>
        <v>0</v>
      </c>
      <c r="BG1712" s="207">
        <f>IF(N1712="zákl. přenesená",J1712,0)</f>
        <v>0</v>
      </c>
      <c r="BH1712" s="207">
        <f>IF(N1712="sníž. přenesená",J1712,0)</f>
        <v>0</v>
      </c>
      <c r="BI1712" s="207">
        <f>IF(N1712="nulová",J1712,0)</f>
        <v>0</v>
      </c>
      <c r="BJ1712" s="17" t="s">
        <v>20</v>
      </c>
      <c r="BK1712" s="207">
        <f>ROUND(I1712*H1712,2)</f>
        <v>60.280000000000001</v>
      </c>
      <c r="BL1712" s="17" t="s">
        <v>214</v>
      </c>
      <c r="BM1712" s="206" t="s">
        <v>3617</v>
      </c>
    </row>
    <row r="1713" s="2" customFormat="1">
      <c r="A1713" s="32"/>
      <c r="B1713" s="33"/>
      <c r="C1713" s="34"/>
      <c r="D1713" s="208" t="s">
        <v>152</v>
      </c>
      <c r="E1713" s="34"/>
      <c r="F1713" s="209" t="s">
        <v>3605</v>
      </c>
      <c r="G1713" s="34"/>
      <c r="H1713" s="34"/>
      <c r="I1713" s="34"/>
      <c r="J1713" s="34"/>
      <c r="K1713" s="34"/>
      <c r="L1713" s="38"/>
      <c r="M1713" s="210"/>
      <c r="N1713" s="211"/>
      <c r="O1713" s="77"/>
      <c r="P1713" s="77"/>
      <c r="Q1713" s="77"/>
      <c r="R1713" s="77"/>
      <c r="S1713" s="77"/>
      <c r="T1713" s="78"/>
      <c r="U1713" s="32"/>
      <c r="V1713" s="32"/>
      <c r="W1713" s="32"/>
      <c r="X1713" s="32"/>
      <c r="Y1713" s="32"/>
      <c r="Z1713" s="32"/>
      <c r="AA1713" s="32"/>
      <c r="AB1713" s="32"/>
      <c r="AC1713" s="32"/>
      <c r="AD1713" s="32"/>
      <c r="AE1713" s="32"/>
      <c r="AT1713" s="17" t="s">
        <v>152</v>
      </c>
      <c r="AU1713" s="17" t="s">
        <v>83</v>
      </c>
    </row>
    <row r="1714" s="2" customFormat="1">
      <c r="A1714" s="32"/>
      <c r="B1714" s="33"/>
      <c r="C1714" s="34"/>
      <c r="D1714" s="208" t="s">
        <v>179</v>
      </c>
      <c r="E1714" s="34"/>
      <c r="F1714" s="209" t="s">
        <v>3618</v>
      </c>
      <c r="G1714" s="34"/>
      <c r="H1714" s="34"/>
      <c r="I1714" s="34"/>
      <c r="J1714" s="34"/>
      <c r="K1714" s="34"/>
      <c r="L1714" s="38"/>
      <c r="M1714" s="210"/>
      <c r="N1714" s="211"/>
      <c r="O1714" s="77"/>
      <c r="P1714" s="77"/>
      <c r="Q1714" s="77"/>
      <c r="R1714" s="77"/>
      <c r="S1714" s="77"/>
      <c r="T1714" s="78"/>
      <c r="U1714" s="32"/>
      <c r="V1714" s="32"/>
      <c r="W1714" s="32"/>
      <c r="X1714" s="32"/>
      <c r="Y1714" s="32"/>
      <c r="Z1714" s="32"/>
      <c r="AA1714" s="32"/>
      <c r="AB1714" s="32"/>
      <c r="AC1714" s="32"/>
      <c r="AD1714" s="32"/>
      <c r="AE1714" s="32"/>
      <c r="AT1714" s="17" t="s">
        <v>179</v>
      </c>
      <c r="AU1714" s="17" t="s">
        <v>83</v>
      </c>
    </row>
    <row r="1715" s="2" customFormat="1" ht="55.5" customHeight="1">
      <c r="A1715" s="32"/>
      <c r="B1715" s="33"/>
      <c r="C1715" s="196" t="s">
        <v>3619</v>
      </c>
      <c r="D1715" s="196" t="s">
        <v>145</v>
      </c>
      <c r="E1715" s="197" t="s">
        <v>3620</v>
      </c>
      <c r="F1715" s="198" t="s">
        <v>3621</v>
      </c>
      <c r="G1715" s="199" t="s">
        <v>506</v>
      </c>
      <c r="H1715" s="200">
        <v>0.083000000000000004</v>
      </c>
      <c r="I1715" s="201">
        <v>291</v>
      </c>
      <c r="J1715" s="201">
        <f>ROUND(I1715*H1715,2)</f>
        <v>24.149999999999999</v>
      </c>
      <c r="K1715" s="198" t="s">
        <v>149</v>
      </c>
      <c r="L1715" s="38"/>
      <c r="M1715" s="202" t="s">
        <v>18</v>
      </c>
      <c r="N1715" s="203" t="s">
        <v>45</v>
      </c>
      <c r="O1715" s="204">
        <v>0.26100000000000001</v>
      </c>
      <c r="P1715" s="204">
        <f>O1715*H1715</f>
        <v>0.021663000000000002</v>
      </c>
      <c r="Q1715" s="204">
        <v>0</v>
      </c>
      <c r="R1715" s="204">
        <f>Q1715*H1715</f>
        <v>0</v>
      </c>
      <c r="S1715" s="204">
        <v>0</v>
      </c>
      <c r="T1715" s="205">
        <f>S1715*H1715</f>
        <v>0</v>
      </c>
      <c r="U1715" s="32"/>
      <c r="V1715" s="32"/>
      <c r="W1715" s="32"/>
      <c r="X1715" s="32"/>
      <c r="Y1715" s="32"/>
      <c r="Z1715" s="32"/>
      <c r="AA1715" s="32"/>
      <c r="AB1715" s="32"/>
      <c r="AC1715" s="32"/>
      <c r="AD1715" s="32"/>
      <c r="AE1715" s="32"/>
      <c r="AR1715" s="206" t="s">
        <v>214</v>
      </c>
      <c r="AT1715" s="206" t="s">
        <v>145</v>
      </c>
      <c r="AU1715" s="206" t="s">
        <v>83</v>
      </c>
      <c r="AY1715" s="17" t="s">
        <v>143</v>
      </c>
      <c r="BE1715" s="207">
        <f>IF(N1715="základní",J1715,0)</f>
        <v>24.149999999999999</v>
      </c>
      <c r="BF1715" s="207">
        <f>IF(N1715="snížená",J1715,0)</f>
        <v>0</v>
      </c>
      <c r="BG1715" s="207">
        <f>IF(N1715="zákl. přenesená",J1715,0)</f>
        <v>0</v>
      </c>
      <c r="BH1715" s="207">
        <f>IF(N1715="sníž. přenesená",J1715,0)</f>
        <v>0</v>
      </c>
      <c r="BI1715" s="207">
        <f>IF(N1715="nulová",J1715,0)</f>
        <v>0</v>
      </c>
      <c r="BJ1715" s="17" t="s">
        <v>20</v>
      </c>
      <c r="BK1715" s="207">
        <f>ROUND(I1715*H1715,2)</f>
        <v>24.149999999999999</v>
      </c>
      <c r="BL1715" s="17" t="s">
        <v>214</v>
      </c>
      <c r="BM1715" s="206" t="s">
        <v>3622</v>
      </c>
    </row>
    <row r="1716" s="2" customFormat="1">
      <c r="A1716" s="32"/>
      <c r="B1716" s="33"/>
      <c r="C1716" s="34"/>
      <c r="D1716" s="208" t="s">
        <v>152</v>
      </c>
      <c r="E1716" s="34"/>
      <c r="F1716" s="209" t="s">
        <v>3605</v>
      </c>
      <c r="G1716" s="34"/>
      <c r="H1716" s="34"/>
      <c r="I1716" s="34"/>
      <c r="J1716" s="34"/>
      <c r="K1716" s="34"/>
      <c r="L1716" s="38"/>
      <c r="M1716" s="210"/>
      <c r="N1716" s="211"/>
      <c r="O1716" s="77"/>
      <c r="P1716" s="77"/>
      <c r="Q1716" s="77"/>
      <c r="R1716" s="77"/>
      <c r="S1716" s="77"/>
      <c r="T1716" s="78"/>
      <c r="U1716" s="32"/>
      <c r="V1716" s="32"/>
      <c r="W1716" s="32"/>
      <c r="X1716" s="32"/>
      <c r="Y1716" s="32"/>
      <c r="Z1716" s="32"/>
      <c r="AA1716" s="32"/>
      <c r="AB1716" s="32"/>
      <c r="AC1716" s="32"/>
      <c r="AD1716" s="32"/>
      <c r="AE1716" s="32"/>
      <c r="AT1716" s="17" t="s">
        <v>152</v>
      </c>
      <c r="AU1716" s="17" t="s">
        <v>83</v>
      </c>
    </row>
    <row r="1717" s="2" customFormat="1">
      <c r="A1717" s="32"/>
      <c r="B1717" s="33"/>
      <c r="C1717" s="34"/>
      <c r="D1717" s="208" t="s">
        <v>179</v>
      </c>
      <c r="E1717" s="34"/>
      <c r="F1717" s="209" t="s">
        <v>3623</v>
      </c>
      <c r="G1717" s="34"/>
      <c r="H1717" s="34"/>
      <c r="I1717" s="34"/>
      <c r="J1717" s="34"/>
      <c r="K1717" s="34"/>
      <c r="L1717" s="38"/>
      <c r="M1717" s="210"/>
      <c r="N1717" s="211"/>
      <c r="O1717" s="77"/>
      <c r="P1717" s="77"/>
      <c r="Q1717" s="77"/>
      <c r="R1717" s="77"/>
      <c r="S1717" s="77"/>
      <c r="T1717" s="78"/>
      <c r="U1717" s="32"/>
      <c r="V1717" s="32"/>
      <c r="W1717" s="32"/>
      <c r="X1717" s="32"/>
      <c r="Y1717" s="32"/>
      <c r="Z1717" s="32"/>
      <c r="AA1717" s="32"/>
      <c r="AB1717" s="32"/>
      <c r="AC1717" s="32"/>
      <c r="AD1717" s="32"/>
      <c r="AE1717" s="32"/>
      <c r="AT1717" s="17" t="s">
        <v>179</v>
      </c>
      <c r="AU1717" s="17" t="s">
        <v>83</v>
      </c>
    </row>
    <row r="1718" s="12" customFormat="1" ht="22.8" customHeight="1">
      <c r="A1718" s="12"/>
      <c r="B1718" s="181"/>
      <c r="C1718" s="182"/>
      <c r="D1718" s="183" t="s">
        <v>73</v>
      </c>
      <c r="E1718" s="194" t="s">
        <v>3624</v>
      </c>
      <c r="F1718" s="194" t="s">
        <v>3625</v>
      </c>
      <c r="G1718" s="182"/>
      <c r="H1718" s="182"/>
      <c r="I1718" s="182"/>
      <c r="J1718" s="195">
        <f>BK1718</f>
        <v>3544618.8300000001</v>
      </c>
      <c r="K1718" s="182"/>
      <c r="L1718" s="186"/>
      <c r="M1718" s="187"/>
      <c r="N1718" s="188"/>
      <c r="O1718" s="188"/>
      <c r="P1718" s="189">
        <f>SUM(P1719:P1804)</f>
        <v>8287.3999999999996</v>
      </c>
      <c r="Q1718" s="188"/>
      <c r="R1718" s="189">
        <f>SUM(R1719:R1804)</f>
        <v>5.5406966000000004</v>
      </c>
      <c r="S1718" s="188"/>
      <c r="T1718" s="190">
        <f>SUM(T1719:T1804)</f>
        <v>25.800000000000001</v>
      </c>
      <c r="U1718" s="12"/>
      <c r="V1718" s="12"/>
      <c r="W1718" s="12"/>
      <c r="X1718" s="12"/>
      <c r="Y1718" s="12"/>
      <c r="Z1718" s="12"/>
      <c r="AA1718" s="12"/>
      <c r="AB1718" s="12"/>
      <c r="AC1718" s="12"/>
      <c r="AD1718" s="12"/>
      <c r="AE1718" s="12"/>
      <c r="AR1718" s="191" t="s">
        <v>20</v>
      </c>
      <c r="AT1718" s="192" t="s">
        <v>73</v>
      </c>
      <c r="AU1718" s="192" t="s">
        <v>20</v>
      </c>
      <c r="AY1718" s="191" t="s">
        <v>143</v>
      </c>
      <c r="BK1718" s="193">
        <f>SUM(BK1719:BK1804)</f>
        <v>3544618.8300000001</v>
      </c>
    </row>
    <row r="1719" s="2" customFormat="1" ht="16.5" customHeight="1">
      <c r="A1719" s="32"/>
      <c r="B1719" s="33"/>
      <c r="C1719" s="196" t="s">
        <v>3626</v>
      </c>
      <c r="D1719" s="196" t="s">
        <v>145</v>
      </c>
      <c r="E1719" s="197" t="s">
        <v>3627</v>
      </c>
      <c r="F1719" s="198" t="s">
        <v>3628</v>
      </c>
      <c r="G1719" s="199" t="s">
        <v>148</v>
      </c>
      <c r="H1719" s="200">
        <v>52.5</v>
      </c>
      <c r="I1719" s="201">
        <v>1260</v>
      </c>
      <c r="J1719" s="201">
        <f>ROUND(I1719*H1719,2)</f>
        <v>66150</v>
      </c>
      <c r="K1719" s="198" t="s">
        <v>149</v>
      </c>
      <c r="L1719" s="38"/>
      <c r="M1719" s="202" t="s">
        <v>18</v>
      </c>
      <c r="N1719" s="203" t="s">
        <v>45</v>
      </c>
      <c r="O1719" s="204">
        <v>2.3100000000000001</v>
      </c>
      <c r="P1719" s="204">
        <f>O1719*H1719</f>
        <v>121.27500000000001</v>
      </c>
      <c r="Q1719" s="204">
        <v>0.0023960000000000001</v>
      </c>
      <c r="R1719" s="204">
        <f>Q1719*H1719</f>
        <v>0.12579000000000001</v>
      </c>
      <c r="S1719" s="204">
        <v>0</v>
      </c>
      <c r="T1719" s="205">
        <f>S1719*H1719</f>
        <v>0</v>
      </c>
      <c r="U1719" s="32"/>
      <c r="V1719" s="32"/>
      <c r="W1719" s="32"/>
      <c r="X1719" s="32"/>
      <c r="Y1719" s="32"/>
      <c r="Z1719" s="32"/>
      <c r="AA1719" s="32"/>
      <c r="AB1719" s="32"/>
      <c r="AC1719" s="32"/>
      <c r="AD1719" s="32"/>
      <c r="AE1719" s="32"/>
      <c r="AR1719" s="206" t="s">
        <v>150</v>
      </c>
      <c r="AT1719" s="206" t="s">
        <v>145</v>
      </c>
      <c r="AU1719" s="206" t="s">
        <v>83</v>
      </c>
      <c r="AY1719" s="17" t="s">
        <v>143</v>
      </c>
      <c r="BE1719" s="207">
        <f>IF(N1719="základní",J1719,0)</f>
        <v>66150</v>
      </c>
      <c r="BF1719" s="207">
        <f>IF(N1719="snížená",J1719,0)</f>
        <v>0</v>
      </c>
      <c r="BG1719" s="207">
        <f>IF(N1719="zákl. přenesená",J1719,0)</f>
        <v>0</v>
      </c>
      <c r="BH1719" s="207">
        <f>IF(N1719="sníž. přenesená",J1719,0)</f>
        <v>0</v>
      </c>
      <c r="BI1719" s="207">
        <f>IF(N1719="nulová",J1719,0)</f>
        <v>0</v>
      </c>
      <c r="BJ1719" s="17" t="s">
        <v>20</v>
      </c>
      <c r="BK1719" s="207">
        <f>ROUND(I1719*H1719,2)</f>
        <v>66150</v>
      </c>
      <c r="BL1719" s="17" t="s">
        <v>150</v>
      </c>
      <c r="BM1719" s="206" t="s">
        <v>3629</v>
      </c>
    </row>
    <row r="1720" s="2" customFormat="1">
      <c r="A1720" s="32"/>
      <c r="B1720" s="33"/>
      <c r="C1720" s="34"/>
      <c r="D1720" s="208" t="s">
        <v>152</v>
      </c>
      <c r="E1720" s="34"/>
      <c r="F1720" s="209" t="s">
        <v>3630</v>
      </c>
      <c r="G1720" s="34"/>
      <c r="H1720" s="34"/>
      <c r="I1720" s="34"/>
      <c r="J1720" s="34"/>
      <c r="K1720" s="34"/>
      <c r="L1720" s="38"/>
      <c r="M1720" s="210"/>
      <c r="N1720" s="211"/>
      <c r="O1720" s="77"/>
      <c r="P1720" s="77"/>
      <c r="Q1720" s="77"/>
      <c r="R1720" s="77"/>
      <c r="S1720" s="77"/>
      <c r="T1720" s="78"/>
      <c r="U1720" s="32"/>
      <c r="V1720" s="32"/>
      <c r="W1720" s="32"/>
      <c r="X1720" s="32"/>
      <c r="Y1720" s="32"/>
      <c r="Z1720" s="32"/>
      <c r="AA1720" s="32"/>
      <c r="AB1720" s="32"/>
      <c r="AC1720" s="32"/>
      <c r="AD1720" s="32"/>
      <c r="AE1720" s="32"/>
      <c r="AT1720" s="17" t="s">
        <v>152</v>
      </c>
      <c r="AU1720" s="17" t="s">
        <v>83</v>
      </c>
    </row>
    <row r="1721" s="2" customFormat="1" ht="16.5" customHeight="1">
      <c r="A1721" s="32"/>
      <c r="B1721" s="33"/>
      <c r="C1721" s="196" t="s">
        <v>3631</v>
      </c>
      <c r="D1721" s="196" t="s">
        <v>145</v>
      </c>
      <c r="E1721" s="197" t="s">
        <v>3632</v>
      </c>
      <c r="F1721" s="198" t="s">
        <v>3633</v>
      </c>
      <c r="G1721" s="199" t="s">
        <v>148</v>
      </c>
      <c r="H1721" s="200">
        <v>550</v>
      </c>
      <c r="I1721" s="201">
        <v>1120</v>
      </c>
      <c r="J1721" s="201">
        <f>ROUND(I1721*H1721,2)</f>
        <v>616000</v>
      </c>
      <c r="K1721" s="198" t="s">
        <v>149</v>
      </c>
      <c r="L1721" s="38"/>
      <c r="M1721" s="202" t="s">
        <v>18</v>
      </c>
      <c r="N1721" s="203" t="s">
        <v>45</v>
      </c>
      <c r="O1721" s="204">
        <v>2.1699999999999999</v>
      </c>
      <c r="P1721" s="204">
        <f>O1721*H1721</f>
        <v>1193.5</v>
      </c>
      <c r="Q1721" s="204">
        <v>0.00077999999999999999</v>
      </c>
      <c r="R1721" s="204">
        <f>Q1721*H1721</f>
        <v>0.42899999999999999</v>
      </c>
      <c r="S1721" s="204">
        <v>0</v>
      </c>
      <c r="T1721" s="205">
        <f>S1721*H1721</f>
        <v>0</v>
      </c>
      <c r="U1721" s="32"/>
      <c r="V1721" s="32"/>
      <c r="W1721" s="32"/>
      <c r="X1721" s="32"/>
      <c r="Y1721" s="32"/>
      <c r="Z1721" s="32"/>
      <c r="AA1721" s="32"/>
      <c r="AB1721" s="32"/>
      <c r="AC1721" s="32"/>
      <c r="AD1721" s="32"/>
      <c r="AE1721" s="32"/>
      <c r="AR1721" s="206" t="s">
        <v>150</v>
      </c>
      <c r="AT1721" s="206" t="s">
        <v>145</v>
      </c>
      <c r="AU1721" s="206" t="s">
        <v>83</v>
      </c>
      <c r="AY1721" s="17" t="s">
        <v>143</v>
      </c>
      <c r="BE1721" s="207">
        <f>IF(N1721="základní",J1721,0)</f>
        <v>616000</v>
      </c>
      <c r="BF1721" s="207">
        <f>IF(N1721="snížená",J1721,0)</f>
        <v>0</v>
      </c>
      <c r="BG1721" s="207">
        <f>IF(N1721="zákl. přenesená",J1721,0)</f>
        <v>0</v>
      </c>
      <c r="BH1721" s="207">
        <f>IF(N1721="sníž. přenesená",J1721,0)</f>
        <v>0</v>
      </c>
      <c r="BI1721" s="207">
        <f>IF(N1721="nulová",J1721,0)</f>
        <v>0</v>
      </c>
      <c r="BJ1721" s="17" t="s">
        <v>20</v>
      </c>
      <c r="BK1721" s="207">
        <f>ROUND(I1721*H1721,2)</f>
        <v>616000</v>
      </c>
      <c r="BL1721" s="17" t="s">
        <v>150</v>
      </c>
      <c r="BM1721" s="206" t="s">
        <v>3634</v>
      </c>
    </row>
    <row r="1722" s="2" customFormat="1">
      <c r="A1722" s="32"/>
      <c r="B1722" s="33"/>
      <c r="C1722" s="34"/>
      <c r="D1722" s="208" t="s">
        <v>152</v>
      </c>
      <c r="E1722" s="34"/>
      <c r="F1722" s="209" t="s">
        <v>3630</v>
      </c>
      <c r="G1722" s="34"/>
      <c r="H1722" s="34"/>
      <c r="I1722" s="34"/>
      <c r="J1722" s="34"/>
      <c r="K1722" s="34"/>
      <c r="L1722" s="38"/>
      <c r="M1722" s="210"/>
      <c r="N1722" s="211"/>
      <c r="O1722" s="77"/>
      <c r="P1722" s="77"/>
      <c r="Q1722" s="77"/>
      <c r="R1722" s="77"/>
      <c r="S1722" s="77"/>
      <c r="T1722" s="78"/>
      <c r="U1722" s="32"/>
      <c r="V1722" s="32"/>
      <c r="W1722" s="32"/>
      <c r="X1722" s="32"/>
      <c r="Y1722" s="32"/>
      <c r="Z1722" s="32"/>
      <c r="AA1722" s="32"/>
      <c r="AB1722" s="32"/>
      <c r="AC1722" s="32"/>
      <c r="AD1722" s="32"/>
      <c r="AE1722" s="32"/>
      <c r="AT1722" s="17" t="s">
        <v>152</v>
      </c>
      <c r="AU1722" s="17" t="s">
        <v>83</v>
      </c>
    </row>
    <row r="1723" s="2" customFormat="1" ht="16.5" customHeight="1">
      <c r="A1723" s="32"/>
      <c r="B1723" s="33"/>
      <c r="C1723" s="196" t="s">
        <v>3635</v>
      </c>
      <c r="D1723" s="196" t="s">
        <v>145</v>
      </c>
      <c r="E1723" s="197" t="s">
        <v>3636</v>
      </c>
      <c r="F1723" s="198" t="s">
        <v>3637</v>
      </c>
      <c r="G1723" s="199" t="s">
        <v>148</v>
      </c>
      <c r="H1723" s="200">
        <v>52.5</v>
      </c>
      <c r="I1723" s="201">
        <v>843</v>
      </c>
      <c r="J1723" s="201">
        <f>ROUND(I1723*H1723,2)</f>
        <v>44257.5</v>
      </c>
      <c r="K1723" s="198" t="s">
        <v>149</v>
      </c>
      <c r="L1723" s="38"/>
      <c r="M1723" s="202" t="s">
        <v>18</v>
      </c>
      <c r="N1723" s="203" t="s">
        <v>45</v>
      </c>
      <c r="O1723" s="204">
        <v>2.2999999999999998</v>
      </c>
      <c r="P1723" s="204">
        <f>O1723*H1723</f>
        <v>120.74999999999999</v>
      </c>
      <c r="Q1723" s="204">
        <v>0.00060411999999999998</v>
      </c>
      <c r="R1723" s="204">
        <f>Q1723*H1723</f>
        <v>0.031716299999999996</v>
      </c>
      <c r="S1723" s="204">
        <v>0</v>
      </c>
      <c r="T1723" s="205">
        <f>S1723*H1723</f>
        <v>0</v>
      </c>
      <c r="U1723" s="32"/>
      <c r="V1723" s="32"/>
      <c r="W1723" s="32"/>
      <c r="X1723" s="32"/>
      <c r="Y1723" s="32"/>
      <c r="Z1723" s="32"/>
      <c r="AA1723" s="32"/>
      <c r="AB1723" s="32"/>
      <c r="AC1723" s="32"/>
      <c r="AD1723" s="32"/>
      <c r="AE1723" s="32"/>
      <c r="AR1723" s="206" t="s">
        <v>150</v>
      </c>
      <c r="AT1723" s="206" t="s">
        <v>145</v>
      </c>
      <c r="AU1723" s="206" t="s">
        <v>83</v>
      </c>
      <c r="AY1723" s="17" t="s">
        <v>143</v>
      </c>
      <c r="BE1723" s="207">
        <f>IF(N1723="základní",J1723,0)</f>
        <v>44257.5</v>
      </c>
      <c r="BF1723" s="207">
        <f>IF(N1723="snížená",J1723,0)</f>
        <v>0</v>
      </c>
      <c r="BG1723" s="207">
        <f>IF(N1723="zákl. přenesená",J1723,0)</f>
        <v>0</v>
      </c>
      <c r="BH1723" s="207">
        <f>IF(N1723="sníž. přenesená",J1723,0)</f>
        <v>0</v>
      </c>
      <c r="BI1723" s="207">
        <f>IF(N1723="nulová",J1723,0)</f>
        <v>0</v>
      </c>
      <c r="BJ1723" s="17" t="s">
        <v>20</v>
      </c>
      <c r="BK1723" s="207">
        <f>ROUND(I1723*H1723,2)</f>
        <v>44257.5</v>
      </c>
      <c r="BL1723" s="17" t="s">
        <v>150</v>
      </c>
      <c r="BM1723" s="206" t="s">
        <v>3638</v>
      </c>
    </row>
    <row r="1724" s="2" customFormat="1">
      <c r="A1724" s="32"/>
      <c r="B1724" s="33"/>
      <c r="C1724" s="34"/>
      <c r="D1724" s="208" t="s">
        <v>152</v>
      </c>
      <c r="E1724" s="34"/>
      <c r="F1724" s="209" t="s">
        <v>3630</v>
      </c>
      <c r="G1724" s="34"/>
      <c r="H1724" s="34"/>
      <c r="I1724" s="34"/>
      <c r="J1724" s="34"/>
      <c r="K1724" s="34"/>
      <c r="L1724" s="38"/>
      <c r="M1724" s="210"/>
      <c r="N1724" s="211"/>
      <c r="O1724" s="77"/>
      <c r="P1724" s="77"/>
      <c r="Q1724" s="77"/>
      <c r="R1724" s="77"/>
      <c r="S1724" s="77"/>
      <c r="T1724" s="78"/>
      <c r="U1724" s="32"/>
      <c r="V1724" s="32"/>
      <c r="W1724" s="32"/>
      <c r="X1724" s="32"/>
      <c r="Y1724" s="32"/>
      <c r="Z1724" s="32"/>
      <c r="AA1724" s="32"/>
      <c r="AB1724" s="32"/>
      <c r="AC1724" s="32"/>
      <c r="AD1724" s="32"/>
      <c r="AE1724" s="32"/>
      <c r="AT1724" s="17" t="s">
        <v>152</v>
      </c>
      <c r="AU1724" s="17" t="s">
        <v>83</v>
      </c>
    </row>
    <row r="1725" s="2" customFormat="1">
      <c r="A1725" s="32"/>
      <c r="B1725" s="33"/>
      <c r="C1725" s="34"/>
      <c r="D1725" s="208" t="s">
        <v>179</v>
      </c>
      <c r="E1725" s="34"/>
      <c r="F1725" s="209" t="s">
        <v>2054</v>
      </c>
      <c r="G1725" s="34"/>
      <c r="H1725" s="34"/>
      <c r="I1725" s="34"/>
      <c r="J1725" s="34"/>
      <c r="K1725" s="34"/>
      <c r="L1725" s="38"/>
      <c r="M1725" s="210"/>
      <c r="N1725" s="211"/>
      <c r="O1725" s="77"/>
      <c r="P1725" s="77"/>
      <c r="Q1725" s="77"/>
      <c r="R1725" s="77"/>
      <c r="S1725" s="77"/>
      <c r="T1725" s="78"/>
      <c r="U1725" s="32"/>
      <c r="V1725" s="32"/>
      <c r="W1725" s="32"/>
      <c r="X1725" s="32"/>
      <c r="Y1725" s="32"/>
      <c r="Z1725" s="32"/>
      <c r="AA1725" s="32"/>
      <c r="AB1725" s="32"/>
      <c r="AC1725" s="32"/>
      <c r="AD1725" s="32"/>
      <c r="AE1725" s="32"/>
      <c r="AT1725" s="17" t="s">
        <v>179</v>
      </c>
      <c r="AU1725" s="17" t="s">
        <v>83</v>
      </c>
    </row>
    <row r="1726" s="2" customFormat="1" ht="16.5" customHeight="1">
      <c r="A1726" s="32"/>
      <c r="B1726" s="33"/>
      <c r="C1726" s="196" t="s">
        <v>3639</v>
      </c>
      <c r="D1726" s="196" t="s">
        <v>145</v>
      </c>
      <c r="E1726" s="197" t="s">
        <v>3640</v>
      </c>
      <c r="F1726" s="198" t="s">
        <v>3641</v>
      </c>
      <c r="G1726" s="199" t="s">
        <v>148</v>
      </c>
      <c r="H1726" s="200">
        <v>525</v>
      </c>
      <c r="I1726" s="201">
        <v>705</v>
      </c>
      <c r="J1726" s="201">
        <f>ROUND(I1726*H1726,2)</f>
        <v>370125</v>
      </c>
      <c r="K1726" s="198" t="s">
        <v>149</v>
      </c>
      <c r="L1726" s="38"/>
      <c r="M1726" s="202" t="s">
        <v>18</v>
      </c>
      <c r="N1726" s="203" t="s">
        <v>45</v>
      </c>
      <c r="O1726" s="204">
        <v>1.8799999999999999</v>
      </c>
      <c r="P1726" s="204">
        <f>O1726*H1726</f>
        <v>987</v>
      </c>
      <c r="Q1726" s="204">
        <v>0.00060411999999999998</v>
      </c>
      <c r="R1726" s="204">
        <f>Q1726*H1726</f>
        <v>0.31716299999999997</v>
      </c>
      <c r="S1726" s="204">
        <v>0</v>
      </c>
      <c r="T1726" s="205">
        <f>S1726*H1726</f>
        <v>0</v>
      </c>
      <c r="U1726" s="32"/>
      <c r="V1726" s="32"/>
      <c r="W1726" s="32"/>
      <c r="X1726" s="32"/>
      <c r="Y1726" s="32"/>
      <c r="Z1726" s="32"/>
      <c r="AA1726" s="32"/>
      <c r="AB1726" s="32"/>
      <c r="AC1726" s="32"/>
      <c r="AD1726" s="32"/>
      <c r="AE1726" s="32"/>
      <c r="AR1726" s="206" t="s">
        <v>150</v>
      </c>
      <c r="AT1726" s="206" t="s">
        <v>145</v>
      </c>
      <c r="AU1726" s="206" t="s">
        <v>83</v>
      </c>
      <c r="AY1726" s="17" t="s">
        <v>143</v>
      </c>
      <c r="BE1726" s="207">
        <f>IF(N1726="základní",J1726,0)</f>
        <v>370125</v>
      </c>
      <c r="BF1726" s="207">
        <f>IF(N1726="snížená",J1726,0)</f>
        <v>0</v>
      </c>
      <c r="BG1726" s="207">
        <f>IF(N1726="zákl. přenesená",J1726,0)</f>
        <v>0</v>
      </c>
      <c r="BH1726" s="207">
        <f>IF(N1726="sníž. přenesená",J1726,0)</f>
        <v>0</v>
      </c>
      <c r="BI1726" s="207">
        <f>IF(N1726="nulová",J1726,0)</f>
        <v>0</v>
      </c>
      <c r="BJ1726" s="17" t="s">
        <v>20</v>
      </c>
      <c r="BK1726" s="207">
        <f>ROUND(I1726*H1726,2)</f>
        <v>370125</v>
      </c>
      <c r="BL1726" s="17" t="s">
        <v>150</v>
      </c>
      <c r="BM1726" s="206" t="s">
        <v>3642</v>
      </c>
    </row>
    <row r="1727" s="2" customFormat="1">
      <c r="A1727" s="32"/>
      <c r="B1727" s="33"/>
      <c r="C1727" s="34"/>
      <c r="D1727" s="208" t="s">
        <v>152</v>
      </c>
      <c r="E1727" s="34"/>
      <c r="F1727" s="209" t="s">
        <v>3630</v>
      </c>
      <c r="G1727" s="34"/>
      <c r="H1727" s="34"/>
      <c r="I1727" s="34"/>
      <c r="J1727" s="34"/>
      <c r="K1727" s="34"/>
      <c r="L1727" s="38"/>
      <c r="M1727" s="210"/>
      <c r="N1727" s="211"/>
      <c r="O1727" s="77"/>
      <c r="P1727" s="77"/>
      <c r="Q1727" s="77"/>
      <c r="R1727" s="77"/>
      <c r="S1727" s="77"/>
      <c r="T1727" s="78"/>
      <c r="U1727" s="32"/>
      <c r="V1727" s="32"/>
      <c r="W1727" s="32"/>
      <c r="X1727" s="32"/>
      <c r="Y1727" s="32"/>
      <c r="Z1727" s="32"/>
      <c r="AA1727" s="32"/>
      <c r="AB1727" s="32"/>
      <c r="AC1727" s="32"/>
      <c r="AD1727" s="32"/>
      <c r="AE1727" s="32"/>
      <c r="AT1727" s="17" t="s">
        <v>152</v>
      </c>
      <c r="AU1727" s="17" t="s">
        <v>83</v>
      </c>
    </row>
    <row r="1728" s="2" customFormat="1">
      <c r="A1728" s="32"/>
      <c r="B1728" s="33"/>
      <c r="C1728" s="34"/>
      <c r="D1728" s="208" t="s">
        <v>179</v>
      </c>
      <c r="E1728" s="34"/>
      <c r="F1728" s="209" t="s">
        <v>2054</v>
      </c>
      <c r="G1728" s="34"/>
      <c r="H1728" s="34"/>
      <c r="I1728" s="34"/>
      <c r="J1728" s="34"/>
      <c r="K1728" s="34"/>
      <c r="L1728" s="38"/>
      <c r="M1728" s="210"/>
      <c r="N1728" s="211"/>
      <c r="O1728" s="77"/>
      <c r="P1728" s="77"/>
      <c r="Q1728" s="77"/>
      <c r="R1728" s="77"/>
      <c r="S1728" s="77"/>
      <c r="T1728" s="78"/>
      <c r="U1728" s="32"/>
      <c r="V1728" s="32"/>
      <c r="W1728" s="32"/>
      <c r="X1728" s="32"/>
      <c r="Y1728" s="32"/>
      <c r="Z1728" s="32"/>
      <c r="AA1728" s="32"/>
      <c r="AB1728" s="32"/>
      <c r="AC1728" s="32"/>
      <c r="AD1728" s="32"/>
      <c r="AE1728" s="32"/>
      <c r="AT1728" s="17" t="s">
        <v>179</v>
      </c>
      <c r="AU1728" s="17" t="s">
        <v>83</v>
      </c>
    </row>
    <row r="1729" s="2" customFormat="1" ht="24.15" customHeight="1">
      <c r="A1729" s="32"/>
      <c r="B1729" s="33"/>
      <c r="C1729" s="212" t="s">
        <v>3643</v>
      </c>
      <c r="D1729" s="212" t="s">
        <v>260</v>
      </c>
      <c r="E1729" s="213" t="s">
        <v>3644</v>
      </c>
      <c r="F1729" s="214" t="s">
        <v>3645</v>
      </c>
      <c r="G1729" s="215" t="s">
        <v>506</v>
      </c>
      <c r="H1729" s="216">
        <v>0.434</v>
      </c>
      <c r="I1729" s="217">
        <v>62500</v>
      </c>
      <c r="J1729" s="217">
        <f>ROUND(I1729*H1729,2)</f>
        <v>27125</v>
      </c>
      <c r="K1729" s="214" t="s">
        <v>149</v>
      </c>
      <c r="L1729" s="218"/>
      <c r="M1729" s="219" t="s">
        <v>18</v>
      </c>
      <c r="N1729" s="220" t="s">
        <v>45</v>
      </c>
      <c r="O1729" s="204">
        <v>0</v>
      </c>
      <c r="P1729" s="204">
        <f>O1729*H1729</f>
        <v>0</v>
      </c>
      <c r="Q1729" s="204">
        <v>1</v>
      </c>
      <c r="R1729" s="204">
        <f>Q1729*H1729</f>
        <v>0.434</v>
      </c>
      <c r="S1729" s="204">
        <v>0</v>
      </c>
      <c r="T1729" s="205">
        <f>S1729*H1729</f>
        <v>0</v>
      </c>
      <c r="U1729" s="32"/>
      <c r="V1729" s="32"/>
      <c r="W1729" s="32"/>
      <c r="X1729" s="32"/>
      <c r="Y1729" s="32"/>
      <c r="Z1729" s="32"/>
      <c r="AA1729" s="32"/>
      <c r="AB1729" s="32"/>
      <c r="AC1729" s="32"/>
      <c r="AD1729" s="32"/>
      <c r="AE1729" s="32"/>
      <c r="AR1729" s="206" t="s">
        <v>181</v>
      </c>
      <c r="AT1729" s="206" t="s">
        <v>260</v>
      </c>
      <c r="AU1729" s="206" t="s">
        <v>83</v>
      </c>
      <c r="AY1729" s="17" t="s">
        <v>143</v>
      </c>
      <c r="BE1729" s="207">
        <f>IF(N1729="základní",J1729,0)</f>
        <v>27125</v>
      </c>
      <c r="BF1729" s="207">
        <f>IF(N1729="snížená",J1729,0)</f>
        <v>0</v>
      </c>
      <c r="BG1729" s="207">
        <f>IF(N1729="zákl. přenesená",J1729,0)</f>
        <v>0</v>
      </c>
      <c r="BH1729" s="207">
        <f>IF(N1729="sníž. přenesená",J1729,0)</f>
        <v>0</v>
      </c>
      <c r="BI1729" s="207">
        <f>IF(N1729="nulová",J1729,0)</f>
        <v>0</v>
      </c>
      <c r="BJ1729" s="17" t="s">
        <v>20</v>
      </c>
      <c r="BK1729" s="207">
        <f>ROUND(I1729*H1729,2)</f>
        <v>27125</v>
      </c>
      <c r="BL1729" s="17" t="s">
        <v>150</v>
      </c>
      <c r="BM1729" s="206" t="s">
        <v>3646</v>
      </c>
    </row>
    <row r="1730" s="2" customFormat="1">
      <c r="A1730" s="32"/>
      <c r="B1730" s="33"/>
      <c r="C1730" s="34"/>
      <c r="D1730" s="208" t="s">
        <v>179</v>
      </c>
      <c r="E1730" s="34"/>
      <c r="F1730" s="209" t="s">
        <v>3647</v>
      </c>
      <c r="G1730" s="34"/>
      <c r="H1730" s="34"/>
      <c r="I1730" s="34"/>
      <c r="J1730" s="34"/>
      <c r="K1730" s="34"/>
      <c r="L1730" s="38"/>
      <c r="M1730" s="210"/>
      <c r="N1730" s="211"/>
      <c r="O1730" s="77"/>
      <c r="P1730" s="77"/>
      <c r="Q1730" s="77"/>
      <c r="R1730" s="77"/>
      <c r="S1730" s="77"/>
      <c r="T1730" s="78"/>
      <c r="U1730" s="32"/>
      <c r="V1730" s="32"/>
      <c r="W1730" s="32"/>
      <c r="X1730" s="32"/>
      <c r="Y1730" s="32"/>
      <c r="Z1730" s="32"/>
      <c r="AA1730" s="32"/>
      <c r="AB1730" s="32"/>
      <c r="AC1730" s="32"/>
      <c r="AD1730" s="32"/>
      <c r="AE1730" s="32"/>
      <c r="AT1730" s="17" t="s">
        <v>179</v>
      </c>
      <c r="AU1730" s="17" t="s">
        <v>83</v>
      </c>
    </row>
    <row r="1731" s="2" customFormat="1" ht="16.5" customHeight="1">
      <c r="A1731" s="32"/>
      <c r="B1731" s="33"/>
      <c r="C1731" s="196" t="s">
        <v>3648</v>
      </c>
      <c r="D1731" s="196" t="s">
        <v>145</v>
      </c>
      <c r="E1731" s="197" t="s">
        <v>3649</v>
      </c>
      <c r="F1731" s="198" t="s">
        <v>3650</v>
      </c>
      <c r="G1731" s="199" t="s">
        <v>148</v>
      </c>
      <c r="H1731" s="200">
        <v>75</v>
      </c>
      <c r="I1731" s="201">
        <v>514</v>
      </c>
      <c r="J1731" s="201">
        <f>ROUND(I1731*H1731,2)</f>
        <v>38550</v>
      </c>
      <c r="K1731" s="198" t="s">
        <v>149</v>
      </c>
      <c r="L1731" s="38"/>
      <c r="M1731" s="202" t="s">
        <v>18</v>
      </c>
      <c r="N1731" s="203" t="s">
        <v>45</v>
      </c>
      <c r="O1731" s="204">
        <v>1.5600000000000001</v>
      </c>
      <c r="P1731" s="204">
        <f>O1731*H1731</f>
        <v>117</v>
      </c>
      <c r="Q1731" s="204">
        <v>0.00036850000000000001</v>
      </c>
      <c r="R1731" s="204">
        <f>Q1731*H1731</f>
        <v>0.027637500000000002</v>
      </c>
      <c r="S1731" s="204">
        <v>0.059999999999999998</v>
      </c>
      <c r="T1731" s="205">
        <f>S1731*H1731</f>
        <v>4.5</v>
      </c>
      <c r="U1731" s="32"/>
      <c r="V1731" s="32"/>
      <c r="W1731" s="32"/>
      <c r="X1731" s="32"/>
      <c r="Y1731" s="32"/>
      <c r="Z1731" s="32"/>
      <c r="AA1731" s="32"/>
      <c r="AB1731" s="32"/>
      <c r="AC1731" s="32"/>
      <c r="AD1731" s="32"/>
      <c r="AE1731" s="32"/>
      <c r="AR1731" s="206" t="s">
        <v>150</v>
      </c>
      <c r="AT1731" s="206" t="s">
        <v>145</v>
      </c>
      <c r="AU1731" s="206" t="s">
        <v>83</v>
      </c>
      <c r="AY1731" s="17" t="s">
        <v>143</v>
      </c>
      <c r="BE1731" s="207">
        <f>IF(N1731="základní",J1731,0)</f>
        <v>38550</v>
      </c>
      <c r="BF1731" s="207">
        <f>IF(N1731="snížená",J1731,0)</f>
        <v>0</v>
      </c>
      <c r="BG1731" s="207">
        <f>IF(N1731="zákl. přenesená",J1731,0)</f>
        <v>0</v>
      </c>
      <c r="BH1731" s="207">
        <f>IF(N1731="sníž. přenesená",J1731,0)</f>
        <v>0</v>
      </c>
      <c r="BI1731" s="207">
        <f>IF(N1731="nulová",J1731,0)</f>
        <v>0</v>
      </c>
      <c r="BJ1731" s="17" t="s">
        <v>20</v>
      </c>
      <c r="BK1731" s="207">
        <f>ROUND(I1731*H1731,2)</f>
        <v>38550</v>
      </c>
      <c r="BL1731" s="17" t="s">
        <v>150</v>
      </c>
      <c r="BM1731" s="206" t="s">
        <v>3651</v>
      </c>
    </row>
    <row r="1732" s="2" customFormat="1" ht="16.5" customHeight="1">
      <c r="A1732" s="32"/>
      <c r="B1732" s="33"/>
      <c r="C1732" s="196" t="s">
        <v>3652</v>
      </c>
      <c r="D1732" s="196" t="s">
        <v>145</v>
      </c>
      <c r="E1732" s="197" t="s">
        <v>3653</v>
      </c>
      <c r="F1732" s="198" t="s">
        <v>3654</v>
      </c>
      <c r="G1732" s="199" t="s">
        <v>148</v>
      </c>
      <c r="H1732" s="200">
        <v>165</v>
      </c>
      <c r="I1732" s="201">
        <v>306</v>
      </c>
      <c r="J1732" s="201">
        <f>ROUND(I1732*H1732,2)</f>
        <v>50490</v>
      </c>
      <c r="K1732" s="198" t="s">
        <v>149</v>
      </c>
      <c r="L1732" s="38"/>
      <c r="M1732" s="202" t="s">
        <v>18</v>
      </c>
      <c r="N1732" s="203" t="s">
        <v>45</v>
      </c>
      <c r="O1732" s="204">
        <v>0.92000000000000004</v>
      </c>
      <c r="P1732" s="204">
        <f>O1732*H1732</f>
        <v>151.80000000000001</v>
      </c>
      <c r="Q1732" s="204">
        <v>0.00036850000000000001</v>
      </c>
      <c r="R1732" s="204">
        <f>Q1732*H1732</f>
        <v>0.060802500000000002</v>
      </c>
      <c r="S1732" s="204">
        <v>0.059999999999999998</v>
      </c>
      <c r="T1732" s="205">
        <f>S1732*H1732</f>
        <v>9.9000000000000004</v>
      </c>
      <c r="U1732" s="32"/>
      <c r="V1732" s="32"/>
      <c r="W1732" s="32"/>
      <c r="X1732" s="32"/>
      <c r="Y1732" s="32"/>
      <c r="Z1732" s="32"/>
      <c r="AA1732" s="32"/>
      <c r="AB1732" s="32"/>
      <c r="AC1732" s="32"/>
      <c r="AD1732" s="32"/>
      <c r="AE1732" s="32"/>
      <c r="AR1732" s="206" t="s">
        <v>150</v>
      </c>
      <c r="AT1732" s="206" t="s">
        <v>145</v>
      </c>
      <c r="AU1732" s="206" t="s">
        <v>83</v>
      </c>
      <c r="AY1732" s="17" t="s">
        <v>143</v>
      </c>
      <c r="BE1732" s="207">
        <f>IF(N1732="základní",J1732,0)</f>
        <v>50490</v>
      </c>
      <c r="BF1732" s="207">
        <f>IF(N1732="snížená",J1732,0)</f>
        <v>0</v>
      </c>
      <c r="BG1732" s="207">
        <f>IF(N1732="zákl. přenesená",J1732,0)</f>
        <v>0</v>
      </c>
      <c r="BH1732" s="207">
        <f>IF(N1732="sníž. přenesená",J1732,0)</f>
        <v>0</v>
      </c>
      <c r="BI1732" s="207">
        <f>IF(N1732="nulová",J1732,0)</f>
        <v>0</v>
      </c>
      <c r="BJ1732" s="17" t="s">
        <v>20</v>
      </c>
      <c r="BK1732" s="207">
        <f>ROUND(I1732*H1732,2)</f>
        <v>50490</v>
      </c>
      <c r="BL1732" s="17" t="s">
        <v>150</v>
      </c>
      <c r="BM1732" s="206" t="s">
        <v>3655</v>
      </c>
    </row>
    <row r="1733" s="2" customFormat="1" ht="78" customHeight="1">
      <c r="A1733" s="32"/>
      <c r="B1733" s="33"/>
      <c r="C1733" s="196" t="s">
        <v>3656</v>
      </c>
      <c r="D1733" s="196" t="s">
        <v>145</v>
      </c>
      <c r="E1733" s="197" t="s">
        <v>3657</v>
      </c>
      <c r="F1733" s="198" t="s">
        <v>3658</v>
      </c>
      <c r="G1733" s="199" t="s">
        <v>891</v>
      </c>
      <c r="H1733" s="200">
        <v>8000</v>
      </c>
      <c r="I1733" s="201">
        <v>69.5</v>
      </c>
      <c r="J1733" s="201">
        <f>ROUND(I1733*H1733,2)</f>
        <v>556000</v>
      </c>
      <c r="K1733" s="198" t="s">
        <v>149</v>
      </c>
      <c r="L1733" s="38"/>
      <c r="M1733" s="202" t="s">
        <v>18</v>
      </c>
      <c r="N1733" s="203" t="s">
        <v>45</v>
      </c>
      <c r="O1733" s="204">
        <v>0.185</v>
      </c>
      <c r="P1733" s="204">
        <f>O1733*H1733</f>
        <v>1480</v>
      </c>
      <c r="Q1733" s="204">
        <v>0</v>
      </c>
      <c r="R1733" s="204">
        <f>Q1733*H1733</f>
        <v>0</v>
      </c>
      <c r="S1733" s="204">
        <v>0</v>
      </c>
      <c r="T1733" s="205">
        <f>S1733*H1733</f>
        <v>0</v>
      </c>
      <c r="U1733" s="32"/>
      <c r="V1733" s="32"/>
      <c r="W1733" s="32"/>
      <c r="X1733" s="32"/>
      <c r="Y1733" s="32"/>
      <c r="Z1733" s="32"/>
      <c r="AA1733" s="32"/>
      <c r="AB1733" s="32"/>
      <c r="AC1733" s="32"/>
      <c r="AD1733" s="32"/>
      <c r="AE1733" s="32"/>
      <c r="AR1733" s="206" t="s">
        <v>150</v>
      </c>
      <c r="AT1733" s="206" t="s">
        <v>145</v>
      </c>
      <c r="AU1733" s="206" t="s">
        <v>83</v>
      </c>
      <c r="AY1733" s="17" t="s">
        <v>143</v>
      </c>
      <c r="BE1733" s="207">
        <f>IF(N1733="základní",J1733,0)</f>
        <v>556000</v>
      </c>
      <c r="BF1733" s="207">
        <f>IF(N1733="snížená",J1733,0)</f>
        <v>0</v>
      </c>
      <c r="BG1733" s="207">
        <f>IF(N1733="zákl. přenesená",J1733,0)</f>
        <v>0</v>
      </c>
      <c r="BH1733" s="207">
        <f>IF(N1733="sníž. přenesená",J1733,0)</f>
        <v>0</v>
      </c>
      <c r="BI1733" s="207">
        <f>IF(N1733="nulová",J1733,0)</f>
        <v>0</v>
      </c>
      <c r="BJ1733" s="17" t="s">
        <v>20</v>
      </c>
      <c r="BK1733" s="207">
        <f>ROUND(I1733*H1733,2)</f>
        <v>556000</v>
      </c>
      <c r="BL1733" s="17" t="s">
        <v>150</v>
      </c>
      <c r="BM1733" s="206" t="s">
        <v>3659</v>
      </c>
    </row>
    <row r="1734" s="2" customFormat="1">
      <c r="A1734" s="32"/>
      <c r="B1734" s="33"/>
      <c r="C1734" s="34"/>
      <c r="D1734" s="208" t="s">
        <v>152</v>
      </c>
      <c r="E1734" s="34"/>
      <c r="F1734" s="209" t="s">
        <v>3660</v>
      </c>
      <c r="G1734" s="34"/>
      <c r="H1734" s="34"/>
      <c r="I1734" s="34"/>
      <c r="J1734" s="34"/>
      <c r="K1734" s="34"/>
      <c r="L1734" s="38"/>
      <c r="M1734" s="210"/>
      <c r="N1734" s="211"/>
      <c r="O1734" s="77"/>
      <c r="P1734" s="77"/>
      <c r="Q1734" s="77"/>
      <c r="R1734" s="77"/>
      <c r="S1734" s="77"/>
      <c r="T1734" s="78"/>
      <c r="U1734" s="32"/>
      <c r="V1734" s="32"/>
      <c r="W1734" s="32"/>
      <c r="X1734" s="32"/>
      <c r="Y1734" s="32"/>
      <c r="Z1734" s="32"/>
      <c r="AA1734" s="32"/>
      <c r="AB1734" s="32"/>
      <c r="AC1734" s="32"/>
      <c r="AD1734" s="32"/>
      <c r="AE1734" s="32"/>
      <c r="AT1734" s="17" t="s">
        <v>152</v>
      </c>
      <c r="AU1734" s="17" t="s">
        <v>83</v>
      </c>
    </row>
    <row r="1735" s="2" customFormat="1" ht="16.5" customHeight="1">
      <c r="A1735" s="32"/>
      <c r="B1735" s="33"/>
      <c r="C1735" s="212" t="s">
        <v>3661</v>
      </c>
      <c r="D1735" s="212" t="s">
        <v>260</v>
      </c>
      <c r="E1735" s="213" t="s">
        <v>3662</v>
      </c>
      <c r="F1735" s="214" t="s">
        <v>3663</v>
      </c>
      <c r="G1735" s="215" t="s">
        <v>148</v>
      </c>
      <c r="H1735" s="216">
        <v>56.43</v>
      </c>
      <c r="I1735" s="217">
        <v>715</v>
      </c>
      <c r="J1735" s="217">
        <f>ROUND(I1735*H1735,2)</f>
        <v>40347.449999999997</v>
      </c>
      <c r="K1735" s="214" t="s">
        <v>149</v>
      </c>
      <c r="L1735" s="218"/>
      <c r="M1735" s="219" t="s">
        <v>18</v>
      </c>
      <c r="N1735" s="220" t="s">
        <v>45</v>
      </c>
      <c r="O1735" s="204">
        <v>0</v>
      </c>
      <c r="P1735" s="204">
        <f>O1735*H1735</f>
        <v>0</v>
      </c>
      <c r="Q1735" s="204">
        <v>0.0091500000000000001</v>
      </c>
      <c r="R1735" s="204">
        <f>Q1735*H1735</f>
        <v>0.51633450000000003</v>
      </c>
      <c r="S1735" s="204">
        <v>0</v>
      </c>
      <c r="T1735" s="205">
        <f>S1735*H1735</f>
        <v>0</v>
      </c>
      <c r="U1735" s="32"/>
      <c r="V1735" s="32"/>
      <c r="W1735" s="32"/>
      <c r="X1735" s="32"/>
      <c r="Y1735" s="32"/>
      <c r="Z1735" s="32"/>
      <c r="AA1735" s="32"/>
      <c r="AB1735" s="32"/>
      <c r="AC1735" s="32"/>
      <c r="AD1735" s="32"/>
      <c r="AE1735" s="32"/>
      <c r="AR1735" s="206" t="s">
        <v>181</v>
      </c>
      <c r="AT1735" s="206" t="s">
        <v>260</v>
      </c>
      <c r="AU1735" s="206" t="s">
        <v>83</v>
      </c>
      <c r="AY1735" s="17" t="s">
        <v>143</v>
      </c>
      <c r="BE1735" s="207">
        <f>IF(N1735="základní",J1735,0)</f>
        <v>40347.449999999997</v>
      </c>
      <c r="BF1735" s="207">
        <f>IF(N1735="snížená",J1735,0)</f>
        <v>0</v>
      </c>
      <c r="BG1735" s="207">
        <f>IF(N1735="zákl. přenesená",J1735,0)</f>
        <v>0</v>
      </c>
      <c r="BH1735" s="207">
        <f>IF(N1735="sníž. přenesená",J1735,0)</f>
        <v>0</v>
      </c>
      <c r="BI1735" s="207">
        <f>IF(N1735="nulová",J1735,0)</f>
        <v>0</v>
      </c>
      <c r="BJ1735" s="17" t="s">
        <v>20</v>
      </c>
      <c r="BK1735" s="207">
        <f>ROUND(I1735*H1735,2)</f>
        <v>40347.449999999997</v>
      </c>
      <c r="BL1735" s="17" t="s">
        <v>150</v>
      </c>
      <c r="BM1735" s="206" t="s">
        <v>3664</v>
      </c>
    </row>
    <row r="1736" s="2" customFormat="1" ht="24.15" customHeight="1">
      <c r="A1736" s="32"/>
      <c r="B1736" s="33"/>
      <c r="C1736" s="212" t="s">
        <v>3665</v>
      </c>
      <c r="D1736" s="212" t="s">
        <v>260</v>
      </c>
      <c r="E1736" s="213" t="s">
        <v>3666</v>
      </c>
      <c r="F1736" s="214" t="s">
        <v>3667</v>
      </c>
      <c r="G1736" s="215" t="s">
        <v>506</v>
      </c>
      <c r="H1736" s="216">
        <v>0.222</v>
      </c>
      <c r="I1736" s="217">
        <v>29500</v>
      </c>
      <c r="J1736" s="217">
        <f>ROUND(I1736*H1736,2)</f>
        <v>6549</v>
      </c>
      <c r="K1736" s="214" t="s">
        <v>149</v>
      </c>
      <c r="L1736" s="218"/>
      <c r="M1736" s="219" t="s">
        <v>18</v>
      </c>
      <c r="N1736" s="220" t="s">
        <v>45</v>
      </c>
      <c r="O1736" s="204">
        <v>0</v>
      </c>
      <c r="P1736" s="204">
        <f>O1736*H1736</f>
        <v>0</v>
      </c>
      <c r="Q1736" s="204">
        <v>1</v>
      </c>
      <c r="R1736" s="204">
        <f>Q1736*H1736</f>
        <v>0.222</v>
      </c>
      <c r="S1736" s="204">
        <v>0</v>
      </c>
      <c r="T1736" s="205">
        <f>S1736*H1736</f>
        <v>0</v>
      </c>
      <c r="U1736" s="32"/>
      <c r="V1736" s="32"/>
      <c r="W1736" s="32"/>
      <c r="X1736" s="32"/>
      <c r="Y1736" s="32"/>
      <c r="Z1736" s="32"/>
      <c r="AA1736" s="32"/>
      <c r="AB1736" s="32"/>
      <c r="AC1736" s="32"/>
      <c r="AD1736" s="32"/>
      <c r="AE1736" s="32"/>
      <c r="AR1736" s="206" t="s">
        <v>181</v>
      </c>
      <c r="AT1736" s="206" t="s">
        <v>260</v>
      </c>
      <c r="AU1736" s="206" t="s">
        <v>83</v>
      </c>
      <c r="AY1736" s="17" t="s">
        <v>143</v>
      </c>
      <c r="BE1736" s="207">
        <f>IF(N1736="základní",J1736,0)</f>
        <v>6549</v>
      </c>
      <c r="BF1736" s="207">
        <f>IF(N1736="snížená",J1736,0)</f>
        <v>0</v>
      </c>
      <c r="BG1736" s="207">
        <f>IF(N1736="zákl. přenesená",J1736,0)</f>
        <v>0</v>
      </c>
      <c r="BH1736" s="207">
        <f>IF(N1736="sníž. přenesená",J1736,0)</f>
        <v>0</v>
      </c>
      <c r="BI1736" s="207">
        <f>IF(N1736="nulová",J1736,0)</f>
        <v>0</v>
      </c>
      <c r="BJ1736" s="17" t="s">
        <v>20</v>
      </c>
      <c r="BK1736" s="207">
        <f>ROUND(I1736*H1736,2)</f>
        <v>6549</v>
      </c>
      <c r="BL1736" s="17" t="s">
        <v>150</v>
      </c>
      <c r="BM1736" s="206" t="s">
        <v>3668</v>
      </c>
    </row>
    <row r="1737" s="2" customFormat="1">
      <c r="A1737" s="32"/>
      <c r="B1737" s="33"/>
      <c r="C1737" s="34"/>
      <c r="D1737" s="208" t="s">
        <v>179</v>
      </c>
      <c r="E1737" s="34"/>
      <c r="F1737" s="209" t="s">
        <v>3669</v>
      </c>
      <c r="G1737" s="34"/>
      <c r="H1737" s="34"/>
      <c r="I1737" s="34"/>
      <c r="J1737" s="34"/>
      <c r="K1737" s="34"/>
      <c r="L1737" s="38"/>
      <c r="M1737" s="210"/>
      <c r="N1737" s="211"/>
      <c r="O1737" s="77"/>
      <c r="P1737" s="77"/>
      <c r="Q1737" s="77"/>
      <c r="R1737" s="77"/>
      <c r="S1737" s="77"/>
      <c r="T1737" s="78"/>
      <c r="U1737" s="32"/>
      <c r="V1737" s="32"/>
      <c r="W1737" s="32"/>
      <c r="X1737" s="32"/>
      <c r="Y1737" s="32"/>
      <c r="Z1737" s="32"/>
      <c r="AA1737" s="32"/>
      <c r="AB1737" s="32"/>
      <c r="AC1737" s="32"/>
      <c r="AD1737" s="32"/>
      <c r="AE1737" s="32"/>
      <c r="AT1737" s="17" t="s">
        <v>179</v>
      </c>
      <c r="AU1737" s="17" t="s">
        <v>83</v>
      </c>
    </row>
    <row r="1738" s="2" customFormat="1">
      <c r="A1738" s="32"/>
      <c r="B1738" s="33"/>
      <c r="C1738" s="212" t="s">
        <v>3670</v>
      </c>
      <c r="D1738" s="212" t="s">
        <v>260</v>
      </c>
      <c r="E1738" s="213" t="s">
        <v>3671</v>
      </c>
      <c r="F1738" s="214" t="s">
        <v>3672</v>
      </c>
      <c r="G1738" s="215" t="s">
        <v>1424</v>
      </c>
      <c r="H1738" s="216">
        <v>0.51000000000000001</v>
      </c>
      <c r="I1738" s="217">
        <v>8600</v>
      </c>
      <c r="J1738" s="217">
        <f>ROUND(I1738*H1738,2)</f>
        <v>4386</v>
      </c>
      <c r="K1738" s="214" t="s">
        <v>149</v>
      </c>
      <c r="L1738" s="218"/>
      <c r="M1738" s="219" t="s">
        <v>18</v>
      </c>
      <c r="N1738" s="220" t="s">
        <v>45</v>
      </c>
      <c r="O1738" s="204">
        <v>0</v>
      </c>
      <c r="P1738" s="204">
        <f>O1738*H1738</f>
        <v>0</v>
      </c>
      <c r="Q1738" s="204">
        <v>0.0258</v>
      </c>
      <c r="R1738" s="204">
        <f>Q1738*H1738</f>
        <v>0.013158</v>
      </c>
      <c r="S1738" s="204">
        <v>0</v>
      </c>
      <c r="T1738" s="205">
        <f>S1738*H1738</f>
        <v>0</v>
      </c>
      <c r="U1738" s="32"/>
      <c r="V1738" s="32"/>
      <c r="W1738" s="32"/>
      <c r="X1738" s="32"/>
      <c r="Y1738" s="32"/>
      <c r="Z1738" s="32"/>
      <c r="AA1738" s="32"/>
      <c r="AB1738" s="32"/>
      <c r="AC1738" s="32"/>
      <c r="AD1738" s="32"/>
      <c r="AE1738" s="32"/>
      <c r="AR1738" s="206" t="s">
        <v>181</v>
      </c>
      <c r="AT1738" s="206" t="s">
        <v>260</v>
      </c>
      <c r="AU1738" s="206" t="s">
        <v>83</v>
      </c>
      <c r="AY1738" s="17" t="s">
        <v>143</v>
      </c>
      <c r="BE1738" s="207">
        <f>IF(N1738="základní",J1738,0)</f>
        <v>4386</v>
      </c>
      <c r="BF1738" s="207">
        <f>IF(N1738="snížená",J1738,0)</f>
        <v>0</v>
      </c>
      <c r="BG1738" s="207">
        <f>IF(N1738="zákl. přenesená",J1738,0)</f>
        <v>0</v>
      </c>
      <c r="BH1738" s="207">
        <f>IF(N1738="sníž. přenesená",J1738,0)</f>
        <v>0</v>
      </c>
      <c r="BI1738" s="207">
        <f>IF(N1738="nulová",J1738,0)</f>
        <v>0</v>
      </c>
      <c r="BJ1738" s="17" t="s">
        <v>20</v>
      </c>
      <c r="BK1738" s="207">
        <f>ROUND(I1738*H1738,2)</f>
        <v>4386</v>
      </c>
      <c r="BL1738" s="17" t="s">
        <v>150</v>
      </c>
      <c r="BM1738" s="206" t="s">
        <v>3673</v>
      </c>
    </row>
    <row r="1739" s="2" customFormat="1">
      <c r="A1739" s="32"/>
      <c r="B1739" s="33"/>
      <c r="C1739" s="34"/>
      <c r="D1739" s="208" t="s">
        <v>179</v>
      </c>
      <c r="E1739" s="34"/>
      <c r="F1739" s="209" t="s">
        <v>3674</v>
      </c>
      <c r="G1739" s="34"/>
      <c r="H1739" s="34"/>
      <c r="I1739" s="34"/>
      <c r="J1739" s="34"/>
      <c r="K1739" s="34"/>
      <c r="L1739" s="38"/>
      <c r="M1739" s="210"/>
      <c r="N1739" s="211"/>
      <c r="O1739" s="77"/>
      <c r="P1739" s="77"/>
      <c r="Q1739" s="77"/>
      <c r="R1739" s="77"/>
      <c r="S1739" s="77"/>
      <c r="T1739" s="78"/>
      <c r="U1739" s="32"/>
      <c r="V1739" s="32"/>
      <c r="W1739" s="32"/>
      <c r="X1739" s="32"/>
      <c r="Y1739" s="32"/>
      <c r="Z1739" s="32"/>
      <c r="AA1739" s="32"/>
      <c r="AB1739" s="32"/>
      <c r="AC1739" s="32"/>
      <c r="AD1739" s="32"/>
      <c r="AE1739" s="32"/>
      <c r="AT1739" s="17" t="s">
        <v>179</v>
      </c>
      <c r="AU1739" s="17" t="s">
        <v>83</v>
      </c>
    </row>
    <row r="1740" s="13" customFormat="1">
      <c r="A1740" s="13"/>
      <c r="B1740" s="221"/>
      <c r="C1740" s="222"/>
      <c r="D1740" s="208" t="s">
        <v>572</v>
      </c>
      <c r="E1740" s="222"/>
      <c r="F1740" s="223" t="s">
        <v>3675</v>
      </c>
      <c r="G1740" s="222"/>
      <c r="H1740" s="224">
        <v>0.51000000000000001</v>
      </c>
      <c r="I1740" s="222"/>
      <c r="J1740" s="222"/>
      <c r="K1740" s="222"/>
      <c r="L1740" s="225"/>
      <c r="M1740" s="226"/>
      <c r="N1740" s="227"/>
      <c r="O1740" s="227"/>
      <c r="P1740" s="227"/>
      <c r="Q1740" s="227"/>
      <c r="R1740" s="227"/>
      <c r="S1740" s="227"/>
      <c r="T1740" s="228"/>
      <c r="U1740" s="13"/>
      <c r="V1740" s="13"/>
      <c r="W1740" s="13"/>
      <c r="X1740" s="13"/>
      <c r="Y1740" s="13"/>
      <c r="Z1740" s="13"/>
      <c r="AA1740" s="13"/>
      <c r="AB1740" s="13"/>
      <c r="AC1740" s="13"/>
      <c r="AD1740" s="13"/>
      <c r="AE1740" s="13"/>
      <c r="AT1740" s="229" t="s">
        <v>572</v>
      </c>
      <c r="AU1740" s="229" t="s">
        <v>83</v>
      </c>
      <c r="AV1740" s="13" t="s">
        <v>83</v>
      </c>
      <c r="AW1740" s="13" t="s">
        <v>4</v>
      </c>
      <c r="AX1740" s="13" t="s">
        <v>20</v>
      </c>
      <c r="AY1740" s="229" t="s">
        <v>143</v>
      </c>
    </row>
    <row r="1741" s="2" customFormat="1" ht="16.5" customHeight="1">
      <c r="A1741" s="32"/>
      <c r="B1741" s="33"/>
      <c r="C1741" s="212" t="s">
        <v>3676</v>
      </c>
      <c r="D1741" s="212" t="s">
        <v>260</v>
      </c>
      <c r="E1741" s="213" t="s">
        <v>1664</v>
      </c>
      <c r="F1741" s="214" t="s">
        <v>1665</v>
      </c>
      <c r="G1741" s="215" t="s">
        <v>506</v>
      </c>
      <c r="H1741" s="216">
        <v>0.012</v>
      </c>
      <c r="I1741" s="217">
        <v>26700</v>
      </c>
      <c r="J1741" s="217">
        <f>ROUND(I1741*H1741,2)</f>
        <v>320.39999999999998</v>
      </c>
      <c r="K1741" s="214" t="s">
        <v>149</v>
      </c>
      <c r="L1741" s="218"/>
      <c r="M1741" s="219" t="s">
        <v>18</v>
      </c>
      <c r="N1741" s="220" t="s">
        <v>45</v>
      </c>
      <c r="O1741" s="204">
        <v>0</v>
      </c>
      <c r="P1741" s="204">
        <f>O1741*H1741</f>
        <v>0</v>
      </c>
      <c r="Q1741" s="204">
        <v>1</v>
      </c>
      <c r="R1741" s="204">
        <f>Q1741*H1741</f>
        <v>0.012</v>
      </c>
      <c r="S1741" s="204">
        <v>0</v>
      </c>
      <c r="T1741" s="205">
        <f>S1741*H1741</f>
        <v>0</v>
      </c>
      <c r="U1741" s="32"/>
      <c r="V1741" s="32"/>
      <c r="W1741" s="32"/>
      <c r="X1741" s="32"/>
      <c r="Y1741" s="32"/>
      <c r="Z1741" s="32"/>
      <c r="AA1741" s="32"/>
      <c r="AB1741" s="32"/>
      <c r="AC1741" s="32"/>
      <c r="AD1741" s="32"/>
      <c r="AE1741" s="32"/>
      <c r="AR1741" s="206" t="s">
        <v>181</v>
      </c>
      <c r="AT1741" s="206" t="s">
        <v>260</v>
      </c>
      <c r="AU1741" s="206" t="s">
        <v>83</v>
      </c>
      <c r="AY1741" s="17" t="s">
        <v>143</v>
      </c>
      <c r="BE1741" s="207">
        <f>IF(N1741="základní",J1741,0)</f>
        <v>320.39999999999998</v>
      </c>
      <c r="BF1741" s="207">
        <f>IF(N1741="snížená",J1741,0)</f>
        <v>0</v>
      </c>
      <c r="BG1741" s="207">
        <f>IF(N1741="zákl. přenesená",J1741,0)</f>
        <v>0</v>
      </c>
      <c r="BH1741" s="207">
        <f>IF(N1741="sníž. přenesená",J1741,0)</f>
        <v>0</v>
      </c>
      <c r="BI1741" s="207">
        <f>IF(N1741="nulová",J1741,0)</f>
        <v>0</v>
      </c>
      <c r="BJ1741" s="17" t="s">
        <v>20</v>
      </c>
      <c r="BK1741" s="207">
        <f>ROUND(I1741*H1741,2)</f>
        <v>320.39999999999998</v>
      </c>
      <c r="BL1741" s="17" t="s">
        <v>150</v>
      </c>
      <c r="BM1741" s="206" t="s">
        <v>3677</v>
      </c>
    </row>
    <row r="1742" s="2" customFormat="1">
      <c r="A1742" s="32"/>
      <c r="B1742" s="33"/>
      <c r="C1742" s="212" t="s">
        <v>3678</v>
      </c>
      <c r="D1742" s="212" t="s">
        <v>260</v>
      </c>
      <c r="E1742" s="213" t="s">
        <v>3679</v>
      </c>
      <c r="F1742" s="214" t="s">
        <v>3680</v>
      </c>
      <c r="G1742" s="215" t="s">
        <v>1424</v>
      </c>
      <c r="H1742" s="216">
        <v>0.47999999999999998</v>
      </c>
      <c r="I1742" s="217">
        <v>1340</v>
      </c>
      <c r="J1742" s="217">
        <f>ROUND(I1742*H1742,2)</f>
        <v>643.20000000000005</v>
      </c>
      <c r="K1742" s="214" t="s">
        <v>149</v>
      </c>
      <c r="L1742" s="218"/>
      <c r="M1742" s="219" t="s">
        <v>18</v>
      </c>
      <c r="N1742" s="220" t="s">
        <v>45</v>
      </c>
      <c r="O1742" s="204">
        <v>0</v>
      </c>
      <c r="P1742" s="204">
        <f>O1742*H1742</f>
        <v>0</v>
      </c>
      <c r="Q1742" s="204">
        <v>0.0058199999999999997</v>
      </c>
      <c r="R1742" s="204">
        <f>Q1742*H1742</f>
        <v>0.0027935999999999998</v>
      </c>
      <c r="S1742" s="204">
        <v>0</v>
      </c>
      <c r="T1742" s="205">
        <f>S1742*H1742</f>
        <v>0</v>
      </c>
      <c r="U1742" s="32"/>
      <c r="V1742" s="32"/>
      <c r="W1742" s="32"/>
      <c r="X1742" s="32"/>
      <c r="Y1742" s="32"/>
      <c r="Z1742" s="32"/>
      <c r="AA1742" s="32"/>
      <c r="AB1742" s="32"/>
      <c r="AC1742" s="32"/>
      <c r="AD1742" s="32"/>
      <c r="AE1742" s="32"/>
      <c r="AR1742" s="206" t="s">
        <v>181</v>
      </c>
      <c r="AT1742" s="206" t="s">
        <v>260</v>
      </c>
      <c r="AU1742" s="206" t="s">
        <v>83</v>
      </c>
      <c r="AY1742" s="17" t="s">
        <v>143</v>
      </c>
      <c r="BE1742" s="207">
        <f>IF(N1742="základní",J1742,0)</f>
        <v>643.20000000000005</v>
      </c>
      <c r="BF1742" s="207">
        <f>IF(N1742="snížená",J1742,0)</f>
        <v>0</v>
      </c>
      <c r="BG1742" s="207">
        <f>IF(N1742="zákl. přenesená",J1742,0)</f>
        <v>0</v>
      </c>
      <c r="BH1742" s="207">
        <f>IF(N1742="sníž. přenesená",J1742,0)</f>
        <v>0</v>
      </c>
      <c r="BI1742" s="207">
        <f>IF(N1742="nulová",J1742,0)</f>
        <v>0</v>
      </c>
      <c r="BJ1742" s="17" t="s">
        <v>20</v>
      </c>
      <c r="BK1742" s="207">
        <f>ROUND(I1742*H1742,2)</f>
        <v>643.20000000000005</v>
      </c>
      <c r="BL1742" s="17" t="s">
        <v>150</v>
      </c>
      <c r="BM1742" s="206" t="s">
        <v>3681</v>
      </c>
    </row>
    <row r="1743" s="2" customFormat="1" ht="24.15" customHeight="1">
      <c r="A1743" s="32"/>
      <c r="B1743" s="33"/>
      <c r="C1743" s="212" t="s">
        <v>3682</v>
      </c>
      <c r="D1743" s="212" t="s">
        <v>260</v>
      </c>
      <c r="E1743" s="213" t="s">
        <v>3683</v>
      </c>
      <c r="F1743" s="214" t="s">
        <v>3684</v>
      </c>
      <c r="G1743" s="215" t="s">
        <v>1424</v>
      </c>
      <c r="H1743" s="216">
        <v>0.47999999999999998</v>
      </c>
      <c r="I1743" s="217">
        <v>291</v>
      </c>
      <c r="J1743" s="217">
        <f>ROUND(I1743*H1743,2)</f>
        <v>139.68000000000001</v>
      </c>
      <c r="K1743" s="214" t="s">
        <v>149</v>
      </c>
      <c r="L1743" s="218"/>
      <c r="M1743" s="219" t="s">
        <v>18</v>
      </c>
      <c r="N1743" s="220" t="s">
        <v>45</v>
      </c>
      <c r="O1743" s="204">
        <v>0</v>
      </c>
      <c r="P1743" s="204">
        <f>O1743*H1743</f>
        <v>0</v>
      </c>
      <c r="Q1743" s="204">
        <v>0.00173</v>
      </c>
      <c r="R1743" s="204">
        <f>Q1743*H1743</f>
        <v>0.00083039999999999991</v>
      </c>
      <c r="S1743" s="204">
        <v>0</v>
      </c>
      <c r="T1743" s="205">
        <f>S1743*H1743</f>
        <v>0</v>
      </c>
      <c r="U1743" s="32"/>
      <c r="V1743" s="32"/>
      <c r="W1743" s="32"/>
      <c r="X1743" s="32"/>
      <c r="Y1743" s="32"/>
      <c r="Z1743" s="32"/>
      <c r="AA1743" s="32"/>
      <c r="AB1743" s="32"/>
      <c r="AC1743" s="32"/>
      <c r="AD1743" s="32"/>
      <c r="AE1743" s="32"/>
      <c r="AR1743" s="206" t="s">
        <v>181</v>
      </c>
      <c r="AT1743" s="206" t="s">
        <v>260</v>
      </c>
      <c r="AU1743" s="206" t="s">
        <v>83</v>
      </c>
      <c r="AY1743" s="17" t="s">
        <v>143</v>
      </c>
      <c r="BE1743" s="207">
        <f>IF(N1743="základní",J1743,0)</f>
        <v>139.68000000000001</v>
      </c>
      <c r="BF1743" s="207">
        <f>IF(N1743="snížená",J1743,0)</f>
        <v>0</v>
      </c>
      <c r="BG1743" s="207">
        <f>IF(N1743="zákl. přenesená",J1743,0)</f>
        <v>0</v>
      </c>
      <c r="BH1743" s="207">
        <f>IF(N1743="sníž. přenesená",J1743,0)</f>
        <v>0</v>
      </c>
      <c r="BI1743" s="207">
        <f>IF(N1743="nulová",J1743,0)</f>
        <v>0</v>
      </c>
      <c r="BJ1743" s="17" t="s">
        <v>20</v>
      </c>
      <c r="BK1743" s="207">
        <f>ROUND(I1743*H1743,2)</f>
        <v>139.68000000000001</v>
      </c>
      <c r="BL1743" s="17" t="s">
        <v>150</v>
      </c>
      <c r="BM1743" s="206" t="s">
        <v>3685</v>
      </c>
    </row>
    <row r="1744" s="2" customFormat="1" ht="24.15" customHeight="1">
      <c r="A1744" s="32"/>
      <c r="B1744" s="33"/>
      <c r="C1744" s="212" t="s">
        <v>3686</v>
      </c>
      <c r="D1744" s="212" t="s">
        <v>260</v>
      </c>
      <c r="E1744" s="213" t="s">
        <v>3687</v>
      </c>
      <c r="F1744" s="214" t="s">
        <v>3688</v>
      </c>
      <c r="G1744" s="215" t="s">
        <v>1424</v>
      </c>
      <c r="H1744" s="216">
        <v>0.47999999999999998</v>
      </c>
      <c r="I1744" s="217">
        <v>260</v>
      </c>
      <c r="J1744" s="217">
        <f>ROUND(I1744*H1744,2)</f>
        <v>124.8</v>
      </c>
      <c r="K1744" s="214" t="s">
        <v>149</v>
      </c>
      <c r="L1744" s="218"/>
      <c r="M1744" s="219" t="s">
        <v>18</v>
      </c>
      <c r="N1744" s="220" t="s">
        <v>45</v>
      </c>
      <c r="O1744" s="204">
        <v>0</v>
      </c>
      <c r="P1744" s="204">
        <f>O1744*H1744</f>
        <v>0</v>
      </c>
      <c r="Q1744" s="204">
        <v>0.00063000000000000003</v>
      </c>
      <c r="R1744" s="204">
        <f>Q1744*H1744</f>
        <v>0.00030239999999999998</v>
      </c>
      <c r="S1744" s="204">
        <v>0</v>
      </c>
      <c r="T1744" s="205">
        <f>S1744*H1744</f>
        <v>0</v>
      </c>
      <c r="U1744" s="32"/>
      <c r="V1744" s="32"/>
      <c r="W1744" s="32"/>
      <c r="X1744" s="32"/>
      <c r="Y1744" s="32"/>
      <c r="Z1744" s="32"/>
      <c r="AA1744" s="32"/>
      <c r="AB1744" s="32"/>
      <c r="AC1744" s="32"/>
      <c r="AD1744" s="32"/>
      <c r="AE1744" s="32"/>
      <c r="AR1744" s="206" t="s">
        <v>181</v>
      </c>
      <c r="AT1744" s="206" t="s">
        <v>260</v>
      </c>
      <c r="AU1744" s="206" t="s">
        <v>83</v>
      </c>
      <c r="AY1744" s="17" t="s">
        <v>143</v>
      </c>
      <c r="BE1744" s="207">
        <f>IF(N1744="základní",J1744,0)</f>
        <v>124.8</v>
      </c>
      <c r="BF1744" s="207">
        <f>IF(N1744="snížená",J1744,0)</f>
        <v>0</v>
      </c>
      <c r="BG1744" s="207">
        <f>IF(N1744="zákl. přenesená",J1744,0)</f>
        <v>0</v>
      </c>
      <c r="BH1744" s="207">
        <f>IF(N1744="sníž. přenesená",J1744,0)</f>
        <v>0</v>
      </c>
      <c r="BI1744" s="207">
        <f>IF(N1744="nulová",J1744,0)</f>
        <v>0</v>
      </c>
      <c r="BJ1744" s="17" t="s">
        <v>20</v>
      </c>
      <c r="BK1744" s="207">
        <f>ROUND(I1744*H1744,2)</f>
        <v>124.8</v>
      </c>
      <c r="BL1744" s="17" t="s">
        <v>150</v>
      </c>
      <c r="BM1744" s="206" t="s">
        <v>3689</v>
      </c>
    </row>
    <row r="1745" s="2" customFormat="1" ht="78" customHeight="1">
      <c r="A1745" s="32"/>
      <c r="B1745" s="33"/>
      <c r="C1745" s="196" t="s">
        <v>3624</v>
      </c>
      <c r="D1745" s="196" t="s">
        <v>145</v>
      </c>
      <c r="E1745" s="197" t="s">
        <v>3690</v>
      </c>
      <c r="F1745" s="198" t="s">
        <v>3691</v>
      </c>
      <c r="G1745" s="199" t="s">
        <v>891</v>
      </c>
      <c r="H1745" s="200">
        <v>600</v>
      </c>
      <c r="I1745" s="201">
        <v>64.200000000000003</v>
      </c>
      <c r="J1745" s="201">
        <f>ROUND(I1745*H1745,2)</f>
        <v>38520</v>
      </c>
      <c r="K1745" s="198" t="s">
        <v>149</v>
      </c>
      <c r="L1745" s="38"/>
      <c r="M1745" s="202" t="s">
        <v>18</v>
      </c>
      <c r="N1745" s="203" t="s">
        <v>45</v>
      </c>
      <c r="O1745" s="204">
        <v>0.17100000000000001</v>
      </c>
      <c r="P1745" s="204">
        <f>O1745*H1745</f>
        <v>102.60000000000001</v>
      </c>
      <c r="Q1745" s="204">
        <v>0</v>
      </c>
      <c r="R1745" s="204">
        <f>Q1745*H1745</f>
        <v>0</v>
      </c>
      <c r="S1745" s="204">
        <v>0</v>
      </c>
      <c r="T1745" s="205">
        <f>S1745*H1745</f>
        <v>0</v>
      </c>
      <c r="U1745" s="32"/>
      <c r="V1745" s="32"/>
      <c r="W1745" s="32"/>
      <c r="X1745" s="32"/>
      <c r="Y1745" s="32"/>
      <c r="Z1745" s="32"/>
      <c r="AA1745" s="32"/>
      <c r="AB1745" s="32"/>
      <c r="AC1745" s="32"/>
      <c r="AD1745" s="32"/>
      <c r="AE1745" s="32"/>
      <c r="AR1745" s="206" t="s">
        <v>150</v>
      </c>
      <c r="AT1745" s="206" t="s">
        <v>145</v>
      </c>
      <c r="AU1745" s="206" t="s">
        <v>83</v>
      </c>
      <c r="AY1745" s="17" t="s">
        <v>143</v>
      </c>
      <c r="BE1745" s="207">
        <f>IF(N1745="základní",J1745,0)</f>
        <v>38520</v>
      </c>
      <c r="BF1745" s="207">
        <f>IF(N1745="snížená",J1745,0)</f>
        <v>0</v>
      </c>
      <c r="BG1745" s="207">
        <f>IF(N1745="zákl. přenesená",J1745,0)</f>
        <v>0</v>
      </c>
      <c r="BH1745" s="207">
        <f>IF(N1745="sníž. přenesená",J1745,0)</f>
        <v>0</v>
      </c>
      <c r="BI1745" s="207">
        <f>IF(N1745="nulová",J1745,0)</f>
        <v>0</v>
      </c>
      <c r="BJ1745" s="17" t="s">
        <v>20</v>
      </c>
      <c r="BK1745" s="207">
        <f>ROUND(I1745*H1745,2)</f>
        <v>38520</v>
      </c>
      <c r="BL1745" s="17" t="s">
        <v>150</v>
      </c>
      <c r="BM1745" s="206" t="s">
        <v>3692</v>
      </c>
    </row>
    <row r="1746" s="2" customFormat="1">
      <c r="A1746" s="32"/>
      <c r="B1746" s="33"/>
      <c r="C1746" s="34"/>
      <c r="D1746" s="208" t="s">
        <v>152</v>
      </c>
      <c r="E1746" s="34"/>
      <c r="F1746" s="209" t="s">
        <v>3660</v>
      </c>
      <c r="G1746" s="34"/>
      <c r="H1746" s="34"/>
      <c r="I1746" s="34"/>
      <c r="J1746" s="34"/>
      <c r="K1746" s="34"/>
      <c r="L1746" s="38"/>
      <c r="M1746" s="210"/>
      <c r="N1746" s="211"/>
      <c r="O1746" s="77"/>
      <c r="P1746" s="77"/>
      <c r="Q1746" s="77"/>
      <c r="R1746" s="77"/>
      <c r="S1746" s="77"/>
      <c r="T1746" s="78"/>
      <c r="U1746" s="32"/>
      <c r="V1746" s="32"/>
      <c r="W1746" s="32"/>
      <c r="X1746" s="32"/>
      <c r="Y1746" s="32"/>
      <c r="Z1746" s="32"/>
      <c r="AA1746" s="32"/>
      <c r="AB1746" s="32"/>
      <c r="AC1746" s="32"/>
      <c r="AD1746" s="32"/>
      <c r="AE1746" s="32"/>
      <c r="AT1746" s="17" t="s">
        <v>152</v>
      </c>
      <c r="AU1746" s="17" t="s">
        <v>83</v>
      </c>
    </row>
    <row r="1747" s="2" customFormat="1" ht="66.75" customHeight="1">
      <c r="A1747" s="32"/>
      <c r="B1747" s="33"/>
      <c r="C1747" s="196" t="s">
        <v>3693</v>
      </c>
      <c r="D1747" s="196" t="s">
        <v>145</v>
      </c>
      <c r="E1747" s="197" t="s">
        <v>3694</v>
      </c>
      <c r="F1747" s="198" t="s">
        <v>3695</v>
      </c>
      <c r="G1747" s="199" t="s">
        <v>891</v>
      </c>
      <c r="H1747" s="200">
        <v>300</v>
      </c>
      <c r="I1747" s="201">
        <v>95.400000000000006</v>
      </c>
      <c r="J1747" s="201">
        <f>ROUND(I1747*H1747,2)</f>
        <v>28620</v>
      </c>
      <c r="K1747" s="198" t="s">
        <v>149</v>
      </c>
      <c r="L1747" s="38"/>
      <c r="M1747" s="202" t="s">
        <v>18</v>
      </c>
      <c r="N1747" s="203" t="s">
        <v>45</v>
      </c>
      <c r="O1747" s="204">
        <v>0.254</v>
      </c>
      <c r="P1747" s="204">
        <f>O1747*H1747</f>
        <v>76.200000000000003</v>
      </c>
      <c r="Q1747" s="204">
        <v>0</v>
      </c>
      <c r="R1747" s="204">
        <f>Q1747*H1747</f>
        <v>0</v>
      </c>
      <c r="S1747" s="204">
        <v>0</v>
      </c>
      <c r="T1747" s="205">
        <f>S1747*H1747</f>
        <v>0</v>
      </c>
      <c r="U1747" s="32"/>
      <c r="V1747" s="32"/>
      <c r="W1747" s="32"/>
      <c r="X1747" s="32"/>
      <c r="Y1747" s="32"/>
      <c r="Z1747" s="32"/>
      <c r="AA1747" s="32"/>
      <c r="AB1747" s="32"/>
      <c r="AC1747" s="32"/>
      <c r="AD1747" s="32"/>
      <c r="AE1747" s="32"/>
      <c r="AR1747" s="206" t="s">
        <v>150</v>
      </c>
      <c r="AT1747" s="206" t="s">
        <v>145</v>
      </c>
      <c r="AU1747" s="206" t="s">
        <v>83</v>
      </c>
      <c r="AY1747" s="17" t="s">
        <v>143</v>
      </c>
      <c r="BE1747" s="207">
        <f>IF(N1747="základní",J1747,0)</f>
        <v>28620</v>
      </c>
      <c r="BF1747" s="207">
        <f>IF(N1747="snížená",J1747,0)</f>
        <v>0</v>
      </c>
      <c r="BG1747" s="207">
        <f>IF(N1747="zákl. přenesená",J1747,0)</f>
        <v>0</v>
      </c>
      <c r="BH1747" s="207">
        <f>IF(N1747="sníž. přenesená",J1747,0)</f>
        <v>0</v>
      </c>
      <c r="BI1747" s="207">
        <f>IF(N1747="nulová",J1747,0)</f>
        <v>0</v>
      </c>
      <c r="BJ1747" s="17" t="s">
        <v>20</v>
      </c>
      <c r="BK1747" s="207">
        <f>ROUND(I1747*H1747,2)</f>
        <v>28620</v>
      </c>
      <c r="BL1747" s="17" t="s">
        <v>150</v>
      </c>
      <c r="BM1747" s="206" t="s">
        <v>3696</v>
      </c>
    </row>
    <row r="1748" s="2" customFormat="1">
      <c r="A1748" s="32"/>
      <c r="B1748" s="33"/>
      <c r="C1748" s="34"/>
      <c r="D1748" s="208" t="s">
        <v>152</v>
      </c>
      <c r="E1748" s="34"/>
      <c r="F1748" s="209" t="s">
        <v>3660</v>
      </c>
      <c r="G1748" s="34"/>
      <c r="H1748" s="34"/>
      <c r="I1748" s="34"/>
      <c r="J1748" s="34"/>
      <c r="K1748" s="34"/>
      <c r="L1748" s="38"/>
      <c r="M1748" s="210"/>
      <c r="N1748" s="211"/>
      <c r="O1748" s="77"/>
      <c r="P1748" s="77"/>
      <c r="Q1748" s="77"/>
      <c r="R1748" s="77"/>
      <c r="S1748" s="77"/>
      <c r="T1748" s="78"/>
      <c r="U1748" s="32"/>
      <c r="V1748" s="32"/>
      <c r="W1748" s="32"/>
      <c r="X1748" s="32"/>
      <c r="Y1748" s="32"/>
      <c r="Z1748" s="32"/>
      <c r="AA1748" s="32"/>
      <c r="AB1748" s="32"/>
      <c r="AC1748" s="32"/>
      <c r="AD1748" s="32"/>
      <c r="AE1748" s="32"/>
      <c r="AT1748" s="17" t="s">
        <v>152</v>
      </c>
      <c r="AU1748" s="17" t="s">
        <v>83</v>
      </c>
    </row>
    <row r="1749" s="2" customFormat="1" ht="76.35" customHeight="1">
      <c r="A1749" s="32"/>
      <c r="B1749" s="33"/>
      <c r="C1749" s="196" t="s">
        <v>3697</v>
      </c>
      <c r="D1749" s="196" t="s">
        <v>145</v>
      </c>
      <c r="E1749" s="197" t="s">
        <v>3698</v>
      </c>
      <c r="F1749" s="198" t="s">
        <v>3699</v>
      </c>
      <c r="G1749" s="199" t="s">
        <v>891</v>
      </c>
      <c r="H1749" s="200">
        <v>600</v>
      </c>
      <c r="I1749" s="201">
        <v>89.400000000000006</v>
      </c>
      <c r="J1749" s="201">
        <f>ROUND(I1749*H1749,2)</f>
        <v>53640</v>
      </c>
      <c r="K1749" s="198" t="s">
        <v>149</v>
      </c>
      <c r="L1749" s="38"/>
      <c r="M1749" s="202" t="s">
        <v>18</v>
      </c>
      <c r="N1749" s="203" t="s">
        <v>45</v>
      </c>
      <c r="O1749" s="204">
        <v>0.23799999999999999</v>
      </c>
      <c r="P1749" s="204">
        <f>O1749*H1749</f>
        <v>142.79999999999998</v>
      </c>
      <c r="Q1749" s="204">
        <v>0</v>
      </c>
      <c r="R1749" s="204">
        <f>Q1749*H1749</f>
        <v>0</v>
      </c>
      <c r="S1749" s="204">
        <v>0</v>
      </c>
      <c r="T1749" s="205">
        <f>S1749*H1749</f>
        <v>0</v>
      </c>
      <c r="U1749" s="32"/>
      <c r="V1749" s="32"/>
      <c r="W1749" s="32"/>
      <c r="X1749" s="32"/>
      <c r="Y1749" s="32"/>
      <c r="Z1749" s="32"/>
      <c r="AA1749" s="32"/>
      <c r="AB1749" s="32"/>
      <c r="AC1749" s="32"/>
      <c r="AD1749" s="32"/>
      <c r="AE1749" s="32"/>
      <c r="AR1749" s="206" t="s">
        <v>150</v>
      </c>
      <c r="AT1749" s="206" t="s">
        <v>145</v>
      </c>
      <c r="AU1749" s="206" t="s">
        <v>83</v>
      </c>
      <c r="AY1749" s="17" t="s">
        <v>143</v>
      </c>
      <c r="BE1749" s="207">
        <f>IF(N1749="základní",J1749,0)</f>
        <v>53640</v>
      </c>
      <c r="BF1749" s="207">
        <f>IF(N1749="snížená",J1749,0)</f>
        <v>0</v>
      </c>
      <c r="BG1749" s="207">
        <f>IF(N1749="zákl. přenesená",J1749,0)</f>
        <v>0</v>
      </c>
      <c r="BH1749" s="207">
        <f>IF(N1749="sníž. přenesená",J1749,0)</f>
        <v>0</v>
      </c>
      <c r="BI1749" s="207">
        <f>IF(N1749="nulová",J1749,0)</f>
        <v>0</v>
      </c>
      <c r="BJ1749" s="17" t="s">
        <v>20</v>
      </c>
      <c r="BK1749" s="207">
        <f>ROUND(I1749*H1749,2)</f>
        <v>53640</v>
      </c>
      <c r="BL1749" s="17" t="s">
        <v>150</v>
      </c>
      <c r="BM1749" s="206" t="s">
        <v>3700</v>
      </c>
    </row>
    <row r="1750" s="2" customFormat="1">
      <c r="A1750" s="32"/>
      <c r="B1750" s="33"/>
      <c r="C1750" s="34"/>
      <c r="D1750" s="208" t="s">
        <v>152</v>
      </c>
      <c r="E1750" s="34"/>
      <c r="F1750" s="209" t="s">
        <v>3660</v>
      </c>
      <c r="G1750" s="34"/>
      <c r="H1750" s="34"/>
      <c r="I1750" s="34"/>
      <c r="J1750" s="34"/>
      <c r="K1750" s="34"/>
      <c r="L1750" s="38"/>
      <c r="M1750" s="210"/>
      <c r="N1750" s="211"/>
      <c r="O1750" s="77"/>
      <c r="P1750" s="77"/>
      <c r="Q1750" s="77"/>
      <c r="R1750" s="77"/>
      <c r="S1750" s="77"/>
      <c r="T1750" s="78"/>
      <c r="U1750" s="32"/>
      <c r="V1750" s="32"/>
      <c r="W1750" s="32"/>
      <c r="X1750" s="32"/>
      <c r="Y1750" s="32"/>
      <c r="Z1750" s="32"/>
      <c r="AA1750" s="32"/>
      <c r="AB1750" s="32"/>
      <c r="AC1750" s="32"/>
      <c r="AD1750" s="32"/>
      <c r="AE1750" s="32"/>
      <c r="AT1750" s="17" t="s">
        <v>152</v>
      </c>
      <c r="AU1750" s="17" t="s">
        <v>83</v>
      </c>
    </row>
    <row r="1751" s="2" customFormat="1" ht="78" customHeight="1">
      <c r="A1751" s="32"/>
      <c r="B1751" s="33"/>
      <c r="C1751" s="196" t="s">
        <v>3701</v>
      </c>
      <c r="D1751" s="196" t="s">
        <v>145</v>
      </c>
      <c r="E1751" s="197" t="s">
        <v>3702</v>
      </c>
      <c r="F1751" s="198" t="s">
        <v>3703</v>
      </c>
      <c r="G1751" s="199" t="s">
        <v>891</v>
      </c>
      <c r="H1751" s="200">
        <v>8000</v>
      </c>
      <c r="I1751" s="201">
        <v>31</v>
      </c>
      <c r="J1751" s="201">
        <f>ROUND(I1751*H1751,2)</f>
        <v>248000</v>
      </c>
      <c r="K1751" s="198" t="s">
        <v>149</v>
      </c>
      <c r="L1751" s="38"/>
      <c r="M1751" s="202" t="s">
        <v>18</v>
      </c>
      <c r="N1751" s="203" t="s">
        <v>45</v>
      </c>
      <c r="O1751" s="204">
        <v>0.079000000000000001</v>
      </c>
      <c r="P1751" s="204">
        <f>O1751*H1751</f>
        <v>632</v>
      </c>
      <c r="Q1751" s="204">
        <v>0</v>
      </c>
      <c r="R1751" s="204">
        <f>Q1751*H1751</f>
        <v>0</v>
      </c>
      <c r="S1751" s="204">
        <v>0</v>
      </c>
      <c r="T1751" s="205">
        <f>S1751*H1751</f>
        <v>0</v>
      </c>
      <c r="U1751" s="32"/>
      <c r="V1751" s="32"/>
      <c r="W1751" s="32"/>
      <c r="X1751" s="32"/>
      <c r="Y1751" s="32"/>
      <c r="Z1751" s="32"/>
      <c r="AA1751" s="32"/>
      <c r="AB1751" s="32"/>
      <c r="AC1751" s="32"/>
      <c r="AD1751" s="32"/>
      <c r="AE1751" s="32"/>
      <c r="AR1751" s="206" t="s">
        <v>150</v>
      </c>
      <c r="AT1751" s="206" t="s">
        <v>145</v>
      </c>
      <c r="AU1751" s="206" t="s">
        <v>83</v>
      </c>
      <c r="AY1751" s="17" t="s">
        <v>143</v>
      </c>
      <c r="BE1751" s="207">
        <f>IF(N1751="základní",J1751,0)</f>
        <v>248000</v>
      </c>
      <c r="BF1751" s="207">
        <f>IF(N1751="snížená",J1751,0)</f>
        <v>0</v>
      </c>
      <c r="BG1751" s="207">
        <f>IF(N1751="zákl. přenesená",J1751,0)</f>
        <v>0</v>
      </c>
      <c r="BH1751" s="207">
        <f>IF(N1751="sníž. přenesená",J1751,0)</f>
        <v>0</v>
      </c>
      <c r="BI1751" s="207">
        <f>IF(N1751="nulová",J1751,0)</f>
        <v>0</v>
      </c>
      <c r="BJ1751" s="17" t="s">
        <v>20</v>
      </c>
      <c r="BK1751" s="207">
        <f>ROUND(I1751*H1751,2)</f>
        <v>248000</v>
      </c>
      <c r="BL1751" s="17" t="s">
        <v>150</v>
      </c>
      <c r="BM1751" s="206" t="s">
        <v>3704</v>
      </c>
    </row>
    <row r="1752" s="2" customFormat="1">
      <c r="A1752" s="32"/>
      <c r="B1752" s="33"/>
      <c r="C1752" s="34"/>
      <c r="D1752" s="208" t="s">
        <v>152</v>
      </c>
      <c r="E1752" s="34"/>
      <c r="F1752" s="209" t="s">
        <v>3660</v>
      </c>
      <c r="G1752" s="34"/>
      <c r="H1752" s="34"/>
      <c r="I1752" s="34"/>
      <c r="J1752" s="34"/>
      <c r="K1752" s="34"/>
      <c r="L1752" s="38"/>
      <c r="M1752" s="210"/>
      <c r="N1752" s="211"/>
      <c r="O1752" s="77"/>
      <c r="P1752" s="77"/>
      <c r="Q1752" s="77"/>
      <c r="R1752" s="77"/>
      <c r="S1752" s="77"/>
      <c r="T1752" s="78"/>
      <c r="U1752" s="32"/>
      <c r="V1752" s="32"/>
      <c r="W1752" s="32"/>
      <c r="X1752" s="32"/>
      <c r="Y1752" s="32"/>
      <c r="Z1752" s="32"/>
      <c r="AA1752" s="32"/>
      <c r="AB1752" s="32"/>
      <c r="AC1752" s="32"/>
      <c r="AD1752" s="32"/>
      <c r="AE1752" s="32"/>
      <c r="AT1752" s="17" t="s">
        <v>152</v>
      </c>
      <c r="AU1752" s="17" t="s">
        <v>83</v>
      </c>
    </row>
    <row r="1753" s="2" customFormat="1" ht="78" customHeight="1">
      <c r="A1753" s="32"/>
      <c r="B1753" s="33"/>
      <c r="C1753" s="196" t="s">
        <v>3705</v>
      </c>
      <c r="D1753" s="196" t="s">
        <v>145</v>
      </c>
      <c r="E1753" s="197" t="s">
        <v>3706</v>
      </c>
      <c r="F1753" s="198" t="s">
        <v>3707</v>
      </c>
      <c r="G1753" s="199" t="s">
        <v>891</v>
      </c>
      <c r="H1753" s="200">
        <v>600</v>
      </c>
      <c r="I1753" s="201">
        <v>28.100000000000001</v>
      </c>
      <c r="J1753" s="201">
        <f>ROUND(I1753*H1753,2)</f>
        <v>16860</v>
      </c>
      <c r="K1753" s="198" t="s">
        <v>149</v>
      </c>
      <c r="L1753" s="38"/>
      <c r="M1753" s="202" t="s">
        <v>18</v>
      </c>
      <c r="N1753" s="203" t="s">
        <v>45</v>
      </c>
      <c r="O1753" s="204">
        <v>0.071999999999999995</v>
      </c>
      <c r="P1753" s="204">
        <f>O1753*H1753</f>
        <v>43.199999999999996</v>
      </c>
      <c r="Q1753" s="204">
        <v>0</v>
      </c>
      <c r="R1753" s="204">
        <f>Q1753*H1753</f>
        <v>0</v>
      </c>
      <c r="S1753" s="204">
        <v>0</v>
      </c>
      <c r="T1753" s="205">
        <f>S1753*H1753</f>
        <v>0</v>
      </c>
      <c r="U1753" s="32"/>
      <c r="V1753" s="32"/>
      <c r="W1753" s="32"/>
      <c r="X1753" s="32"/>
      <c r="Y1753" s="32"/>
      <c r="Z1753" s="32"/>
      <c r="AA1753" s="32"/>
      <c r="AB1753" s="32"/>
      <c r="AC1753" s="32"/>
      <c r="AD1753" s="32"/>
      <c r="AE1753" s="32"/>
      <c r="AR1753" s="206" t="s">
        <v>150</v>
      </c>
      <c r="AT1753" s="206" t="s">
        <v>145</v>
      </c>
      <c r="AU1753" s="206" t="s">
        <v>83</v>
      </c>
      <c r="AY1753" s="17" t="s">
        <v>143</v>
      </c>
      <c r="BE1753" s="207">
        <f>IF(N1753="základní",J1753,0)</f>
        <v>16860</v>
      </c>
      <c r="BF1753" s="207">
        <f>IF(N1753="snížená",J1753,0)</f>
        <v>0</v>
      </c>
      <c r="BG1753" s="207">
        <f>IF(N1753="zákl. přenesená",J1753,0)</f>
        <v>0</v>
      </c>
      <c r="BH1753" s="207">
        <f>IF(N1753="sníž. přenesená",J1753,0)</f>
        <v>0</v>
      </c>
      <c r="BI1753" s="207">
        <f>IF(N1753="nulová",J1753,0)</f>
        <v>0</v>
      </c>
      <c r="BJ1753" s="17" t="s">
        <v>20</v>
      </c>
      <c r="BK1753" s="207">
        <f>ROUND(I1753*H1753,2)</f>
        <v>16860</v>
      </c>
      <c r="BL1753" s="17" t="s">
        <v>150</v>
      </c>
      <c r="BM1753" s="206" t="s">
        <v>3708</v>
      </c>
    </row>
    <row r="1754" s="2" customFormat="1">
      <c r="A1754" s="32"/>
      <c r="B1754" s="33"/>
      <c r="C1754" s="34"/>
      <c r="D1754" s="208" t="s">
        <v>152</v>
      </c>
      <c r="E1754" s="34"/>
      <c r="F1754" s="209" t="s">
        <v>3660</v>
      </c>
      <c r="G1754" s="34"/>
      <c r="H1754" s="34"/>
      <c r="I1754" s="34"/>
      <c r="J1754" s="34"/>
      <c r="K1754" s="34"/>
      <c r="L1754" s="38"/>
      <c r="M1754" s="210"/>
      <c r="N1754" s="211"/>
      <c r="O1754" s="77"/>
      <c r="P1754" s="77"/>
      <c r="Q1754" s="77"/>
      <c r="R1754" s="77"/>
      <c r="S1754" s="77"/>
      <c r="T1754" s="78"/>
      <c r="U1754" s="32"/>
      <c r="V1754" s="32"/>
      <c r="W1754" s="32"/>
      <c r="X1754" s="32"/>
      <c r="Y1754" s="32"/>
      <c r="Z1754" s="32"/>
      <c r="AA1754" s="32"/>
      <c r="AB1754" s="32"/>
      <c r="AC1754" s="32"/>
      <c r="AD1754" s="32"/>
      <c r="AE1754" s="32"/>
      <c r="AT1754" s="17" t="s">
        <v>152</v>
      </c>
      <c r="AU1754" s="17" t="s">
        <v>83</v>
      </c>
    </row>
    <row r="1755" s="2" customFormat="1" ht="76.35" customHeight="1">
      <c r="A1755" s="32"/>
      <c r="B1755" s="33"/>
      <c r="C1755" s="196" t="s">
        <v>3709</v>
      </c>
      <c r="D1755" s="196" t="s">
        <v>145</v>
      </c>
      <c r="E1755" s="197" t="s">
        <v>3710</v>
      </c>
      <c r="F1755" s="198" t="s">
        <v>3711</v>
      </c>
      <c r="G1755" s="199" t="s">
        <v>891</v>
      </c>
      <c r="H1755" s="200">
        <v>150</v>
      </c>
      <c r="I1755" s="201">
        <v>39.600000000000001</v>
      </c>
      <c r="J1755" s="201">
        <f>ROUND(I1755*H1755,2)</f>
        <v>5940</v>
      </c>
      <c r="K1755" s="198" t="s">
        <v>149</v>
      </c>
      <c r="L1755" s="38"/>
      <c r="M1755" s="202" t="s">
        <v>18</v>
      </c>
      <c r="N1755" s="203" t="s">
        <v>45</v>
      </c>
      <c r="O1755" s="204">
        <v>0.10100000000000001</v>
      </c>
      <c r="P1755" s="204">
        <f>O1755*H1755</f>
        <v>15.15</v>
      </c>
      <c r="Q1755" s="204">
        <v>0</v>
      </c>
      <c r="R1755" s="204">
        <f>Q1755*H1755</f>
        <v>0</v>
      </c>
      <c r="S1755" s="204">
        <v>0</v>
      </c>
      <c r="T1755" s="205">
        <f>S1755*H1755</f>
        <v>0</v>
      </c>
      <c r="U1755" s="32"/>
      <c r="V1755" s="32"/>
      <c r="W1755" s="32"/>
      <c r="X1755" s="32"/>
      <c r="Y1755" s="32"/>
      <c r="Z1755" s="32"/>
      <c r="AA1755" s="32"/>
      <c r="AB1755" s="32"/>
      <c r="AC1755" s="32"/>
      <c r="AD1755" s="32"/>
      <c r="AE1755" s="32"/>
      <c r="AR1755" s="206" t="s">
        <v>150</v>
      </c>
      <c r="AT1755" s="206" t="s">
        <v>145</v>
      </c>
      <c r="AU1755" s="206" t="s">
        <v>83</v>
      </c>
      <c r="AY1755" s="17" t="s">
        <v>143</v>
      </c>
      <c r="BE1755" s="207">
        <f>IF(N1755="základní",J1755,0)</f>
        <v>5940</v>
      </c>
      <c r="BF1755" s="207">
        <f>IF(N1755="snížená",J1755,0)</f>
        <v>0</v>
      </c>
      <c r="BG1755" s="207">
        <f>IF(N1755="zákl. přenesená",J1755,0)</f>
        <v>0</v>
      </c>
      <c r="BH1755" s="207">
        <f>IF(N1755="sníž. přenesená",J1755,0)</f>
        <v>0</v>
      </c>
      <c r="BI1755" s="207">
        <f>IF(N1755="nulová",J1755,0)</f>
        <v>0</v>
      </c>
      <c r="BJ1755" s="17" t="s">
        <v>20</v>
      </c>
      <c r="BK1755" s="207">
        <f>ROUND(I1755*H1755,2)</f>
        <v>5940</v>
      </c>
      <c r="BL1755" s="17" t="s">
        <v>150</v>
      </c>
      <c r="BM1755" s="206" t="s">
        <v>3712</v>
      </c>
    </row>
    <row r="1756" s="2" customFormat="1">
      <c r="A1756" s="32"/>
      <c r="B1756" s="33"/>
      <c r="C1756" s="34"/>
      <c r="D1756" s="208" t="s">
        <v>152</v>
      </c>
      <c r="E1756" s="34"/>
      <c r="F1756" s="209" t="s">
        <v>3660</v>
      </c>
      <c r="G1756" s="34"/>
      <c r="H1756" s="34"/>
      <c r="I1756" s="34"/>
      <c r="J1756" s="34"/>
      <c r="K1756" s="34"/>
      <c r="L1756" s="38"/>
      <c r="M1756" s="210"/>
      <c r="N1756" s="211"/>
      <c r="O1756" s="77"/>
      <c r="P1756" s="77"/>
      <c r="Q1756" s="77"/>
      <c r="R1756" s="77"/>
      <c r="S1756" s="77"/>
      <c r="T1756" s="78"/>
      <c r="U1756" s="32"/>
      <c r="V1756" s="32"/>
      <c r="W1756" s="32"/>
      <c r="X1756" s="32"/>
      <c r="Y1756" s="32"/>
      <c r="Z1756" s="32"/>
      <c r="AA1756" s="32"/>
      <c r="AB1756" s="32"/>
      <c r="AC1756" s="32"/>
      <c r="AD1756" s="32"/>
      <c r="AE1756" s="32"/>
      <c r="AT1756" s="17" t="s">
        <v>152</v>
      </c>
      <c r="AU1756" s="17" t="s">
        <v>83</v>
      </c>
    </row>
    <row r="1757" s="2" customFormat="1" ht="76.35" customHeight="1">
      <c r="A1757" s="32"/>
      <c r="B1757" s="33"/>
      <c r="C1757" s="196" t="s">
        <v>3713</v>
      </c>
      <c r="D1757" s="196" t="s">
        <v>145</v>
      </c>
      <c r="E1757" s="197" t="s">
        <v>3714</v>
      </c>
      <c r="F1757" s="198" t="s">
        <v>3715</v>
      </c>
      <c r="G1757" s="199" t="s">
        <v>891</v>
      </c>
      <c r="H1757" s="200">
        <v>300</v>
      </c>
      <c r="I1757" s="201">
        <v>36.700000000000003</v>
      </c>
      <c r="J1757" s="201">
        <f>ROUND(I1757*H1757,2)</f>
        <v>11010</v>
      </c>
      <c r="K1757" s="198" t="s">
        <v>149</v>
      </c>
      <c r="L1757" s="38"/>
      <c r="M1757" s="202" t="s">
        <v>18</v>
      </c>
      <c r="N1757" s="203" t="s">
        <v>45</v>
      </c>
      <c r="O1757" s="204">
        <v>0.094</v>
      </c>
      <c r="P1757" s="204">
        <f>O1757*H1757</f>
        <v>28.199999999999999</v>
      </c>
      <c r="Q1757" s="204">
        <v>0</v>
      </c>
      <c r="R1757" s="204">
        <f>Q1757*H1757</f>
        <v>0</v>
      </c>
      <c r="S1757" s="204">
        <v>0</v>
      </c>
      <c r="T1757" s="205">
        <f>S1757*H1757</f>
        <v>0</v>
      </c>
      <c r="U1757" s="32"/>
      <c r="V1757" s="32"/>
      <c r="W1757" s="32"/>
      <c r="X1757" s="32"/>
      <c r="Y1757" s="32"/>
      <c r="Z1757" s="32"/>
      <c r="AA1757" s="32"/>
      <c r="AB1757" s="32"/>
      <c r="AC1757" s="32"/>
      <c r="AD1757" s="32"/>
      <c r="AE1757" s="32"/>
      <c r="AR1757" s="206" t="s">
        <v>150</v>
      </c>
      <c r="AT1757" s="206" t="s">
        <v>145</v>
      </c>
      <c r="AU1757" s="206" t="s">
        <v>83</v>
      </c>
      <c r="AY1757" s="17" t="s">
        <v>143</v>
      </c>
      <c r="BE1757" s="207">
        <f>IF(N1757="základní",J1757,0)</f>
        <v>11010</v>
      </c>
      <c r="BF1757" s="207">
        <f>IF(N1757="snížená",J1757,0)</f>
        <v>0</v>
      </c>
      <c r="BG1757" s="207">
        <f>IF(N1757="zákl. přenesená",J1757,0)</f>
        <v>0</v>
      </c>
      <c r="BH1757" s="207">
        <f>IF(N1757="sníž. přenesená",J1757,0)</f>
        <v>0</v>
      </c>
      <c r="BI1757" s="207">
        <f>IF(N1757="nulová",J1757,0)</f>
        <v>0</v>
      </c>
      <c r="BJ1757" s="17" t="s">
        <v>20</v>
      </c>
      <c r="BK1757" s="207">
        <f>ROUND(I1757*H1757,2)</f>
        <v>11010</v>
      </c>
      <c r="BL1757" s="17" t="s">
        <v>150</v>
      </c>
      <c r="BM1757" s="206" t="s">
        <v>3716</v>
      </c>
    </row>
    <row r="1758" s="2" customFormat="1">
      <c r="A1758" s="32"/>
      <c r="B1758" s="33"/>
      <c r="C1758" s="34"/>
      <c r="D1758" s="208" t="s">
        <v>152</v>
      </c>
      <c r="E1758" s="34"/>
      <c r="F1758" s="209" t="s">
        <v>3660</v>
      </c>
      <c r="G1758" s="34"/>
      <c r="H1758" s="34"/>
      <c r="I1758" s="34"/>
      <c r="J1758" s="34"/>
      <c r="K1758" s="34"/>
      <c r="L1758" s="38"/>
      <c r="M1758" s="210"/>
      <c r="N1758" s="211"/>
      <c r="O1758" s="77"/>
      <c r="P1758" s="77"/>
      <c r="Q1758" s="77"/>
      <c r="R1758" s="77"/>
      <c r="S1758" s="77"/>
      <c r="T1758" s="78"/>
      <c r="U1758" s="32"/>
      <c r="V1758" s="32"/>
      <c r="W1758" s="32"/>
      <c r="X1758" s="32"/>
      <c r="Y1758" s="32"/>
      <c r="Z1758" s="32"/>
      <c r="AA1758" s="32"/>
      <c r="AB1758" s="32"/>
      <c r="AC1758" s="32"/>
      <c r="AD1758" s="32"/>
      <c r="AE1758" s="32"/>
      <c r="AT1758" s="17" t="s">
        <v>152</v>
      </c>
      <c r="AU1758" s="17" t="s">
        <v>83</v>
      </c>
    </row>
    <row r="1759" s="2" customFormat="1" ht="16.5" customHeight="1">
      <c r="A1759" s="32"/>
      <c r="B1759" s="33"/>
      <c r="C1759" s="196" t="s">
        <v>3717</v>
      </c>
      <c r="D1759" s="196" t="s">
        <v>145</v>
      </c>
      <c r="E1759" s="197" t="s">
        <v>3718</v>
      </c>
      <c r="F1759" s="198" t="s">
        <v>3719</v>
      </c>
      <c r="G1759" s="199" t="s">
        <v>256</v>
      </c>
      <c r="H1759" s="200">
        <v>75</v>
      </c>
      <c r="I1759" s="201">
        <v>273</v>
      </c>
      <c r="J1759" s="201">
        <f>ROUND(I1759*H1759,2)</f>
        <v>20475</v>
      </c>
      <c r="K1759" s="198" t="s">
        <v>149</v>
      </c>
      <c r="L1759" s="38"/>
      <c r="M1759" s="202" t="s">
        <v>18</v>
      </c>
      <c r="N1759" s="203" t="s">
        <v>45</v>
      </c>
      <c r="O1759" s="204">
        <v>0.40000000000000002</v>
      </c>
      <c r="P1759" s="204">
        <f>O1759*H1759</f>
        <v>30</v>
      </c>
      <c r="Q1759" s="204">
        <v>0.00023499999999999999</v>
      </c>
      <c r="R1759" s="204">
        <f>Q1759*H1759</f>
        <v>0.017624999999999998</v>
      </c>
      <c r="S1759" s="204">
        <v>0</v>
      </c>
      <c r="T1759" s="205">
        <f>S1759*H1759</f>
        <v>0</v>
      </c>
      <c r="U1759" s="32"/>
      <c r="V1759" s="32"/>
      <c r="W1759" s="32"/>
      <c r="X1759" s="32"/>
      <c r="Y1759" s="32"/>
      <c r="Z1759" s="32"/>
      <c r="AA1759" s="32"/>
      <c r="AB1759" s="32"/>
      <c r="AC1759" s="32"/>
      <c r="AD1759" s="32"/>
      <c r="AE1759" s="32"/>
      <c r="AR1759" s="206" t="s">
        <v>214</v>
      </c>
      <c r="AT1759" s="206" t="s">
        <v>145</v>
      </c>
      <c r="AU1759" s="206" t="s">
        <v>83</v>
      </c>
      <c r="AY1759" s="17" t="s">
        <v>143</v>
      </c>
      <c r="BE1759" s="207">
        <f>IF(N1759="základní",J1759,0)</f>
        <v>20475</v>
      </c>
      <c r="BF1759" s="207">
        <f>IF(N1759="snížená",J1759,0)</f>
        <v>0</v>
      </c>
      <c r="BG1759" s="207">
        <f>IF(N1759="zákl. přenesená",J1759,0)</f>
        <v>0</v>
      </c>
      <c r="BH1759" s="207">
        <f>IF(N1759="sníž. přenesená",J1759,0)</f>
        <v>0</v>
      </c>
      <c r="BI1759" s="207">
        <f>IF(N1759="nulová",J1759,0)</f>
        <v>0</v>
      </c>
      <c r="BJ1759" s="17" t="s">
        <v>20</v>
      </c>
      <c r="BK1759" s="207">
        <f>ROUND(I1759*H1759,2)</f>
        <v>20475</v>
      </c>
      <c r="BL1759" s="17" t="s">
        <v>214</v>
      </c>
      <c r="BM1759" s="206" t="s">
        <v>3720</v>
      </c>
    </row>
    <row r="1760" s="2" customFormat="1">
      <c r="A1760" s="32"/>
      <c r="B1760" s="33"/>
      <c r="C1760" s="34"/>
      <c r="D1760" s="208" t="s">
        <v>152</v>
      </c>
      <c r="E1760" s="34"/>
      <c r="F1760" s="209" t="s">
        <v>3721</v>
      </c>
      <c r="G1760" s="34"/>
      <c r="H1760" s="34"/>
      <c r="I1760" s="34"/>
      <c r="J1760" s="34"/>
      <c r="K1760" s="34"/>
      <c r="L1760" s="38"/>
      <c r="M1760" s="210"/>
      <c r="N1760" s="211"/>
      <c r="O1760" s="77"/>
      <c r="P1760" s="77"/>
      <c r="Q1760" s="77"/>
      <c r="R1760" s="77"/>
      <c r="S1760" s="77"/>
      <c r="T1760" s="78"/>
      <c r="U1760" s="32"/>
      <c r="V1760" s="32"/>
      <c r="W1760" s="32"/>
      <c r="X1760" s="32"/>
      <c r="Y1760" s="32"/>
      <c r="Z1760" s="32"/>
      <c r="AA1760" s="32"/>
      <c r="AB1760" s="32"/>
      <c r="AC1760" s="32"/>
      <c r="AD1760" s="32"/>
      <c r="AE1760" s="32"/>
      <c r="AT1760" s="17" t="s">
        <v>152</v>
      </c>
      <c r="AU1760" s="17" t="s">
        <v>83</v>
      </c>
    </row>
    <row r="1761" s="2" customFormat="1">
      <c r="A1761" s="32"/>
      <c r="B1761" s="33"/>
      <c r="C1761" s="34"/>
      <c r="D1761" s="208" t="s">
        <v>179</v>
      </c>
      <c r="E1761" s="34"/>
      <c r="F1761" s="209" t="s">
        <v>3722</v>
      </c>
      <c r="G1761" s="34"/>
      <c r="H1761" s="34"/>
      <c r="I1761" s="34"/>
      <c r="J1761" s="34"/>
      <c r="K1761" s="34"/>
      <c r="L1761" s="38"/>
      <c r="M1761" s="210"/>
      <c r="N1761" s="211"/>
      <c r="O1761" s="77"/>
      <c r="P1761" s="77"/>
      <c r="Q1761" s="77"/>
      <c r="R1761" s="77"/>
      <c r="S1761" s="77"/>
      <c r="T1761" s="78"/>
      <c r="U1761" s="32"/>
      <c r="V1761" s="32"/>
      <c r="W1761" s="32"/>
      <c r="X1761" s="32"/>
      <c r="Y1761" s="32"/>
      <c r="Z1761" s="32"/>
      <c r="AA1761" s="32"/>
      <c r="AB1761" s="32"/>
      <c r="AC1761" s="32"/>
      <c r="AD1761" s="32"/>
      <c r="AE1761" s="32"/>
      <c r="AT1761" s="17" t="s">
        <v>179</v>
      </c>
      <c r="AU1761" s="17" t="s">
        <v>83</v>
      </c>
    </row>
    <row r="1762" s="2" customFormat="1" ht="16.5" customHeight="1">
      <c r="A1762" s="32"/>
      <c r="B1762" s="33"/>
      <c r="C1762" s="196" t="s">
        <v>3723</v>
      </c>
      <c r="D1762" s="196" t="s">
        <v>145</v>
      </c>
      <c r="E1762" s="197" t="s">
        <v>3724</v>
      </c>
      <c r="F1762" s="198" t="s">
        <v>3725</v>
      </c>
      <c r="G1762" s="199" t="s">
        <v>256</v>
      </c>
      <c r="H1762" s="200">
        <v>4.5</v>
      </c>
      <c r="I1762" s="201">
        <v>47.200000000000003</v>
      </c>
      <c r="J1762" s="201">
        <f>ROUND(I1762*H1762,2)</f>
        <v>212.40000000000001</v>
      </c>
      <c r="K1762" s="198" t="s">
        <v>149</v>
      </c>
      <c r="L1762" s="38"/>
      <c r="M1762" s="202" t="s">
        <v>18</v>
      </c>
      <c r="N1762" s="203" t="s">
        <v>45</v>
      </c>
      <c r="O1762" s="204">
        <v>0.11</v>
      </c>
      <c r="P1762" s="204">
        <f>O1762*H1762</f>
        <v>0.495</v>
      </c>
      <c r="Q1762" s="204">
        <v>0</v>
      </c>
      <c r="R1762" s="204">
        <f>Q1762*H1762</f>
        <v>0</v>
      </c>
      <c r="S1762" s="204">
        <v>0</v>
      </c>
      <c r="T1762" s="205">
        <f>S1762*H1762</f>
        <v>0</v>
      </c>
      <c r="U1762" s="32"/>
      <c r="V1762" s="32"/>
      <c r="W1762" s="32"/>
      <c r="X1762" s="32"/>
      <c r="Y1762" s="32"/>
      <c r="Z1762" s="32"/>
      <c r="AA1762" s="32"/>
      <c r="AB1762" s="32"/>
      <c r="AC1762" s="32"/>
      <c r="AD1762" s="32"/>
      <c r="AE1762" s="32"/>
      <c r="AR1762" s="206" t="s">
        <v>150</v>
      </c>
      <c r="AT1762" s="206" t="s">
        <v>145</v>
      </c>
      <c r="AU1762" s="206" t="s">
        <v>83</v>
      </c>
      <c r="AY1762" s="17" t="s">
        <v>143</v>
      </c>
      <c r="BE1762" s="207">
        <f>IF(N1762="základní",J1762,0)</f>
        <v>212.40000000000001</v>
      </c>
      <c r="BF1762" s="207">
        <f>IF(N1762="snížená",J1762,0)</f>
        <v>0</v>
      </c>
      <c r="BG1762" s="207">
        <f>IF(N1762="zákl. přenesená",J1762,0)</f>
        <v>0</v>
      </c>
      <c r="BH1762" s="207">
        <f>IF(N1762="sníž. přenesená",J1762,0)</f>
        <v>0</v>
      </c>
      <c r="BI1762" s="207">
        <f>IF(N1762="nulová",J1762,0)</f>
        <v>0</v>
      </c>
      <c r="BJ1762" s="17" t="s">
        <v>20</v>
      </c>
      <c r="BK1762" s="207">
        <f>ROUND(I1762*H1762,2)</f>
        <v>212.40000000000001</v>
      </c>
      <c r="BL1762" s="17" t="s">
        <v>150</v>
      </c>
      <c r="BM1762" s="206" t="s">
        <v>3726</v>
      </c>
    </row>
    <row r="1763" s="2" customFormat="1">
      <c r="A1763" s="32"/>
      <c r="B1763" s="33"/>
      <c r="C1763" s="34"/>
      <c r="D1763" s="208" t="s">
        <v>152</v>
      </c>
      <c r="E1763" s="34"/>
      <c r="F1763" s="209" t="s">
        <v>3721</v>
      </c>
      <c r="G1763" s="34"/>
      <c r="H1763" s="34"/>
      <c r="I1763" s="34"/>
      <c r="J1763" s="34"/>
      <c r="K1763" s="34"/>
      <c r="L1763" s="38"/>
      <c r="M1763" s="210"/>
      <c r="N1763" s="211"/>
      <c r="O1763" s="77"/>
      <c r="P1763" s="77"/>
      <c r="Q1763" s="77"/>
      <c r="R1763" s="77"/>
      <c r="S1763" s="77"/>
      <c r="T1763" s="78"/>
      <c r="U1763" s="32"/>
      <c r="V1763" s="32"/>
      <c r="W1763" s="32"/>
      <c r="X1763" s="32"/>
      <c r="Y1763" s="32"/>
      <c r="Z1763" s="32"/>
      <c r="AA1763" s="32"/>
      <c r="AB1763" s="32"/>
      <c r="AC1763" s="32"/>
      <c r="AD1763" s="32"/>
      <c r="AE1763" s="32"/>
      <c r="AT1763" s="17" t="s">
        <v>152</v>
      </c>
      <c r="AU1763" s="17" t="s">
        <v>83</v>
      </c>
    </row>
    <row r="1764" s="2" customFormat="1">
      <c r="A1764" s="32"/>
      <c r="B1764" s="33"/>
      <c r="C1764" s="34"/>
      <c r="D1764" s="208" t="s">
        <v>179</v>
      </c>
      <c r="E1764" s="34"/>
      <c r="F1764" s="209" t="s">
        <v>3727</v>
      </c>
      <c r="G1764" s="34"/>
      <c r="H1764" s="34"/>
      <c r="I1764" s="34"/>
      <c r="J1764" s="34"/>
      <c r="K1764" s="34"/>
      <c r="L1764" s="38"/>
      <c r="M1764" s="210"/>
      <c r="N1764" s="211"/>
      <c r="O1764" s="77"/>
      <c r="P1764" s="77"/>
      <c r="Q1764" s="77"/>
      <c r="R1764" s="77"/>
      <c r="S1764" s="77"/>
      <c r="T1764" s="78"/>
      <c r="U1764" s="32"/>
      <c r="V1764" s="32"/>
      <c r="W1764" s="32"/>
      <c r="X1764" s="32"/>
      <c r="Y1764" s="32"/>
      <c r="Z1764" s="32"/>
      <c r="AA1764" s="32"/>
      <c r="AB1764" s="32"/>
      <c r="AC1764" s="32"/>
      <c r="AD1764" s="32"/>
      <c r="AE1764" s="32"/>
      <c r="AT1764" s="17" t="s">
        <v>179</v>
      </c>
      <c r="AU1764" s="17" t="s">
        <v>83</v>
      </c>
    </row>
    <row r="1765" s="2" customFormat="1" ht="33" customHeight="1">
      <c r="A1765" s="32"/>
      <c r="B1765" s="33"/>
      <c r="C1765" s="196" t="s">
        <v>3728</v>
      </c>
      <c r="D1765" s="196" t="s">
        <v>145</v>
      </c>
      <c r="E1765" s="197" t="s">
        <v>3729</v>
      </c>
      <c r="F1765" s="198" t="s">
        <v>3730</v>
      </c>
      <c r="G1765" s="199" t="s">
        <v>891</v>
      </c>
      <c r="H1765" s="200">
        <v>750</v>
      </c>
      <c r="I1765" s="201">
        <v>39.100000000000001</v>
      </c>
      <c r="J1765" s="201">
        <f>ROUND(I1765*H1765,2)</f>
        <v>29325</v>
      </c>
      <c r="K1765" s="198" t="s">
        <v>149</v>
      </c>
      <c r="L1765" s="38"/>
      <c r="M1765" s="202" t="s">
        <v>18</v>
      </c>
      <c r="N1765" s="203" t="s">
        <v>45</v>
      </c>
      <c r="O1765" s="204">
        <v>0.104</v>
      </c>
      <c r="P1765" s="204">
        <f>O1765*H1765</f>
        <v>78</v>
      </c>
      <c r="Q1765" s="204">
        <v>0</v>
      </c>
      <c r="R1765" s="204">
        <f>Q1765*H1765</f>
        <v>0</v>
      </c>
      <c r="S1765" s="204">
        <v>0</v>
      </c>
      <c r="T1765" s="205">
        <f>S1765*H1765</f>
        <v>0</v>
      </c>
      <c r="U1765" s="32"/>
      <c r="V1765" s="32"/>
      <c r="W1765" s="32"/>
      <c r="X1765" s="32"/>
      <c r="Y1765" s="32"/>
      <c r="Z1765" s="32"/>
      <c r="AA1765" s="32"/>
      <c r="AB1765" s="32"/>
      <c r="AC1765" s="32"/>
      <c r="AD1765" s="32"/>
      <c r="AE1765" s="32"/>
      <c r="AR1765" s="206" t="s">
        <v>150</v>
      </c>
      <c r="AT1765" s="206" t="s">
        <v>145</v>
      </c>
      <c r="AU1765" s="206" t="s">
        <v>83</v>
      </c>
      <c r="AY1765" s="17" t="s">
        <v>143</v>
      </c>
      <c r="BE1765" s="207">
        <f>IF(N1765="základní",J1765,0)</f>
        <v>29325</v>
      </c>
      <c r="BF1765" s="207">
        <f>IF(N1765="snížená",J1765,0)</f>
        <v>0</v>
      </c>
      <c r="BG1765" s="207">
        <f>IF(N1765="zákl. přenesená",J1765,0)</f>
        <v>0</v>
      </c>
      <c r="BH1765" s="207">
        <f>IF(N1765="sníž. přenesená",J1765,0)</f>
        <v>0</v>
      </c>
      <c r="BI1765" s="207">
        <f>IF(N1765="nulová",J1765,0)</f>
        <v>0</v>
      </c>
      <c r="BJ1765" s="17" t="s">
        <v>20</v>
      </c>
      <c r="BK1765" s="207">
        <f>ROUND(I1765*H1765,2)</f>
        <v>29325</v>
      </c>
      <c r="BL1765" s="17" t="s">
        <v>150</v>
      </c>
      <c r="BM1765" s="206" t="s">
        <v>3731</v>
      </c>
    </row>
    <row r="1766" s="2" customFormat="1">
      <c r="A1766" s="32"/>
      <c r="B1766" s="33"/>
      <c r="C1766" s="34"/>
      <c r="D1766" s="208" t="s">
        <v>152</v>
      </c>
      <c r="E1766" s="34"/>
      <c r="F1766" s="209" t="s">
        <v>3732</v>
      </c>
      <c r="G1766" s="34"/>
      <c r="H1766" s="34"/>
      <c r="I1766" s="34"/>
      <c r="J1766" s="34"/>
      <c r="K1766" s="34"/>
      <c r="L1766" s="38"/>
      <c r="M1766" s="210"/>
      <c r="N1766" s="211"/>
      <c r="O1766" s="77"/>
      <c r="P1766" s="77"/>
      <c r="Q1766" s="77"/>
      <c r="R1766" s="77"/>
      <c r="S1766" s="77"/>
      <c r="T1766" s="78"/>
      <c r="U1766" s="32"/>
      <c r="V1766" s="32"/>
      <c r="W1766" s="32"/>
      <c r="X1766" s="32"/>
      <c r="Y1766" s="32"/>
      <c r="Z1766" s="32"/>
      <c r="AA1766" s="32"/>
      <c r="AB1766" s="32"/>
      <c r="AC1766" s="32"/>
      <c r="AD1766" s="32"/>
      <c r="AE1766" s="32"/>
      <c r="AT1766" s="17" t="s">
        <v>152</v>
      </c>
      <c r="AU1766" s="17" t="s">
        <v>83</v>
      </c>
    </row>
    <row r="1767" s="2" customFormat="1" ht="16.5" customHeight="1">
      <c r="A1767" s="32"/>
      <c r="B1767" s="33"/>
      <c r="C1767" s="212" t="s">
        <v>3733</v>
      </c>
      <c r="D1767" s="212" t="s">
        <v>260</v>
      </c>
      <c r="E1767" s="213" t="s">
        <v>3734</v>
      </c>
      <c r="F1767" s="214" t="s">
        <v>3735</v>
      </c>
      <c r="G1767" s="215" t="s">
        <v>506</v>
      </c>
      <c r="H1767" s="216">
        <v>2.25</v>
      </c>
      <c r="I1767" s="217">
        <v>28900</v>
      </c>
      <c r="J1767" s="217">
        <f>ROUND(I1767*H1767,2)</f>
        <v>65025</v>
      </c>
      <c r="K1767" s="214" t="s">
        <v>149</v>
      </c>
      <c r="L1767" s="218"/>
      <c r="M1767" s="219" t="s">
        <v>18</v>
      </c>
      <c r="N1767" s="220" t="s">
        <v>45</v>
      </c>
      <c r="O1767" s="204">
        <v>0</v>
      </c>
      <c r="P1767" s="204">
        <f>O1767*H1767</f>
        <v>0</v>
      </c>
      <c r="Q1767" s="204">
        <v>1</v>
      </c>
      <c r="R1767" s="204">
        <f>Q1767*H1767</f>
        <v>2.25</v>
      </c>
      <c r="S1767" s="204">
        <v>0</v>
      </c>
      <c r="T1767" s="205">
        <f>S1767*H1767</f>
        <v>0</v>
      </c>
      <c r="U1767" s="32"/>
      <c r="V1767" s="32"/>
      <c r="W1767" s="32"/>
      <c r="X1767" s="32"/>
      <c r="Y1767" s="32"/>
      <c r="Z1767" s="32"/>
      <c r="AA1767" s="32"/>
      <c r="AB1767" s="32"/>
      <c r="AC1767" s="32"/>
      <c r="AD1767" s="32"/>
      <c r="AE1767" s="32"/>
      <c r="AR1767" s="206" t="s">
        <v>181</v>
      </c>
      <c r="AT1767" s="206" t="s">
        <v>260</v>
      </c>
      <c r="AU1767" s="206" t="s">
        <v>83</v>
      </c>
      <c r="AY1767" s="17" t="s">
        <v>143</v>
      </c>
      <c r="BE1767" s="207">
        <f>IF(N1767="základní",J1767,0)</f>
        <v>65025</v>
      </c>
      <c r="BF1767" s="207">
        <f>IF(N1767="snížená",J1767,0)</f>
        <v>0</v>
      </c>
      <c r="BG1767" s="207">
        <f>IF(N1767="zákl. přenesená",J1767,0)</f>
        <v>0</v>
      </c>
      <c r="BH1767" s="207">
        <f>IF(N1767="sníž. přenesená",J1767,0)</f>
        <v>0</v>
      </c>
      <c r="BI1767" s="207">
        <f>IF(N1767="nulová",J1767,0)</f>
        <v>0</v>
      </c>
      <c r="BJ1767" s="17" t="s">
        <v>20</v>
      </c>
      <c r="BK1767" s="207">
        <f>ROUND(I1767*H1767,2)</f>
        <v>65025</v>
      </c>
      <c r="BL1767" s="17" t="s">
        <v>150</v>
      </c>
      <c r="BM1767" s="206" t="s">
        <v>3736</v>
      </c>
    </row>
    <row r="1768" s="2" customFormat="1">
      <c r="A1768" s="32"/>
      <c r="B1768" s="33"/>
      <c r="C1768" s="34"/>
      <c r="D1768" s="208" t="s">
        <v>179</v>
      </c>
      <c r="E1768" s="34"/>
      <c r="F1768" s="209" t="s">
        <v>3737</v>
      </c>
      <c r="G1768" s="34"/>
      <c r="H1768" s="34"/>
      <c r="I1768" s="34"/>
      <c r="J1768" s="34"/>
      <c r="K1768" s="34"/>
      <c r="L1768" s="38"/>
      <c r="M1768" s="210"/>
      <c r="N1768" s="211"/>
      <c r="O1768" s="77"/>
      <c r="P1768" s="77"/>
      <c r="Q1768" s="77"/>
      <c r="R1768" s="77"/>
      <c r="S1768" s="77"/>
      <c r="T1768" s="78"/>
      <c r="U1768" s="32"/>
      <c r="V1768" s="32"/>
      <c r="W1768" s="32"/>
      <c r="X1768" s="32"/>
      <c r="Y1768" s="32"/>
      <c r="Z1768" s="32"/>
      <c r="AA1768" s="32"/>
      <c r="AB1768" s="32"/>
      <c r="AC1768" s="32"/>
      <c r="AD1768" s="32"/>
      <c r="AE1768" s="32"/>
      <c r="AT1768" s="17" t="s">
        <v>179</v>
      </c>
      <c r="AU1768" s="17" t="s">
        <v>83</v>
      </c>
    </row>
    <row r="1769" s="2" customFormat="1" ht="33" customHeight="1">
      <c r="A1769" s="32"/>
      <c r="B1769" s="33"/>
      <c r="C1769" s="196" t="s">
        <v>3738</v>
      </c>
      <c r="D1769" s="196" t="s">
        <v>145</v>
      </c>
      <c r="E1769" s="197" t="s">
        <v>3739</v>
      </c>
      <c r="F1769" s="198" t="s">
        <v>3740</v>
      </c>
      <c r="G1769" s="199" t="s">
        <v>891</v>
      </c>
      <c r="H1769" s="200">
        <v>150</v>
      </c>
      <c r="I1769" s="201">
        <v>34.200000000000003</v>
      </c>
      <c r="J1769" s="201">
        <f>ROUND(I1769*H1769,2)</f>
        <v>5130</v>
      </c>
      <c r="K1769" s="198" t="s">
        <v>149</v>
      </c>
      <c r="L1769" s="38"/>
      <c r="M1769" s="202" t="s">
        <v>18</v>
      </c>
      <c r="N1769" s="203" t="s">
        <v>45</v>
      </c>
      <c r="O1769" s="204">
        <v>0.090999999999999998</v>
      </c>
      <c r="P1769" s="204">
        <f>O1769*H1769</f>
        <v>13.65</v>
      </c>
      <c r="Q1769" s="204">
        <v>0</v>
      </c>
      <c r="R1769" s="204">
        <f>Q1769*H1769</f>
        <v>0</v>
      </c>
      <c r="S1769" s="204">
        <v>0</v>
      </c>
      <c r="T1769" s="205">
        <f>S1769*H1769</f>
        <v>0</v>
      </c>
      <c r="U1769" s="32"/>
      <c r="V1769" s="32"/>
      <c r="W1769" s="32"/>
      <c r="X1769" s="32"/>
      <c r="Y1769" s="32"/>
      <c r="Z1769" s="32"/>
      <c r="AA1769" s="32"/>
      <c r="AB1769" s="32"/>
      <c r="AC1769" s="32"/>
      <c r="AD1769" s="32"/>
      <c r="AE1769" s="32"/>
      <c r="AR1769" s="206" t="s">
        <v>150</v>
      </c>
      <c r="AT1769" s="206" t="s">
        <v>145</v>
      </c>
      <c r="AU1769" s="206" t="s">
        <v>83</v>
      </c>
      <c r="AY1769" s="17" t="s">
        <v>143</v>
      </c>
      <c r="BE1769" s="207">
        <f>IF(N1769="základní",J1769,0)</f>
        <v>5130</v>
      </c>
      <c r="BF1769" s="207">
        <f>IF(N1769="snížená",J1769,0)</f>
        <v>0</v>
      </c>
      <c r="BG1769" s="207">
        <f>IF(N1769="zákl. přenesená",J1769,0)</f>
        <v>0</v>
      </c>
      <c r="BH1769" s="207">
        <f>IF(N1769="sníž. přenesená",J1769,0)</f>
        <v>0</v>
      </c>
      <c r="BI1769" s="207">
        <f>IF(N1769="nulová",J1769,0)</f>
        <v>0</v>
      </c>
      <c r="BJ1769" s="17" t="s">
        <v>20</v>
      </c>
      <c r="BK1769" s="207">
        <f>ROUND(I1769*H1769,2)</f>
        <v>5130</v>
      </c>
      <c r="BL1769" s="17" t="s">
        <v>150</v>
      </c>
      <c r="BM1769" s="206" t="s">
        <v>3741</v>
      </c>
    </row>
    <row r="1770" s="2" customFormat="1">
      <c r="A1770" s="32"/>
      <c r="B1770" s="33"/>
      <c r="C1770" s="34"/>
      <c r="D1770" s="208" t="s">
        <v>152</v>
      </c>
      <c r="E1770" s="34"/>
      <c r="F1770" s="209" t="s">
        <v>3732</v>
      </c>
      <c r="G1770" s="34"/>
      <c r="H1770" s="34"/>
      <c r="I1770" s="34"/>
      <c r="J1770" s="34"/>
      <c r="K1770" s="34"/>
      <c r="L1770" s="38"/>
      <c r="M1770" s="210"/>
      <c r="N1770" s="211"/>
      <c r="O1770" s="77"/>
      <c r="P1770" s="77"/>
      <c r="Q1770" s="77"/>
      <c r="R1770" s="77"/>
      <c r="S1770" s="77"/>
      <c r="T1770" s="78"/>
      <c r="U1770" s="32"/>
      <c r="V1770" s="32"/>
      <c r="W1770" s="32"/>
      <c r="X1770" s="32"/>
      <c r="Y1770" s="32"/>
      <c r="Z1770" s="32"/>
      <c r="AA1770" s="32"/>
      <c r="AB1770" s="32"/>
      <c r="AC1770" s="32"/>
      <c r="AD1770" s="32"/>
      <c r="AE1770" s="32"/>
      <c r="AT1770" s="17" t="s">
        <v>152</v>
      </c>
      <c r="AU1770" s="17" t="s">
        <v>83</v>
      </c>
    </row>
    <row r="1771" s="2" customFormat="1" ht="33" customHeight="1">
      <c r="A1771" s="32"/>
      <c r="B1771" s="33"/>
      <c r="C1771" s="196" t="s">
        <v>3742</v>
      </c>
      <c r="D1771" s="196" t="s">
        <v>145</v>
      </c>
      <c r="E1771" s="197" t="s">
        <v>3743</v>
      </c>
      <c r="F1771" s="198" t="s">
        <v>3744</v>
      </c>
      <c r="G1771" s="199" t="s">
        <v>891</v>
      </c>
      <c r="H1771" s="200">
        <v>750</v>
      </c>
      <c r="I1771" s="201">
        <v>26.300000000000001</v>
      </c>
      <c r="J1771" s="201">
        <f>ROUND(I1771*H1771,2)</f>
        <v>19725</v>
      </c>
      <c r="K1771" s="198" t="s">
        <v>149</v>
      </c>
      <c r="L1771" s="38"/>
      <c r="M1771" s="202" t="s">
        <v>18</v>
      </c>
      <c r="N1771" s="203" t="s">
        <v>45</v>
      </c>
      <c r="O1771" s="204">
        <v>0.050999999999999997</v>
      </c>
      <c r="P1771" s="204">
        <f>O1771*H1771</f>
        <v>38.25</v>
      </c>
      <c r="Q1771" s="204">
        <v>1.95E-05</v>
      </c>
      <c r="R1771" s="204">
        <f>Q1771*H1771</f>
        <v>0.014624999999999999</v>
      </c>
      <c r="S1771" s="204">
        <v>0</v>
      </c>
      <c r="T1771" s="205">
        <f>S1771*H1771</f>
        <v>0</v>
      </c>
      <c r="U1771" s="32"/>
      <c r="V1771" s="32"/>
      <c r="W1771" s="32"/>
      <c r="X1771" s="32"/>
      <c r="Y1771" s="32"/>
      <c r="Z1771" s="32"/>
      <c r="AA1771" s="32"/>
      <c r="AB1771" s="32"/>
      <c r="AC1771" s="32"/>
      <c r="AD1771" s="32"/>
      <c r="AE1771" s="32"/>
      <c r="AR1771" s="206" t="s">
        <v>150</v>
      </c>
      <c r="AT1771" s="206" t="s">
        <v>145</v>
      </c>
      <c r="AU1771" s="206" t="s">
        <v>83</v>
      </c>
      <c r="AY1771" s="17" t="s">
        <v>143</v>
      </c>
      <c r="BE1771" s="207">
        <f>IF(N1771="základní",J1771,0)</f>
        <v>19725</v>
      </c>
      <c r="BF1771" s="207">
        <f>IF(N1771="snížená",J1771,0)</f>
        <v>0</v>
      </c>
      <c r="BG1771" s="207">
        <f>IF(N1771="zákl. přenesená",J1771,0)</f>
        <v>0</v>
      </c>
      <c r="BH1771" s="207">
        <f>IF(N1771="sníž. přenesená",J1771,0)</f>
        <v>0</v>
      </c>
      <c r="BI1771" s="207">
        <f>IF(N1771="nulová",J1771,0)</f>
        <v>0</v>
      </c>
      <c r="BJ1771" s="17" t="s">
        <v>20</v>
      </c>
      <c r="BK1771" s="207">
        <f>ROUND(I1771*H1771,2)</f>
        <v>19725</v>
      </c>
      <c r="BL1771" s="17" t="s">
        <v>150</v>
      </c>
      <c r="BM1771" s="206" t="s">
        <v>3745</v>
      </c>
    </row>
    <row r="1772" s="2" customFormat="1">
      <c r="A1772" s="32"/>
      <c r="B1772" s="33"/>
      <c r="C1772" s="34"/>
      <c r="D1772" s="208" t="s">
        <v>152</v>
      </c>
      <c r="E1772" s="34"/>
      <c r="F1772" s="209" t="s">
        <v>3732</v>
      </c>
      <c r="G1772" s="34"/>
      <c r="H1772" s="34"/>
      <c r="I1772" s="34"/>
      <c r="J1772" s="34"/>
      <c r="K1772" s="34"/>
      <c r="L1772" s="38"/>
      <c r="M1772" s="210"/>
      <c r="N1772" s="211"/>
      <c r="O1772" s="77"/>
      <c r="P1772" s="77"/>
      <c r="Q1772" s="77"/>
      <c r="R1772" s="77"/>
      <c r="S1772" s="77"/>
      <c r="T1772" s="78"/>
      <c r="U1772" s="32"/>
      <c r="V1772" s="32"/>
      <c r="W1772" s="32"/>
      <c r="X1772" s="32"/>
      <c r="Y1772" s="32"/>
      <c r="Z1772" s="32"/>
      <c r="AA1772" s="32"/>
      <c r="AB1772" s="32"/>
      <c r="AC1772" s="32"/>
      <c r="AD1772" s="32"/>
      <c r="AE1772" s="32"/>
      <c r="AT1772" s="17" t="s">
        <v>152</v>
      </c>
      <c r="AU1772" s="17" t="s">
        <v>83</v>
      </c>
    </row>
    <row r="1773" s="2" customFormat="1">
      <c r="A1773" s="32"/>
      <c r="B1773" s="33"/>
      <c r="C1773" s="34"/>
      <c r="D1773" s="208" t="s">
        <v>179</v>
      </c>
      <c r="E1773" s="34"/>
      <c r="F1773" s="209" t="s">
        <v>2054</v>
      </c>
      <c r="G1773" s="34"/>
      <c r="H1773" s="34"/>
      <c r="I1773" s="34"/>
      <c r="J1773" s="34"/>
      <c r="K1773" s="34"/>
      <c r="L1773" s="38"/>
      <c r="M1773" s="210"/>
      <c r="N1773" s="211"/>
      <c r="O1773" s="77"/>
      <c r="P1773" s="77"/>
      <c r="Q1773" s="77"/>
      <c r="R1773" s="77"/>
      <c r="S1773" s="77"/>
      <c r="T1773" s="78"/>
      <c r="U1773" s="32"/>
      <c r="V1773" s="32"/>
      <c r="W1773" s="32"/>
      <c r="X1773" s="32"/>
      <c r="Y1773" s="32"/>
      <c r="Z1773" s="32"/>
      <c r="AA1773" s="32"/>
      <c r="AB1773" s="32"/>
      <c r="AC1773" s="32"/>
      <c r="AD1773" s="32"/>
      <c r="AE1773" s="32"/>
      <c r="AT1773" s="17" t="s">
        <v>179</v>
      </c>
      <c r="AU1773" s="17" t="s">
        <v>83</v>
      </c>
    </row>
    <row r="1774" s="2" customFormat="1">
      <c r="A1774" s="32"/>
      <c r="B1774" s="33"/>
      <c r="C1774" s="212" t="s">
        <v>3746</v>
      </c>
      <c r="D1774" s="212" t="s">
        <v>260</v>
      </c>
      <c r="E1774" s="213" t="s">
        <v>3747</v>
      </c>
      <c r="F1774" s="214" t="s">
        <v>3748</v>
      </c>
      <c r="G1774" s="215" t="s">
        <v>1424</v>
      </c>
      <c r="H1774" s="216">
        <v>0.59999999999999998</v>
      </c>
      <c r="I1774" s="217">
        <v>5740</v>
      </c>
      <c r="J1774" s="217">
        <f>ROUND(I1774*H1774,2)</f>
        <v>3444</v>
      </c>
      <c r="K1774" s="214" t="s">
        <v>149</v>
      </c>
      <c r="L1774" s="218"/>
      <c r="M1774" s="219" t="s">
        <v>18</v>
      </c>
      <c r="N1774" s="220" t="s">
        <v>45</v>
      </c>
      <c r="O1774" s="204">
        <v>0</v>
      </c>
      <c r="P1774" s="204">
        <f>O1774*H1774</f>
        <v>0</v>
      </c>
      <c r="Q1774" s="204">
        <v>0.0095999999999999992</v>
      </c>
      <c r="R1774" s="204">
        <f>Q1774*H1774</f>
        <v>0.0057599999999999995</v>
      </c>
      <c r="S1774" s="204">
        <v>0</v>
      </c>
      <c r="T1774" s="205">
        <f>S1774*H1774</f>
        <v>0</v>
      </c>
      <c r="U1774" s="32"/>
      <c r="V1774" s="32"/>
      <c r="W1774" s="32"/>
      <c r="X1774" s="32"/>
      <c r="Y1774" s="32"/>
      <c r="Z1774" s="32"/>
      <c r="AA1774" s="32"/>
      <c r="AB1774" s="32"/>
      <c r="AC1774" s="32"/>
      <c r="AD1774" s="32"/>
      <c r="AE1774" s="32"/>
      <c r="AR1774" s="206" t="s">
        <v>181</v>
      </c>
      <c r="AT1774" s="206" t="s">
        <v>260</v>
      </c>
      <c r="AU1774" s="206" t="s">
        <v>83</v>
      </c>
      <c r="AY1774" s="17" t="s">
        <v>143</v>
      </c>
      <c r="BE1774" s="207">
        <f>IF(N1774="základní",J1774,0)</f>
        <v>3444</v>
      </c>
      <c r="BF1774" s="207">
        <f>IF(N1774="snížená",J1774,0)</f>
        <v>0</v>
      </c>
      <c r="BG1774" s="207">
        <f>IF(N1774="zákl. přenesená",J1774,0)</f>
        <v>0</v>
      </c>
      <c r="BH1774" s="207">
        <f>IF(N1774="sníž. přenesená",J1774,0)</f>
        <v>0</v>
      </c>
      <c r="BI1774" s="207">
        <f>IF(N1774="nulová",J1774,0)</f>
        <v>0</v>
      </c>
      <c r="BJ1774" s="17" t="s">
        <v>20</v>
      </c>
      <c r="BK1774" s="207">
        <f>ROUND(I1774*H1774,2)</f>
        <v>3444</v>
      </c>
      <c r="BL1774" s="17" t="s">
        <v>150</v>
      </c>
      <c r="BM1774" s="206" t="s">
        <v>3749</v>
      </c>
    </row>
    <row r="1775" s="2" customFormat="1">
      <c r="A1775" s="32"/>
      <c r="B1775" s="33"/>
      <c r="C1775" s="34"/>
      <c r="D1775" s="208" t="s">
        <v>179</v>
      </c>
      <c r="E1775" s="34"/>
      <c r="F1775" s="209" t="s">
        <v>3750</v>
      </c>
      <c r="G1775" s="34"/>
      <c r="H1775" s="34"/>
      <c r="I1775" s="34"/>
      <c r="J1775" s="34"/>
      <c r="K1775" s="34"/>
      <c r="L1775" s="38"/>
      <c r="M1775" s="210"/>
      <c r="N1775" s="211"/>
      <c r="O1775" s="77"/>
      <c r="P1775" s="77"/>
      <c r="Q1775" s="77"/>
      <c r="R1775" s="77"/>
      <c r="S1775" s="77"/>
      <c r="T1775" s="78"/>
      <c r="U1775" s="32"/>
      <c r="V1775" s="32"/>
      <c r="W1775" s="32"/>
      <c r="X1775" s="32"/>
      <c r="Y1775" s="32"/>
      <c r="Z1775" s="32"/>
      <c r="AA1775" s="32"/>
      <c r="AB1775" s="32"/>
      <c r="AC1775" s="32"/>
      <c r="AD1775" s="32"/>
      <c r="AE1775" s="32"/>
      <c r="AT1775" s="17" t="s">
        <v>179</v>
      </c>
      <c r="AU1775" s="17" t="s">
        <v>83</v>
      </c>
    </row>
    <row r="1776" s="2" customFormat="1" ht="33" customHeight="1">
      <c r="A1776" s="32"/>
      <c r="B1776" s="33"/>
      <c r="C1776" s="196" t="s">
        <v>3751</v>
      </c>
      <c r="D1776" s="196" t="s">
        <v>145</v>
      </c>
      <c r="E1776" s="197" t="s">
        <v>3752</v>
      </c>
      <c r="F1776" s="198" t="s">
        <v>3753</v>
      </c>
      <c r="G1776" s="199" t="s">
        <v>891</v>
      </c>
      <c r="H1776" s="200">
        <v>150</v>
      </c>
      <c r="I1776" s="201">
        <v>23.199999999999999</v>
      </c>
      <c r="J1776" s="201">
        <f>ROUND(I1776*H1776,2)</f>
        <v>3480</v>
      </c>
      <c r="K1776" s="198" t="s">
        <v>149</v>
      </c>
      <c r="L1776" s="38"/>
      <c r="M1776" s="202" t="s">
        <v>18</v>
      </c>
      <c r="N1776" s="203" t="s">
        <v>45</v>
      </c>
      <c r="O1776" s="204">
        <v>0.044999999999999998</v>
      </c>
      <c r="P1776" s="204">
        <f>O1776*H1776</f>
        <v>6.75</v>
      </c>
      <c r="Q1776" s="204">
        <v>1.7159999999999998E-05</v>
      </c>
      <c r="R1776" s="204">
        <f>Q1776*H1776</f>
        <v>0.0025739999999999999</v>
      </c>
      <c r="S1776" s="204">
        <v>0</v>
      </c>
      <c r="T1776" s="205">
        <f>S1776*H1776</f>
        <v>0</v>
      </c>
      <c r="U1776" s="32"/>
      <c r="V1776" s="32"/>
      <c r="W1776" s="32"/>
      <c r="X1776" s="32"/>
      <c r="Y1776" s="32"/>
      <c r="Z1776" s="32"/>
      <c r="AA1776" s="32"/>
      <c r="AB1776" s="32"/>
      <c r="AC1776" s="32"/>
      <c r="AD1776" s="32"/>
      <c r="AE1776" s="32"/>
      <c r="AR1776" s="206" t="s">
        <v>150</v>
      </c>
      <c r="AT1776" s="206" t="s">
        <v>145</v>
      </c>
      <c r="AU1776" s="206" t="s">
        <v>83</v>
      </c>
      <c r="AY1776" s="17" t="s">
        <v>143</v>
      </c>
      <c r="BE1776" s="207">
        <f>IF(N1776="základní",J1776,0)</f>
        <v>3480</v>
      </c>
      <c r="BF1776" s="207">
        <f>IF(N1776="snížená",J1776,0)</f>
        <v>0</v>
      </c>
      <c r="BG1776" s="207">
        <f>IF(N1776="zákl. přenesená",J1776,0)</f>
        <v>0</v>
      </c>
      <c r="BH1776" s="207">
        <f>IF(N1776="sníž. přenesená",J1776,0)</f>
        <v>0</v>
      </c>
      <c r="BI1776" s="207">
        <f>IF(N1776="nulová",J1776,0)</f>
        <v>0</v>
      </c>
      <c r="BJ1776" s="17" t="s">
        <v>20</v>
      </c>
      <c r="BK1776" s="207">
        <f>ROUND(I1776*H1776,2)</f>
        <v>3480</v>
      </c>
      <c r="BL1776" s="17" t="s">
        <v>150</v>
      </c>
      <c r="BM1776" s="206" t="s">
        <v>3754</v>
      </c>
    </row>
    <row r="1777" s="2" customFormat="1">
      <c r="A1777" s="32"/>
      <c r="B1777" s="33"/>
      <c r="C1777" s="34"/>
      <c r="D1777" s="208" t="s">
        <v>152</v>
      </c>
      <c r="E1777" s="34"/>
      <c r="F1777" s="209" t="s">
        <v>3732</v>
      </c>
      <c r="G1777" s="34"/>
      <c r="H1777" s="34"/>
      <c r="I1777" s="34"/>
      <c r="J1777" s="34"/>
      <c r="K1777" s="34"/>
      <c r="L1777" s="38"/>
      <c r="M1777" s="210"/>
      <c r="N1777" s="211"/>
      <c r="O1777" s="77"/>
      <c r="P1777" s="77"/>
      <c r="Q1777" s="77"/>
      <c r="R1777" s="77"/>
      <c r="S1777" s="77"/>
      <c r="T1777" s="78"/>
      <c r="U1777" s="32"/>
      <c r="V1777" s="32"/>
      <c r="W1777" s="32"/>
      <c r="X1777" s="32"/>
      <c r="Y1777" s="32"/>
      <c r="Z1777" s="32"/>
      <c r="AA1777" s="32"/>
      <c r="AB1777" s="32"/>
      <c r="AC1777" s="32"/>
      <c r="AD1777" s="32"/>
      <c r="AE1777" s="32"/>
      <c r="AT1777" s="17" t="s">
        <v>152</v>
      </c>
      <c r="AU1777" s="17" t="s">
        <v>83</v>
      </c>
    </row>
    <row r="1778" s="2" customFormat="1">
      <c r="A1778" s="32"/>
      <c r="B1778" s="33"/>
      <c r="C1778" s="34"/>
      <c r="D1778" s="208" t="s">
        <v>179</v>
      </c>
      <c r="E1778" s="34"/>
      <c r="F1778" s="209" t="s">
        <v>2054</v>
      </c>
      <c r="G1778" s="34"/>
      <c r="H1778" s="34"/>
      <c r="I1778" s="34"/>
      <c r="J1778" s="34"/>
      <c r="K1778" s="34"/>
      <c r="L1778" s="38"/>
      <c r="M1778" s="210"/>
      <c r="N1778" s="211"/>
      <c r="O1778" s="77"/>
      <c r="P1778" s="77"/>
      <c r="Q1778" s="77"/>
      <c r="R1778" s="77"/>
      <c r="S1778" s="77"/>
      <c r="T1778" s="78"/>
      <c r="U1778" s="32"/>
      <c r="V1778" s="32"/>
      <c r="W1778" s="32"/>
      <c r="X1778" s="32"/>
      <c r="Y1778" s="32"/>
      <c r="Z1778" s="32"/>
      <c r="AA1778" s="32"/>
      <c r="AB1778" s="32"/>
      <c r="AC1778" s="32"/>
      <c r="AD1778" s="32"/>
      <c r="AE1778" s="32"/>
      <c r="AT1778" s="17" t="s">
        <v>179</v>
      </c>
      <c r="AU1778" s="17" t="s">
        <v>83</v>
      </c>
    </row>
    <row r="1779" s="2" customFormat="1" ht="24.15" customHeight="1">
      <c r="A1779" s="32"/>
      <c r="B1779" s="33"/>
      <c r="C1779" s="196" t="s">
        <v>3755</v>
      </c>
      <c r="D1779" s="196" t="s">
        <v>145</v>
      </c>
      <c r="E1779" s="197" t="s">
        <v>3756</v>
      </c>
      <c r="F1779" s="198" t="s">
        <v>3757</v>
      </c>
      <c r="G1779" s="199" t="s">
        <v>148</v>
      </c>
      <c r="H1779" s="200">
        <v>100</v>
      </c>
      <c r="I1779" s="201">
        <v>2380</v>
      </c>
      <c r="J1779" s="201">
        <f>ROUND(I1779*H1779,2)</f>
        <v>238000</v>
      </c>
      <c r="K1779" s="198" t="s">
        <v>149</v>
      </c>
      <c r="L1779" s="38"/>
      <c r="M1779" s="202" t="s">
        <v>18</v>
      </c>
      <c r="N1779" s="203" t="s">
        <v>45</v>
      </c>
      <c r="O1779" s="204">
        <v>6.367</v>
      </c>
      <c r="P1779" s="204">
        <f>O1779*H1779</f>
        <v>636.70000000000005</v>
      </c>
      <c r="Q1779" s="204">
        <v>0.0023284999999999998</v>
      </c>
      <c r="R1779" s="204">
        <f>Q1779*H1779</f>
        <v>0.23284999999999997</v>
      </c>
      <c r="S1779" s="204">
        <v>0</v>
      </c>
      <c r="T1779" s="205">
        <f>S1779*H1779</f>
        <v>0</v>
      </c>
      <c r="U1779" s="32"/>
      <c r="V1779" s="32"/>
      <c r="W1779" s="32"/>
      <c r="X1779" s="32"/>
      <c r="Y1779" s="32"/>
      <c r="Z1779" s="32"/>
      <c r="AA1779" s="32"/>
      <c r="AB1779" s="32"/>
      <c r="AC1779" s="32"/>
      <c r="AD1779" s="32"/>
      <c r="AE1779" s="32"/>
      <c r="AR1779" s="206" t="s">
        <v>150</v>
      </c>
      <c r="AT1779" s="206" t="s">
        <v>145</v>
      </c>
      <c r="AU1779" s="206" t="s">
        <v>83</v>
      </c>
      <c r="AY1779" s="17" t="s">
        <v>143</v>
      </c>
      <c r="BE1779" s="207">
        <f>IF(N1779="základní",J1779,0)</f>
        <v>238000</v>
      </c>
      <c r="BF1779" s="207">
        <f>IF(N1779="snížená",J1779,0)</f>
        <v>0</v>
      </c>
      <c r="BG1779" s="207">
        <f>IF(N1779="zákl. přenesená",J1779,0)</f>
        <v>0</v>
      </c>
      <c r="BH1779" s="207">
        <f>IF(N1779="sníž. přenesená",J1779,0)</f>
        <v>0</v>
      </c>
      <c r="BI1779" s="207">
        <f>IF(N1779="nulová",J1779,0)</f>
        <v>0</v>
      </c>
      <c r="BJ1779" s="17" t="s">
        <v>20</v>
      </c>
      <c r="BK1779" s="207">
        <f>ROUND(I1779*H1779,2)</f>
        <v>238000</v>
      </c>
      <c r="BL1779" s="17" t="s">
        <v>150</v>
      </c>
      <c r="BM1779" s="206" t="s">
        <v>3758</v>
      </c>
    </row>
    <row r="1780" s="2" customFormat="1">
      <c r="A1780" s="32"/>
      <c r="B1780" s="33"/>
      <c r="C1780" s="34"/>
      <c r="D1780" s="208" t="s">
        <v>152</v>
      </c>
      <c r="E1780" s="34"/>
      <c r="F1780" s="209" t="s">
        <v>3759</v>
      </c>
      <c r="G1780" s="34"/>
      <c r="H1780" s="34"/>
      <c r="I1780" s="34"/>
      <c r="J1780" s="34"/>
      <c r="K1780" s="34"/>
      <c r="L1780" s="38"/>
      <c r="M1780" s="210"/>
      <c r="N1780" s="211"/>
      <c r="O1780" s="77"/>
      <c r="P1780" s="77"/>
      <c r="Q1780" s="77"/>
      <c r="R1780" s="77"/>
      <c r="S1780" s="77"/>
      <c r="T1780" s="78"/>
      <c r="U1780" s="32"/>
      <c r="V1780" s="32"/>
      <c r="W1780" s="32"/>
      <c r="X1780" s="32"/>
      <c r="Y1780" s="32"/>
      <c r="Z1780" s="32"/>
      <c r="AA1780" s="32"/>
      <c r="AB1780" s="32"/>
      <c r="AC1780" s="32"/>
      <c r="AD1780" s="32"/>
      <c r="AE1780" s="32"/>
      <c r="AT1780" s="17" t="s">
        <v>152</v>
      </c>
      <c r="AU1780" s="17" t="s">
        <v>83</v>
      </c>
    </row>
    <row r="1781" s="2" customFormat="1" ht="24.15" customHeight="1">
      <c r="A1781" s="32"/>
      <c r="B1781" s="33"/>
      <c r="C1781" s="196" t="s">
        <v>3760</v>
      </c>
      <c r="D1781" s="196" t="s">
        <v>145</v>
      </c>
      <c r="E1781" s="197" t="s">
        <v>3761</v>
      </c>
      <c r="F1781" s="198" t="s">
        <v>3762</v>
      </c>
      <c r="G1781" s="199" t="s">
        <v>148</v>
      </c>
      <c r="H1781" s="200">
        <v>100</v>
      </c>
      <c r="I1781" s="201">
        <v>1250</v>
      </c>
      <c r="J1781" s="201">
        <f>ROUND(I1781*H1781,2)</f>
        <v>125000</v>
      </c>
      <c r="K1781" s="198" t="s">
        <v>149</v>
      </c>
      <c r="L1781" s="38"/>
      <c r="M1781" s="202" t="s">
        <v>18</v>
      </c>
      <c r="N1781" s="203" t="s">
        <v>45</v>
      </c>
      <c r="O1781" s="204">
        <v>3.6640000000000001</v>
      </c>
      <c r="P1781" s="204">
        <f>O1781*H1781</f>
        <v>366.40000000000003</v>
      </c>
      <c r="Q1781" s="204">
        <v>0.00081967200000000002</v>
      </c>
      <c r="R1781" s="204">
        <f>Q1781*H1781</f>
        <v>0.081967200000000004</v>
      </c>
      <c r="S1781" s="204">
        <v>0</v>
      </c>
      <c r="T1781" s="205">
        <f>S1781*H1781</f>
        <v>0</v>
      </c>
      <c r="U1781" s="32"/>
      <c r="V1781" s="32"/>
      <c r="W1781" s="32"/>
      <c r="X1781" s="32"/>
      <c r="Y1781" s="32"/>
      <c r="Z1781" s="32"/>
      <c r="AA1781" s="32"/>
      <c r="AB1781" s="32"/>
      <c r="AC1781" s="32"/>
      <c r="AD1781" s="32"/>
      <c r="AE1781" s="32"/>
      <c r="AR1781" s="206" t="s">
        <v>150</v>
      </c>
      <c r="AT1781" s="206" t="s">
        <v>145</v>
      </c>
      <c r="AU1781" s="206" t="s">
        <v>83</v>
      </c>
      <c r="AY1781" s="17" t="s">
        <v>143</v>
      </c>
      <c r="BE1781" s="207">
        <f>IF(N1781="základní",J1781,0)</f>
        <v>125000</v>
      </c>
      <c r="BF1781" s="207">
        <f>IF(N1781="snížená",J1781,0)</f>
        <v>0</v>
      </c>
      <c r="BG1781" s="207">
        <f>IF(N1781="zákl. přenesená",J1781,0)</f>
        <v>0</v>
      </c>
      <c r="BH1781" s="207">
        <f>IF(N1781="sníž. přenesená",J1781,0)</f>
        <v>0</v>
      </c>
      <c r="BI1781" s="207">
        <f>IF(N1781="nulová",J1781,0)</f>
        <v>0</v>
      </c>
      <c r="BJ1781" s="17" t="s">
        <v>20</v>
      </c>
      <c r="BK1781" s="207">
        <f>ROUND(I1781*H1781,2)</f>
        <v>125000</v>
      </c>
      <c r="BL1781" s="17" t="s">
        <v>150</v>
      </c>
      <c r="BM1781" s="206" t="s">
        <v>3763</v>
      </c>
    </row>
    <row r="1782" s="2" customFormat="1">
      <c r="A1782" s="32"/>
      <c r="B1782" s="33"/>
      <c r="C1782" s="34"/>
      <c r="D1782" s="208" t="s">
        <v>152</v>
      </c>
      <c r="E1782" s="34"/>
      <c r="F1782" s="209" t="s">
        <v>3759</v>
      </c>
      <c r="G1782" s="34"/>
      <c r="H1782" s="34"/>
      <c r="I1782" s="34"/>
      <c r="J1782" s="34"/>
      <c r="K1782" s="34"/>
      <c r="L1782" s="38"/>
      <c r="M1782" s="210"/>
      <c r="N1782" s="211"/>
      <c r="O1782" s="77"/>
      <c r="P1782" s="77"/>
      <c r="Q1782" s="77"/>
      <c r="R1782" s="77"/>
      <c r="S1782" s="77"/>
      <c r="T1782" s="78"/>
      <c r="U1782" s="32"/>
      <c r="V1782" s="32"/>
      <c r="W1782" s="32"/>
      <c r="X1782" s="32"/>
      <c r="Y1782" s="32"/>
      <c r="Z1782" s="32"/>
      <c r="AA1782" s="32"/>
      <c r="AB1782" s="32"/>
      <c r="AC1782" s="32"/>
      <c r="AD1782" s="32"/>
      <c r="AE1782" s="32"/>
      <c r="AT1782" s="17" t="s">
        <v>152</v>
      </c>
      <c r="AU1782" s="17" t="s">
        <v>83</v>
      </c>
    </row>
    <row r="1783" s="2" customFormat="1">
      <c r="A1783" s="32"/>
      <c r="B1783" s="33"/>
      <c r="C1783" s="34"/>
      <c r="D1783" s="208" t="s">
        <v>179</v>
      </c>
      <c r="E1783" s="34"/>
      <c r="F1783" s="209" t="s">
        <v>2054</v>
      </c>
      <c r="G1783" s="34"/>
      <c r="H1783" s="34"/>
      <c r="I1783" s="34"/>
      <c r="J1783" s="34"/>
      <c r="K1783" s="34"/>
      <c r="L1783" s="38"/>
      <c r="M1783" s="210"/>
      <c r="N1783" s="211"/>
      <c r="O1783" s="77"/>
      <c r="P1783" s="77"/>
      <c r="Q1783" s="77"/>
      <c r="R1783" s="77"/>
      <c r="S1783" s="77"/>
      <c r="T1783" s="78"/>
      <c r="U1783" s="32"/>
      <c r="V1783" s="32"/>
      <c r="W1783" s="32"/>
      <c r="X1783" s="32"/>
      <c r="Y1783" s="32"/>
      <c r="Z1783" s="32"/>
      <c r="AA1783" s="32"/>
      <c r="AB1783" s="32"/>
      <c r="AC1783" s="32"/>
      <c r="AD1783" s="32"/>
      <c r="AE1783" s="32"/>
      <c r="AT1783" s="17" t="s">
        <v>179</v>
      </c>
      <c r="AU1783" s="17" t="s">
        <v>83</v>
      </c>
    </row>
    <row r="1784" s="2" customFormat="1" ht="33" customHeight="1">
      <c r="A1784" s="32"/>
      <c r="B1784" s="33"/>
      <c r="C1784" s="196" t="s">
        <v>3764</v>
      </c>
      <c r="D1784" s="196" t="s">
        <v>145</v>
      </c>
      <c r="E1784" s="197" t="s">
        <v>3765</v>
      </c>
      <c r="F1784" s="198" t="s">
        <v>3766</v>
      </c>
      <c r="G1784" s="199" t="s">
        <v>148</v>
      </c>
      <c r="H1784" s="200">
        <v>100</v>
      </c>
      <c r="I1784" s="201">
        <v>2490</v>
      </c>
      <c r="J1784" s="201">
        <f>ROUND(I1784*H1784,2)</f>
        <v>249000</v>
      </c>
      <c r="K1784" s="198" t="s">
        <v>149</v>
      </c>
      <c r="L1784" s="38"/>
      <c r="M1784" s="202" t="s">
        <v>18</v>
      </c>
      <c r="N1784" s="203" t="s">
        <v>45</v>
      </c>
      <c r="O1784" s="204">
        <v>6.6849999999999996</v>
      </c>
      <c r="P1784" s="204">
        <f>O1784*H1784</f>
        <v>668.5</v>
      </c>
      <c r="Q1784" s="204">
        <v>0.0023284999999999998</v>
      </c>
      <c r="R1784" s="204">
        <f>Q1784*H1784</f>
        <v>0.23284999999999997</v>
      </c>
      <c r="S1784" s="204">
        <v>0</v>
      </c>
      <c r="T1784" s="205">
        <f>S1784*H1784</f>
        <v>0</v>
      </c>
      <c r="U1784" s="32"/>
      <c r="V1784" s="32"/>
      <c r="W1784" s="32"/>
      <c r="X1784" s="32"/>
      <c r="Y1784" s="32"/>
      <c r="Z1784" s="32"/>
      <c r="AA1784" s="32"/>
      <c r="AB1784" s="32"/>
      <c r="AC1784" s="32"/>
      <c r="AD1784" s="32"/>
      <c r="AE1784" s="32"/>
      <c r="AR1784" s="206" t="s">
        <v>150</v>
      </c>
      <c r="AT1784" s="206" t="s">
        <v>145</v>
      </c>
      <c r="AU1784" s="206" t="s">
        <v>83</v>
      </c>
      <c r="AY1784" s="17" t="s">
        <v>143</v>
      </c>
      <c r="BE1784" s="207">
        <f>IF(N1784="základní",J1784,0)</f>
        <v>249000</v>
      </c>
      <c r="BF1784" s="207">
        <f>IF(N1784="snížená",J1784,0)</f>
        <v>0</v>
      </c>
      <c r="BG1784" s="207">
        <f>IF(N1784="zákl. přenesená",J1784,0)</f>
        <v>0</v>
      </c>
      <c r="BH1784" s="207">
        <f>IF(N1784="sníž. přenesená",J1784,0)</f>
        <v>0</v>
      </c>
      <c r="BI1784" s="207">
        <f>IF(N1784="nulová",J1784,0)</f>
        <v>0</v>
      </c>
      <c r="BJ1784" s="17" t="s">
        <v>20</v>
      </c>
      <c r="BK1784" s="207">
        <f>ROUND(I1784*H1784,2)</f>
        <v>249000</v>
      </c>
      <c r="BL1784" s="17" t="s">
        <v>150</v>
      </c>
      <c r="BM1784" s="206" t="s">
        <v>3767</v>
      </c>
    </row>
    <row r="1785" s="2" customFormat="1">
      <c r="A1785" s="32"/>
      <c r="B1785" s="33"/>
      <c r="C1785" s="34"/>
      <c r="D1785" s="208" t="s">
        <v>152</v>
      </c>
      <c r="E1785" s="34"/>
      <c r="F1785" s="209" t="s">
        <v>3759</v>
      </c>
      <c r="G1785" s="34"/>
      <c r="H1785" s="34"/>
      <c r="I1785" s="34"/>
      <c r="J1785" s="34"/>
      <c r="K1785" s="34"/>
      <c r="L1785" s="38"/>
      <c r="M1785" s="210"/>
      <c r="N1785" s="211"/>
      <c r="O1785" s="77"/>
      <c r="P1785" s="77"/>
      <c r="Q1785" s="77"/>
      <c r="R1785" s="77"/>
      <c r="S1785" s="77"/>
      <c r="T1785" s="78"/>
      <c r="U1785" s="32"/>
      <c r="V1785" s="32"/>
      <c r="W1785" s="32"/>
      <c r="X1785" s="32"/>
      <c r="Y1785" s="32"/>
      <c r="Z1785" s="32"/>
      <c r="AA1785" s="32"/>
      <c r="AB1785" s="32"/>
      <c r="AC1785" s="32"/>
      <c r="AD1785" s="32"/>
      <c r="AE1785" s="32"/>
      <c r="AT1785" s="17" t="s">
        <v>152</v>
      </c>
      <c r="AU1785" s="17" t="s">
        <v>83</v>
      </c>
    </row>
    <row r="1786" s="2" customFormat="1" ht="33" customHeight="1">
      <c r="A1786" s="32"/>
      <c r="B1786" s="33"/>
      <c r="C1786" s="196" t="s">
        <v>3768</v>
      </c>
      <c r="D1786" s="196" t="s">
        <v>145</v>
      </c>
      <c r="E1786" s="197" t="s">
        <v>3769</v>
      </c>
      <c r="F1786" s="198" t="s">
        <v>3770</v>
      </c>
      <c r="G1786" s="199" t="s">
        <v>148</v>
      </c>
      <c r="H1786" s="200">
        <v>100</v>
      </c>
      <c r="I1786" s="201">
        <v>1430</v>
      </c>
      <c r="J1786" s="201">
        <f>ROUND(I1786*H1786,2)</f>
        <v>143000</v>
      </c>
      <c r="K1786" s="198" t="s">
        <v>149</v>
      </c>
      <c r="L1786" s="38"/>
      <c r="M1786" s="202" t="s">
        <v>18</v>
      </c>
      <c r="N1786" s="203" t="s">
        <v>45</v>
      </c>
      <c r="O1786" s="204">
        <v>4.2460000000000004</v>
      </c>
      <c r="P1786" s="204">
        <f>O1786*H1786</f>
        <v>424.60000000000002</v>
      </c>
      <c r="Q1786" s="204">
        <v>0.00081967200000000002</v>
      </c>
      <c r="R1786" s="204">
        <f>Q1786*H1786</f>
        <v>0.081967200000000004</v>
      </c>
      <c r="S1786" s="204">
        <v>0</v>
      </c>
      <c r="T1786" s="205">
        <f>S1786*H1786</f>
        <v>0</v>
      </c>
      <c r="U1786" s="32"/>
      <c r="V1786" s="32"/>
      <c r="W1786" s="32"/>
      <c r="X1786" s="32"/>
      <c r="Y1786" s="32"/>
      <c r="Z1786" s="32"/>
      <c r="AA1786" s="32"/>
      <c r="AB1786" s="32"/>
      <c r="AC1786" s="32"/>
      <c r="AD1786" s="32"/>
      <c r="AE1786" s="32"/>
      <c r="AR1786" s="206" t="s">
        <v>150</v>
      </c>
      <c r="AT1786" s="206" t="s">
        <v>145</v>
      </c>
      <c r="AU1786" s="206" t="s">
        <v>83</v>
      </c>
      <c r="AY1786" s="17" t="s">
        <v>143</v>
      </c>
      <c r="BE1786" s="207">
        <f>IF(N1786="základní",J1786,0)</f>
        <v>143000</v>
      </c>
      <c r="BF1786" s="207">
        <f>IF(N1786="snížená",J1786,0)</f>
        <v>0</v>
      </c>
      <c r="BG1786" s="207">
        <f>IF(N1786="zákl. přenesená",J1786,0)</f>
        <v>0</v>
      </c>
      <c r="BH1786" s="207">
        <f>IF(N1786="sníž. přenesená",J1786,0)</f>
        <v>0</v>
      </c>
      <c r="BI1786" s="207">
        <f>IF(N1786="nulová",J1786,0)</f>
        <v>0</v>
      </c>
      <c r="BJ1786" s="17" t="s">
        <v>20</v>
      </c>
      <c r="BK1786" s="207">
        <f>ROUND(I1786*H1786,2)</f>
        <v>143000</v>
      </c>
      <c r="BL1786" s="17" t="s">
        <v>150</v>
      </c>
      <c r="BM1786" s="206" t="s">
        <v>3771</v>
      </c>
    </row>
    <row r="1787" s="2" customFormat="1">
      <c r="A1787" s="32"/>
      <c r="B1787" s="33"/>
      <c r="C1787" s="34"/>
      <c r="D1787" s="208" t="s">
        <v>152</v>
      </c>
      <c r="E1787" s="34"/>
      <c r="F1787" s="209" t="s">
        <v>3759</v>
      </c>
      <c r="G1787" s="34"/>
      <c r="H1787" s="34"/>
      <c r="I1787" s="34"/>
      <c r="J1787" s="34"/>
      <c r="K1787" s="34"/>
      <c r="L1787" s="38"/>
      <c r="M1787" s="210"/>
      <c r="N1787" s="211"/>
      <c r="O1787" s="77"/>
      <c r="P1787" s="77"/>
      <c r="Q1787" s="77"/>
      <c r="R1787" s="77"/>
      <c r="S1787" s="77"/>
      <c r="T1787" s="78"/>
      <c r="U1787" s="32"/>
      <c r="V1787" s="32"/>
      <c r="W1787" s="32"/>
      <c r="X1787" s="32"/>
      <c r="Y1787" s="32"/>
      <c r="Z1787" s="32"/>
      <c r="AA1787" s="32"/>
      <c r="AB1787" s="32"/>
      <c r="AC1787" s="32"/>
      <c r="AD1787" s="32"/>
      <c r="AE1787" s="32"/>
      <c r="AT1787" s="17" t="s">
        <v>152</v>
      </c>
      <c r="AU1787" s="17" t="s">
        <v>83</v>
      </c>
    </row>
    <row r="1788" s="2" customFormat="1">
      <c r="A1788" s="32"/>
      <c r="B1788" s="33"/>
      <c r="C1788" s="34"/>
      <c r="D1788" s="208" t="s">
        <v>179</v>
      </c>
      <c r="E1788" s="34"/>
      <c r="F1788" s="209" t="s">
        <v>2054</v>
      </c>
      <c r="G1788" s="34"/>
      <c r="H1788" s="34"/>
      <c r="I1788" s="34"/>
      <c r="J1788" s="34"/>
      <c r="K1788" s="34"/>
      <c r="L1788" s="38"/>
      <c r="M1788" s="210"/>
      <c r="N1788" s="211"/>
      <c r="O1788" s="77"/>
      <c r="P1788" s="77"/>
      <c r="Q1788" s="77"/>
      <c r="R1788" s="77"/>
      <c r="S1788" s="77"/>
      <c r="T1788" s="78"/>
      <c r="U1788" s="32"/>
      <c r="V1788" s="32"/>
      <c r="W1788" s="32"/>
      <c r="X1788" s="32"/>
      <c r="Y1788" s="32"/>
      <c r="Z1788" s="32"/>
      <c r="AA1788" s="32"/>
      <c r="AB1788" s="32"/>
      <c r="AC1788" s="32"/>
      <c r="AD1788" s="32"/>
      <c r="AE1788" s="32"/>
      <c r="AT1788" s="17" t="s">
        <v>179</v>
      </c>
      <c r="AU1788" s="17" t="s">
        <v>83</v>
      </c>
    </row>
    <row r="1789" s="2" customFormat="1" ht="24.15" customHeight="1">
      <c r="A1789" s="32"/>
      <c r="B1789" s="33"/>
      <c r="C1789" s="212" t="s">
        <v>3772</v>
      </c>
      <c r="D1789" s="212" t="s">
        <v>260</v>
      </c>
      <c r="E1789" s="213" t="s">
        <v>3773</v>
      </c>
      <c r="F1789" s="214" t="s">
        <v>3774</v>
      </c>
      <c r="G1789" s="215" t="s">
        <v>506</v>
      </c>
      <c r="H1789" s="216">
        <v>0.39800000000000002</v>
      </c>
      <c r="I1789" s="217">
        <v>173300</v>
      </c>
      <c r="J1789" s="217">
        <f>ROUND(I1789*H1789,2)</f>
        <v>68973.399999999994</v>
      </c>
      <c r="K1789" s="214" t="s">
        <v>149</v>
      </c>
      <c r="L1789" s="218"/>
      <c r="M1789" s="219" t="s">
        <v>18</v>
      </c>
      <c r="N1789" s="220" t="s">
        <v>45</v>
      </c>
      <c r="O1789" s="204">
        <v>0</v>
      </c>
      <c r="P1789" s="204">
        <f>O1789*H1789</f>
        <v>0</v>
      </c>
      <c r="Q1789" s="204">
        <v>1</v>
      </c>
      <c r="R1789" s="204">
        <f>Q1789*H1789</f>
        <v>0.39800000000000002</v>
      </c>
      <c r="S1789" s="204">
        <v>0</v>
      </c>
      <c r="T1789" s="205">
        <f>S1789*H1789</f>
        <v>0</v>
      </c>
      <c r="U1789" s="32"/>
      <c r="V1789" s="32"/>
      <c r="W1789" s="32"/>
      <c r="X1789" s="32"/>
      <c r="Y1789" s="32"/>
      <c r="Z1789" s="32"/>
      <c r="AA1789" s="32"/>
      <c r="AB1789" s="32"/>
      <c r="AC1789" s="32"/>
      <c r="AD1789" s="32"/>
      <c r="AE1789" s="32"/>
      <c r="AR1789" s="206" t="s">
        <v>181</v>
      </c>
      <c r="AT1789" s="206" t="s">
        <v>260</v>
      </c>
      <c r="AU1789" s="206" t="s">
        <v>83</v>
      </c>
      <c r="AY1789" s="17" t="s">
        <v>143</v>
      </c>
      <c r="BE1789" s="207">
        <f>IF(N1789="základní",J1789,0)</f>
        <v>68973.399999999994</v>
      </c>
      <c r="BF1789" s="207">
        <f>IF(N1789="snížená",J1789,0)</f>
        <v>0</v>
      </c>
      <c r="BG1789" s="207">
        <f>IF(N1789="zákl. přenesená",J1789,0)</f>
        <v>0</v>
      </c>
      <c r="BH1789" s="207">
        <f>IF(N1789="sníž. přenesená",J1789,0)</f>
        <v>0</v>
      </c>
      <c r="BI1789" s="207">
        <f>IF(N1789="nulová",J1789,0)</f>
        <v>0</v>
      </c>
      <c r="BJ1789" s="17" t="s">
        <v>20</v>
      </c>
      <c r="BK1789" s="207">
        <f>ROUND(I1789*H1789,2)</f>
        <v>68973.399999999994</v>
      </c>
      <c r="BL1789" s="17" t="s">
        <v>150</v>
      </c>
      <c r="BM1789" s="206" t="s">
        <v>3775</v>
      </c>
    </row>
    <row r="1790" s="2" customFormat="1">
      <c r="A1790" s="32"/>
      <c r="B1790" s="33"/>
      <c r="C1790" s="34"/>
      <c r="D1790" s="208" t="s">
        <v>179</v>
      </c>
      <c r="E1790" s="34"/>
      <c r="F1790" s="209" t="s">
        <v>3776</v>
      </c>
      <c r="G1790" s="34"/>
      <c r="H1790" s="34"/>
      <c r="I1790" s="34"/>
      <c r="J1790" s="34"/>
      <c r="K1790" s="34"/>
      <c r="L1790" s="38"/>
      <c r="M1790" s="210"/>
      <c r="N1790" s="211"/>
      <c r="O1790" s="77"/>
      <c r="P1790" s="77"/>
      <c r="Q1790" s="77"/>
      <c r="R1790" s="77"/>
      <c r="S1790" s="77"/>
      <c r="T1790" s="78"/>
      <c r="U1790" s="32"/>
      <c r="V1790" s="32"/>
      <c r="W1790" s="32"/>
      <c r="X1790" s="32"/>
      <c r="Y1790" s="32"/>
      <c r="Z1790" s="32"/>
      <c r="AA1790" s="32"/>
      <c r="AB1790" s="32"/>
      <c r="AC1790" s="32"/>
      <c r="AD1790" s="32"/>
      <c r="AE1790" s="32"/>
      <c r="AT1790" s="17" t="s">
        <v>179</v>
      </c>
      <c r="AU1790" s="17" t="s">
        <v>83</v>
      </c>
    </row>
    <row r="1791" s="2" customFormat="1" ht="24.15" customHeight="1">
      <c r="A1791" s="32"/>
      <c r="B1791" s="33"/>
      <c r="C1791" s="196" t="s">
        <v>3777</v>
      </c>
      <c r="D1791" s="196" t="s">
        <v>145</v>
      </c>
      <c r="E1791" s="197" t="s">
        <v>3778</v>
      </c>
      <c r="F1791" s="198" t="s">
        <v>3779</v>
      </c>
      <c r="G1791" s="199" t="s">
        <v>195</v>
      </c>
      <c r="H1791" s="200">
        <v>450</v>
      </c>
      <c r="I1791" s="201">
        <v>245</v>
      </c>
      <c r="J1791" s="201">
        <f>ROUND(I1791*H1791,2)</f>
        <v>110250</v>
      </c>
      <c r="K1791" s="198" t="s">
        <v>149</v>
      </c>
      <c r="L1791" s="38"/>
      <c r="M1791" s="202" t="s">
        <v>18</v>
      </c>
      <c r="N1791" s="203" t="s">
        <v>45</v>
      </c>
      <c r="O1791" s="204">
        <v>0.65000000000000002</v>
      </c>
      <c r="P1791" s="204">
        <f>O1791*H1791</f>
        <v>292.5</v>
      </c>
      <c r="Q1791" s="204">
        <v>8.6000000000000007E-06</v>
      </c>
      <c r="R1791" s="204">
        <f>Q1791*H1791</f>
        <v>0.0038700000000000002</v>
      </c>
      <c r="S1791" s="204">
        <v>0</v>
      </c>
      <c r="T1791" s="205">
        <f>S1791*H1791</f>
        <v>0</v>
      </c>
      <c r="U1791" s="32"/>
      <c r="V1791" s="32"/>
      <c r="W1791" s="32"/>
      <c r="X1791" s="32"/>
      <c r="Y1791" s="32"/>
      <c r="Z1791" s="32"/>
      <c r="AA1791" s="32"/>
      <c r="AB1791" s="32"/>
      <c r="AC1791" s="32"/>
      <c r="AD1791" s="32"/>
      <c r="AE1791" s="32"/>
      <c r="AR1791" s="206" t="s">
        <v>150</v>
      </c>
      <c r="AT1791" s="206" t="s">
        <v>145</v>
      </c>
      <c r="AU1791" s="206" t="s">
        <v>83</v>
      </c>
      <c r="AY1791" s="17" t="s">
        <v>143</v>
      </c>
      <c r="BE1791" s="207">
        <f>IF(N1791="základní",J1791,0)</f>
        <v>110250</v>
      </c>
      <c r="BF1791" s="207">
        <f>IF(N1791="snížená",J1791,0)</f>
        <v>0</v>
      </c>
      <c r="BG1791" s="207">
        <f>IF(N1791="zákl. přenesená",J1791,0)</f>
        <v>0</v>
      </c>
      <c r="BH1791" s="207">
        <f>IF(N1791="sníž. přenesená",J1791,0)</f>
        <v>0</v>
      </c>
      <c r="BI1791" s="207">
        <f>IF(N1791="nulová",J1791,0)</f>
        <v>0</v>
      </c>
      <c r="BJ1791" s="17" t="s">
        <v>20</v>
      </c>
      <c r="BK1791" s="207">
        <f>ROUND(I1791*H1791,2)</f>
        <v>110250</v>
      </c>
      <c r="BL1791" s="17" t="s">
        <v>150</v>
      </c>
      <c r="BM1791" s="206" t="s">
        <v>3780</v>
      </c>
    </row>
    <row r="1792" s="2" customFormat="1">
      <c r="A1792" s="32"/>
      <c r="B1792" s="33"/>
      <c r="C1792" s="34"/>
      <c r="D1792" s="208" t="s">
        <v>152</v>
      </c>
      <c r="E1792" s="34"/>
      <c r="F1792" s="209" t="s">
        <v>2442</v>
      </c>
      <c r="G1792" s="34"/>
      <c r="H1792" s="34"/>
      <c r="I1792" s="34"/>
      <c r="J1792" s="34"/>
      <c r="K1792" s="34"/>
      <c r="L1792" s="38"/>
      <c r="M1792" s="210"/>
      <c r="N1792" s="211"/>
      <c r="O1792" s="77"/>
      <c r="P1792" s="77"/>
      <c r="Q1792" s="77"/>
      <c r="R1792" s="77"/>
      <c r="S1792" s="77"/>
      <c r="T1792" s="78"/>
      <c r="U1792" s="32"/>
      <c r="V1792" s="32"/>
      <c r="W1792" s="32"/>
      <c r="X1792" s="32"/>
      <c r="Y1792" s="32"/>
      <c r="Z1792" s="32"/>
      <c r="AA1792" s="32"/>
      <c r="AB1792" s="32"/>
      <c r="AC1792" s="32"/>
      <c r="AD1792" s="32"/>
      <c r="AE1792" s="32"/>
      <c r="AT1792" s="17" t="s">
        <v>152</v>
      </c>
      <c r="AU1792" s="17" t="s">
        <v>83</v>
      </c>
    </row>
    <row r="1793" s="2" customFormat="1">
      <c r="A1793" s="32"/>
      <c r="B1793" s="33"/>
      <c r="C1793" s="34"/>
      <c r="D1793" s="208" t="s">
        <v>179</v>
      </c>
      <c r="E1793" s="34"/>
      <c r="F1793" s="209" t="s">
        <v>941</v>
      </c>
      <c r="G1793" s="34"/>
      <c r="H1793" s="34"/>
      <c r="I1793" s="34"/>
      <c r="J1793" s="34"/>
      <c r="K1793" s="34"/>
      <c r="L1793" s="38"/>
      <c r="M1793" s="210"/>
      <c r="N1793" s="211"/>
      <c r="O1793" s="77"/>
      <c r="P1793" s="77"/>
      <c r="Q1793" s="77"/>
      <c r="R1793" s="77"/>
      <c r="S1793" s="77"/>
      <c r="T1793" s="78"/>
      <c r="U1793" s="32"/>
      <c r="V1793" s="32"/>
      <c r="W1793" s="32"/>
      <c r="X1793" s="32"/>
      <c r="Y1793" s="32"/>
      <c r="Z1793" s="32"/>
      <c r="AA1793" s="32"/>
      <c r="AB1793" s="32"/>
      <c r="AC1793" s="32"/>
      <c r="AD1793" s="32"/>
      <c r="AE1793" s="32"/>
      <c r="AT1793" s="17" t="s">
        <v>179</v>
      </c>
      <c r="AU1793" s="17" t="s">
        <v>83</v>
      </c>
    </row>
    <row r="1794" s="2" customFormat="1" ht="78" customHeight="1">
      <c r="A1794" s="32"/>
      <c r="B1794" s="33"/>
      <c r="C1794" s="196" t="s">
        <v>3781</v>
      </c>
      <c r="D1794" s="196" t="s">
        <v>145</v>
      </c>
      <c r="E1794" s="197" t="s">
        <v>3782</v>
      </c>
      <c r="F1794" s="198" t="s">
        <v>3783</v>
      </c>
      <c r="G1794" s="199" t="s">
        <v>891</v>
      </c>
      <c r="H1794" s="200">
        <v>1500</v>
      </c>
      <c r="I1794" s="201">
        <v>20.699999999999999</v>
      </c>
      <c r="J1794" s="201">
        <f>ROUND(I1794*H1794,2)</f>
        <v>31050</v>
      </c>
      <c r="K1794" s="198" t="s">
        <v>149</v>
      </c>
      <c r="L1794" s="38"/>
      <c r="M1794" s="202" t="s">
        <v>18</v>
      </c>
      <c r="N1794" s="203" t="s">
        <v>45</v>
      </c>
      <c r="O1794" s="204">
        <v>0.052999999999999998</v>
      </c>
      <c r="P1794" s="204">
        <f>O1794*H1794</f>
        <v>79.5</v>
      </c>
      <c r="Q1794" s="204">
        <v>0</v>
      </c>
      <c r="R1794" s="204">
        <f>Q1794*H1794</f>
        <v>0</v>
      </c>
      <c r="S1794" s="204">
        <v>0.001</v>
      </c>
      <c r="T1794" s="205">
        <f>S1794*H1794</f>
        <v>1.5</v>
      </c>
      <c r="U1794" s="32"/>
      <c r="V1794" s="32"/>
      <c r="W1794" s="32"/>
      <c r="X1794" s="32"/>
      <c r="Y1794" s="32"/>
      <c r="Z1794" s="32"/>
      <c r="AA1794" s="32"/>
      <c r="AB1794" s="32"/>
      <c r="AC1794" s="32"/>
      <c r="AD1794" s="32"/>
      <c r="AE1794" s="32"/>
      <c r="AR1794" s="206" t="s">
        <v>150</v>
      </c>
      <c r="AT1794" s="206" t="s">
        <v>145</v>
      </c>
      <c r="AU1794" s="206" t="s">
        <v>83</v>
      </c>
      <c r="AY1794" s="17" t="s">
        <v>143</v>
      </c>
      <c r="BE1794" s="207">
        <f>IF(N1794="základní",J1794,0)</f>
        <v>31050</v>
      </c>
      <c r="BF1794" s="207">
        <f>IF(N1794="snížená",J1794,0)</f>
        <v>0</v>
      </c>
      <c r="BG1794" s="207">
        <f>IF(N1794="zákl. přenesená",J1794,0)</f>
        <v>0</v>
      </c>
      <c r="BH1794" s="207">
        <f>IF(N1794="sníž. přenesená",J1794,0)</f>
        <v>0</v>
      </c>
      <c r="BI1794" s="207">
        <f>IF(N1794="nulová",J1794,0)</f>
        <v>0</v>
      </c>
      <c r="BJ1794" s="17" t="s">
        <v>20</v>
      </c>
      <c r="BK1794" s="207">
        <f>ROUND(I1794*H1794,2)</f>
        <v>31050</v>
      </c>
      <c r="BL1794" s="17" t="s">
        <v>150</v>
      </c>
      <c r="BM1794" s="206" t="s">
        <v>3784</v>
      </c>
    </row>
    <row r="1795" s="2" customFormat="1" ht="78" customHeight="1">
      <c r="A1795" s="32"/>
      <c r="B1795" s="33"/>
      <c r="C1795" s="196" t="s">
        <v>3785</v>
      </c>
      <c r="D1795" s="196" t="s">
        <v>145</v>
      </c>
      <c r="E1795" s="197" t="s">
        <v>3786</v>
      </c>
      <c r="F1795" s="198" t="s">
        <v>3787</v>
      </c>
      <c r="G1795" s="199" t="s">
        <v>891</v>
      </c>
      <c r="H1795" s="200">
        <v>375</v>
      </c>
      <c r="I1795" s="201">
        <v>17.600000000000001</v>
      </c>
      <c r="J1795" s="201">
        <f>ROUND(I1795*H1795,2)</f>
        <v>6600</v>
      </c>
      <c r="K1795" s="198" t="s">
        <v>149</v>
      </c>
      <c r="L1795" s="38"/>
      <c r="M1795" s="202" t="s">
        <v>18</v>
      </c>
      <c r="N1795" s="203" t="s">
        <v>45</v>
      </c>
      <c r="O1795" s="204">
        <v>0.044999999999999998</v>
      </c>
      <c r="P1795" s="204">
        <f>O1795*H1795</f>
        <v>16.875</v>
      </c>
      <c r="Q1795" s="204">
        <v>0</v>
      </c>
      <c r="R1795" s="204">
        <f>Q1795*H1795</f>
        <v>0</v>
      </c>
      <c r="S1795" s="204">
        <v>0.001</v>
      </c>
      <c r="T1795" s="205">
        <f>S1795*H1795</f>
        <v>0.375</v>
      </c>
      <c r="U1795" s="32"/>
      <c r="V1795" s="32"/>
      <c r="W1795" s="32"/>
      <c r="X1795" s="32"/>
      <c r="Y1795" s="32"/>
      <c r="Z1795" s="32"/>
      <c r="AA1795" s="32"/>
      <c r="AB1795" s="32"/>
      <c r="AC1795" s="32"/>
      <c r="AD1795" s="32"/>
      <c r="AE1795" s="32"/>
      <c r="AR1795" s="206" t="s">
        <v>150</v>
      </c>
      <c r="AT1795" s="206" t="s">
        <v>145</v>
      </c>
      <c r="AU1795" s="206" t="s">
        <v>83</v>
      </c>
      <c r="AY1795" s="17" t="s">
        <v>143</v>
      </c>
      <c r="BE1795" s="207">
        <f>IF(N1795="základní",J1795,0)</f>
        <v>6600</v>
      </c>
      <c r="BF1795" s="207">
        <f>IF(N1795="snížená",J1795,0)</f>
        <v>0</v>
      </c>
      <c r="BG1795" s="207">
        <f>IF(N1795="zákl. přenesená",J1795,0)</f>
        <v>0</v>
      </c>
      <c r="BH1795" s="207">
        <f>IF(N1795="sníž. přenesená",J1795,0)</f>
        <v>0</v>
      </c>
      <c r="BI1795" s="207">
        <f>IF(N1795="nulová",J1795,0)</f>
        <v>0</v>
      </c>
      <c r="BJ1795" s="17" t="s">
        <v>20</v>
      </c>
      <c r="BK1795" s="207">
        <f>ROUND(I1795*H1795,2)</f>
        <v>6600</v>
      </c>
      <c r="BL1795" s="17" t="s">
        <v>150</v>
      </c>
      <c r="BM1795" s="206" t="s">
        <v>3788</v>
      </c>
    </row>
    <row r="1796" s="2" customFormat="1" ht="76.35" customHeight="1">
      <c r="A1796" s="32"/>
      <c r="B1796" s="33"/>
      <c r="C1796" s="196" t="s">
        <v>3789</v>
      </c>
      <c r="D1796" s="196" t="s">
        <v>145</v>
      </c>
      <c r="E1796" s="197" t="s">
        <v>3790</v>
      </c>
      <c r="F1796" s="198" t="s">
        <v>3791</v>
      </c>
      <c r="G1796" s="199" t="s">
        <v>891</v>
      </c>
      <c r="H1796" s="200">
        <v>300</v>
      </c>
      <c r="I1796" s="201">
        <v>27.899999999999999</v>
      </c>
      <c r="J1796" s="201">
        <f>ROUND(I1796*H1796,2)</f>
        <v>8370</v>
      </c>
      <c r="K1796" s="198" t="s">
        <v>149</v>
      </c>
      <c r="L1796" s="38"/>
      <c r="M1796" s="202" t="s">
        <v>18</v>
      </c>
      <c r="N1796" s="203" t="s">
        <v>45</v>
      </c>
      <c r="O1796" s="204">
        <v>0.070999999999999994</v>
      </c>
      <c r="P1796" s="204">
        <f>O1796*H1796</f>
        <v>21.299999999999997</v>
      </c>
      <c r="Q1796" s="204">
        <v>0</v>
      </c>
      <c r="R1796" s="204">
        <f>Q1796*H1796</f>
        <v>0</v>
      </c>
      <c r="S1796" s="204">
        <v>0.001</v>
      </c>
      <c r="T1796" s="205">
        <f>S1796*H1796</f>
        <v>0.29999999999999999</v>
      </c>
      <c r="U1796" s="32"/>
      <c r="V1796" s="32"/>
      <c r="W1796" s="32"/>
      <c r="X1796" s="32"/>
      <c r="Y1796" s="32"/>
      <c r="Z1796" s="32"/>
      <c r="AA1796" s="32"/>
      <c r="AB1796" s="32"/>
      <c r="AC1796" s="32"/>
      <c r="AD1796" s="32"/>
      <c r="AE1796" s="32"/>
      <c r="AR1796" s="206" t="s">
        <v>150</v>
      </c>
      <c r="AT1796" s="206" t="s">
        <v>145</v>
      </c>
      <c r="AU1796" s="206" t="s">
        <v>83</v>
      </c>
      <c r="AY1796" s="17" t="s">
        <v>143</v>
      </c>
      <c r="BE1796" s="207">
        <f>IF(N1796="základní",J1796,0)</f>
        <v>8370</v>
      </c>
      <c r="BF1796" s="207">
        <f>IF(N1796="snížená",J1796,0)</f>
        <v>0</v>
      </c>
      <c r="BG1796" s="207">
        <f>IF(N1796="zákl. přenesená",J1796,0)</f>
        <v>0</v>
      </c>
      <c r="BH1796" s="207">
        <f>IF(N1796="sníž. přenesená",J1796,0)</f>
        <v>0</v>
      </c>
      <c r="BI1796" s="207">
        <f>IF(N1796="nulová",J1796,0)</f>
        <v>0</v>
      </c>
      <c r="BJ1796" s="17" t="s">
        <v>20</v>
      </c>
      <c r="BK1796" s="207">
        <f>ROUND(I1796*H1796,2)</f>
        <v>8370</v>
      </c>
      <c r="BL1796" s="17" t="s">
        <v>150</v>
      </c>
      <c r="BM1796" s="206" t="s">
        <v>3792</v>
      </c>
    </row>
    <row r="1797" s="2" customFormat="1" ht="76.35" customHeight="1">
      <c r="A1797" s="32"/>
      <c r="B1797" s="33"/>
      <c r="C1797" s="196" t="s">
        <v>3793</v>
      </c>
      <c r="D1797" s="196" t="s">
        <v>145</v>
      </c>
      <c r="E1797" s="197" t="s">
        <v>3794</v>
      </c>
      <c r="F1797" s="198" t="s">
        <v>3795</v>
      </c>
      <c r="G1797" s="199" t="s">
        <v>891</v>
      </c>
      <c r="H1797" s="200">
        <v>600</v>
      </c>
      <c r="I1797" s="201">
        <v>22.300000000000001</v>
      </c>
      <c r="J1797" s="201">
        <f>ROUND(I1797*H1797,2)</f>
        <v>13380</v>
      </c>
      <c r="K1797" s="198" t="s">
        <v>149</v>
      </c>
      <c r="L1797" s="38"/>
      <c r="M1797" s="202" t="s">
        <v>18</v>
      </c>
      <c r="N1797" s="203" t="s">
        <v>45</v>
      </c>
      <c r="O1797" s="204">
        <v>0.057000000000000002</v>
      </c>
      <c r="P1797" s="204">
        <f>O1797*H1797</f>
        <v>34.200000000000003</v>
      </c>
      <c r="Q1797" s="204">
        <v>0</v>
      </c>
      <c r="R1797" s="204">
        <f>Q1797*H1797</f>
        <v>0</v>
      </c>
      <c r="S1797" s="204">
        <v>0.001</v>
      </c>
      <c r="T1797" s="205">
        <f>S1797*H1797</f>
        <v>0.59999999999999998</v>
      </c>
      <c r="U1797" s="32"/>
      <c r="V1797" s="32"/>
      <c r="W1797" s="32"/>
      <c r="X1797" s="32"/>
      <c r="Y1797" s="32"/>
      <c r="Z1797" s="32"/>
      <c r="AA1797" s="32"/>
      <c r="AB1797" s="32"/>
      <c r="AC1797" s="32"/>
      <c r="AD1797" s="32"/>
      <c r="AE1797" s="32"/>
      <c r="AR1797" s="206" t="s">
        <v>150</v>
      </c>
      <c r="AT1797" s="206" t="s">
        <v>145</v>
      </c>
      <c r="AU1797" s="206" t="s">
        <v>83</v>
      </c>
      <c r="AY1797" s="17" t="s">
        <v>143</v>
      </c>
      <c r="BE1797" s="207">
        <f>IF(N1797="základní",J1797,0)</f>
        <v>13380</v>
      </c>
      <c r="BF1797" s="207">
        <f>IF(N1797="snížená",J1797,0)</f>
        <v>0</v>
      </c>
      <c r="BG1797" s="207">
        <f>IF(N1797="zákl. přenesená",J1797,0)</f>
        <v>0</v>
      </c>
      <c r="BH1797" s="207">
        <f>IF(N1797="sníž. přenesená",J1797,0)</f>
        <v>0</v>
      </c>
      <c r="BI1797" s="207">
        <f>IF(N1797="nulová",J1797,0)</f>
        <v>0</v>
      </c>
      <c r="BJ1797" s="17" t="s">
        <v>20</v>
      </c>
      <c r="BK1797" s="207">
        <f>ROUND(I1797*H1797,2)</f>
        <v>13380</v>
      </c>
      <c r="BL1797" s="17" t="s">
        <v>150</v>
      </c>
      <c r="BM1797" s="206" t="s">
        <v>3796</v>
      </c>
    </row>
    <row r="1798" s="2" customFormat="1" ht="24.15" customHeight="1">
      <c r="A1798" s="32"/>
      <c r="B1798" s="33"/>
      <c r="C1798" s="196" t="s">
        <v>3797</v>
      </c>
      <c r="D1798" s="196" t="s">
        <v>145</v>
      </c>
      <c r="E1798" s="197" t="s">
        <v>3798</v>
      </c>
      <c r="F1798" s="198" t="s">
        <v>3799</v>
      </c>
      <c r="G1798" s="199" t="s">
        <v>256</v>
      </c>
      <c r="H1798" s="200">
        <v>300</v>
      </c>
      <c r="I1798" s="201">
        <v>402</v>
      </c>
      <c r="J1798" s="201">
        <f>ROUND(I1798*H1798,2)</f>
        <v>120600</v>
      </c>
      <c r="K1798" s="198" t="s">
        <v>149</v>
      </c>
      <c r="L1798" s="38"/>
      <c r="M1798" s="202" t="s">
        <v>18</v>
      </c>
      <c r="N1798" s="203" t="s">
        <v>45</v>
      </c>
      <c r="O1798" s="204">
        <v>0.60699999999999998</v>
      </c>
      <c r="P1798" s="204">
        <f>O1798*H1798</f>
        <v>182.09999999999999</v>
      </c>
      <c r="Q1798" s="204">
        <v>8.3599999999999999E-05</v>
      </c>
      <c r="R1798" s="204">
        <f>Q1798*H1798</f>
        <v>0.025079999999999998</v>
      </c>
      <c r="S1798" s="204">
        <v>0.017999999999999999</v>
      </c>
      <c r="T1798" s="205">
        <f>S1798*H1798</f>
        <v>5.3999999999999995</v>
      </c>
      <c r="U1798" s="32"/>
      <c r="V1798" s="32"/>
      <c r="W1798" s="32"/>
      <c r="X1798" s="32"/>
      <c r="Y1798" s="32"/>
      <c r="Z1798" s="32"/>
      <c r="AA1798" s="32"/>
      <c r="AB1798" s="32"/>
      <c r="AC1798" s="32"/>
      <c r="AD1798" s="32"/>
      <c r="AE1798" s="32"/>
      <c r="AR1798" s="206" t="s">
        <v>150</v>
      </c>
      <c r="AT1798" s="206" t="s">
        <v>145</v>
      </c>
      <c r="AU1798" s="206" t="s">
        <v>83</v>
      </c>
      <c r="AY1798" s="17" t="s">
        <v>143</v>
      </c>
      <c r="BE1798" s="207">
        <f>IF(N1798="základní",J1798,0)</f>
        <v>120600</v>
      </c>
      <c r="BF1798" s="207">
        <f>IF(N1798="snížená",J1798,0)</f>
        <v>0</v>
      </c>
      <c r="BG1798" s="207">
        <f>IF(N1798="zákl. přenesená",J1798,0)</f>
        <v>0</v>
      </c>
      <c r="BH1798" s="207">
        <f>IF(N1798="sníž. přenesená",J1798,0)</f>
        <v>0</v>
      </c>
      <c r="BI1798" s="207">
        <f>IF(N1798="nulová",J1798,0)</f>
        <v>0</v>
      </c>
      <c r="BJ1798" s="17" t="s">
        <v>20</v>
      </c>
      <c r="BK1798" s="207">
        <f>ROUND(I1798*H1798,2)</f>
        <v>120600</v>
      </c>
      <c r="BL1798" s="17" t="s">
        <v>150</v>
      </c>
      <c r="BM1798" s="206" t="s">
        <v>3800</v>
      </c>
    </row>
    <row r="1799" s="2" customFormat="1">
      <c r="A1799" s="32"/>
      <c r="B1799" s="33"/>
      <c r="C1799" s="34"/>
      <c r="D1799" s="208" t="s">
        <v>179</v>
      </c>
      <c r="E1799" s="34"/>
      <c r="F1799" s="209" t="s">
        <v>3801</v>
      </c>
      <c r="G1799" s="34"/>
      <c r="H1799" s="34"/>
      <c r="I1799" s="34"/>
      <c r="J1799" s="34"/>
      <c r="K1799" s="34"/>
      <c r="L1799" s="38"/>
      <c r="M1799" s="210"/>
      <c r="N1799" s="211"/>
      <c r="O1799" s="77"/>
      <c r="P1799" s="77"/>
      <c r="Q1799" s="77"/>
      <c r="R1799" s="77"/>
      <c r="S1799" s="77"/>
      <c r="T1799" s="78"/>
      <c r="U1799" s="32"/>
      <c r="V1799" s="32"/>
      <c r="W1799" s="32"/>
      <c r="X1799" s="32"/>
      <c r="Y1799" s="32"/>
      <c r="Z1799" s="32"/>
      <c r="AA1799" s="32"/>
      <c r="AB1799" s="32"/>
      <c r="AC1799" s="32"/>
      <c r="AD1799" s="32"/>
      <c r="AE1799" s="32"/>
      <c r="AT1799" s="17" t="s">
        <v>179</v>
      </c>
      <c r="AU1799" s="17" t="s">
        <v>83</v>
      </c>
    </row>
    <row r="1800" s="2" customFormat="1" ht="33" customHeight="1">
      <c r="A1800" s="32"/>
      <c r="B1800" s="33"/>
      <c r="C1800" s="196" t="s">
        <v>3802</v>
      </c>
      <c r="D1800" s="196" t="s">
        <v>145</v>
      </c>
      <c r="E1800" s="197" t="s">
        <v>3803</v>
      </c>
      <c r="F1800" s="198" t="s">
        <v>3804</v>
      </c>
      <c r="G1800" s="199" t="s">
        <v>891</v>
      </c>
      <c r="H1800" s="200">
        <v>675</v>
      </c>
      <c r="I1800" s="201">
        <v>12.199999999999999</v>
      </c>
      <c r="J1800" s="201">
        <f>ROUND(I1800*H1800,2)</f>
        <v>8235</v>
      </c>
      <c r="K1800" s="198" t="s">
        <v>149</v>
      </c>
      <c r="L1800" s="38"/>
      <c r="M1800" s="202" t="s">
        <v>18</v>
      </c>
      <c r="N1800" s="203" t="s">
        <v>45</v>
      </c>
      <c r="O1800" s="204">
        <v>0.031</v>
      </c>
      <c r="P1800" s="204">
        <f>O1800*H1800</f>
        <v>20.925000000000001</v>
      </c>
      <c r="Q1800" s="204">
        <v>0</v>
      </c>
      <c r="R1800" s="204">
        <f>Q1800*H1800</f>
        <v>0</v>
      </c>
      <c r="S1800" s="204">
        <v>0.001</v>
      </c>
      <c r="T1800" s="205">
        <f>S1800*H1800</f>
        <v>0.67500000000000004</v>
      </c>
      <c r="U1800" s="32"/>
      <c r="V1800" s="32"/>
      <c r="W1800" s="32"/>
      <c r="X1800" s="32"/>
      <c r="Y1800" s="32"/>
      <c r="Z1800" s="32"/>
      <c r="AA1800" s="32"/>
      <c r="AB1800" s="32"/>
      <c r="AC1800" s="32"/>
      <c r="AD1800" s="32"/>
      <c r="AE1800" s="32"/>
      <c r="AR1800" s="206" t="s">
        <v>150</v>
      </c>
      <c r="AT1800" s="206" t="s">
        <v>145</v>
      </c>
      <c r="AU1800" s="206" t="s">
        <v>83</v>
      </c>
      <c r="AY1800" s="17" t="s">
        <v>143</v>
      </c>
      <c r="BE1800" s="207">
        <f>IF(N1800="základní",J1800,0)</f>
        <v>8235</v>
      </c>
      <c r="BF1800" s="207">
        <f>IF(N1800="snížená",J1800,0)</f>
        <v>0</v>
      </c>
      <c r="BG1800" s="207">
        <f>IF(N1800="zákl. přenesená",J1800,0)</f>
        <v>0</v>
      </c>
      <c r="BH1800" s="207">
        <f>IF(N1800="sníž. přenesená",J1800,0)</f>
        <v>0</v>
      </c>
      <c r="BI1800" s="207">
        <f>IF(N1800="nulová",J1800,0)</f>
        <v>0</v>
      </c>
      <c r="BJ1800" s="17" t="s">
        <v>20</v>
      </c>
      <c r="BK1800" s="207">
        <f>ROUND(I1800*H1800,2)</f>
        <v>8235</v>
      </c>
      <c r="BL1800" s="17" t="s">
        <v>150</v>
      </c>
      <c r="BM1800" s="206" t="s">
        <v>3805</v>
      </c>
    </row>
    <row r="1801" s="2" customFormat="1">
      <c r="A1801" s="32"/>
      <c r="B1801" s="33"/>
      <c r="C1801" s="34"/>
      <c r="D1801" s="208" t="s">
        <v>179</v>
      </c>
      <c r="E1801" s="34"/>
      <c r="F1801" s="209" t="s">
        <v>3806</v>
      </c>
      <c r="G1801" s="34"/>
      <c r="H1801" s="34"/>
      <c r="I1801" s="34"/>
      <c r="J1801" s="34"/>
      <c r="K1801" s="34"/>
      <c r="L1801" s="38"/>
      <c r="M1801" s="210"/>
      <c r="N1801" s="211"/>
      <c r="O1801" s="77"/>
      <c r="P1801" s="77"/>
      <c r="Q1801" s="77"/>
      <c r="R1801" s="77"/>
      <c r="S1801" s="77"/>
      <c r="T1801" s="78"/>
      <c r="U1801" s="32"/>
      <c r="V1801" s="32"/>
      <c r="W1801" s="32"/>
      <c r="X1801" s="32"/>
      <c r="Y1801" s="32"/>
      <c r="Z1801" s="32"/>
      <c r="AA1801" s="32"/>
      <c r="AB1801" s="32"/>
      <c r="AC1801" s="32"/>
      <c r="AD1801" s="32"/>
      <c r="AE1801" s="32"/>
      <c r="AT1801" s="17" t="s">
        <v>179</v>
      </c>
      <c r="AU1801" s="17" t="s">
        <v>83</v>
      </c>
    </row>
    <row r="1802" s="2" customFormat="1" ht="33" customHeight="1">
      <c r="A1802" s="32"/>
      <c r="B1802" s="33"/>
      <c r="C1802" s="196" t="s">
        <v>3807</v>
      </c>
      <c r="D1802" s="196" t="s">
        <v>145</v>
      </c>
      <c r="E1802" s="197" t="s">
        <v>3808</v>
      </c>
      <c r="F1802" s="198" t="s">
        <v>3809</v>
      </c>
      <c r="G1802" s="199" t="s">
        <v>891</v>
      </c>
      <c r="H1802" s="200">
        <v>300</v>
      </c>
      <c r="I1802" s="201">
        <v>9.8200000000000003</v>
      </c>
      <c r="J1802" s="201">
        <f>ROUND(I1802*H1802,2)</f>
        <v>2946</v>
      </c>
      <c r="K1802" s="198" t="s">
        <v>149</v>
      </c>
      <c r="L1802" s="38"/>
      <c r="M1802" s="202" t="s">
        <v>18</v>
      </c>
      <c r="N1802" s="203" t="s">
        <v>45</v>
      </c>
      <c r="O1802" s="204">
        <v>0.025000000000000001</v>
      </c>
      <c r="P1802" s="204">
        <f>O1802*H1802</f>
        <v>7.5</v>
      </c>
      <c r="Q1802" s="204">
        <v>0</v>
      </c>
      <c r="R1802" s="204">
        <f>Q1802*H1802</f>
        <v>0</v>
      </c>
      <c r="S1802" s="204">
        <v>0.001</v>
      </c>
      <c r="T1802" s="205">
        <f>S1802*H1802</f>
        <v>0.29999999999999999</v>
      </c>
      <c r="U1802" s="32"/>
      <c r="V1802" s="32"/>
      <c r="W1802" s="32"/>
      <c r="X1802" s="32"/>
      <c r="Y1802" s="32"/>
      <c r="Z1802" s="32"/>
      <c r="AA1802" s="32"/>
      <c r="AB1802" s="32"/>
      <c r="AC1802" s="32"/>
      <c r="AD1802" s="32"/>
      <c r="AE1802" s="32"/>
      <c r="AR1802" s="206" t="s">
        <v>150</v>
      </c>
      <c r="AT1802" s="206" t="s">
        <v>145</v>
      </c>
      <c r="AU1802" s="206" t="s">
        <v>83</v>
      </c>
      <c r="AY1802" s="17" t="s">
        <v>143</v>
      </c>
      <c r="BE1802" s="207">
        <f>IF(N1802="základní",J1802,0)</f>
        <v>2946</v>
      </c>
      <c r="BF1802" s="207">
        <f>IF(N1802="snížená",J1802,0)</f>
        <v>0</v>
      </c>
      <c r="BG1802" s="207">
        <f>IF(N1802="zákl. přenesená",J1802,0)</f>
        <v>0</v>
      </c>
      <c r="BH1802" s="207">
        <f>IF(N1802="sníž. přenesená",J1802,0)</f>
        <v>0</v>
      </c>
      <c r="BI1802" s="207">
        <f>IF(N1802="nulová",J1802,0)</f>
        <v>0</v>
      </c>
      <c r="BJ1802" s="17" t="s">
        <v>20</v>
      </c>
      <c r="BK1802" s="207">
        <f>ROUND(I1802*H1802,2)</f>
        <v>2946</v>
      </c>
      <c r="BL1802" s="17" t="s">
        <v>150</v>
      </c>
      <c r="BM1802" s="206" t="s">
        <v>3810</v>
      </c>
    </row>
    <row r="1803" s="2" customFormat="1" ht="24.15" customHeight="1">
      <c r="A1803" s="32"/>
      <c r="B1803" s="33"/>
      <c r="C1803" s="196" t="s">
        <v>3811</v>
      </c>
      <c r="D1803" s="196" t="s">
        <v>145</v>
      </c>
      <c r="E1803" s="197" t="s">
        <v>3812</v>
      </c>
      <c r="F1803" s="198" t="s">
        <v>3813</v>
      </c>
      <c r="G1803" s="199" t="s">
        <v>148</v>
      </c>
      <c r="H1803" s="200">
        <v>45</v>
      </c>
      <c r="I1803" s="201">
        <v>1080</v>
      </c>
      <c r="J1803" s="201">
        <f>ROUND(I1803*H1803,2)</f>
        <v>48600</v>
      </c>
      <c r="K1803" s="198" t="s">
        <v>149</v>
      </c>
      <c r="L1803" s="38"/>
      <c r="M1803" s="202" t="s">
        <v>18</v>
      </c>
      <c r="N1803" s="203" t="s">
        <v>45</v>
      </c>
      <c r="O1803" s="204">
        <v>3.504</v>
      </c>
      <c r="P1803" s="204">
        <f>O1803*H1803</f>
        <v>157.68000000000001</v>
      </c>
      <c r="Q1803" s="204">
        <v>0</v>
      </c>
      <c r="R1803" s="204">
        <f>Q1803*H1803</f>
        <v>0</v>
      </c>
      <c r="S1803" s="204">
        <v>0.050000000000000003</v>
      </c>
      <c r="T1803" s="205">
        <f>S1803*H1803</f>
        <v>2.25</v>
      </c>
      <c r="U1803" s="32"/>
      <c r="V1803" s="32"/>
      <c r="W1803" s="32"/>
      <c r="X1803" s="32"/>
      <c r="Y1803" s="32"/>
      <c r="Z1803" s="32"/>
      <c r="AA1803" s="32"/>
      <c r="AB1803" s="32"/>
      <c r="AC1803" s="32"/>
      <c r="AD1803" s="32"/>
      <c r="AE1803" s="32"/>
      <c r="AR1803" s="206" t="s">
        <v>150</v>
      </c>
      <c r="AT1803" s="206" t="s">
        <v>145</v>
      </c>
      <c r="AU1803" s="206" t="s">
        <v>83</v>
      </c>
      <c r="AY1803" s="17" t="s">
        <v>143</v>
      </c>
      <c r="BE1803" s="207">
        <f>IF(N1803="základní",J1803,0)</f>
        <v>48600</v>
      </c>
      <c r="BF1803" s="207">
        <f>IF(N1803="snížená",J1803,0)</f>
        <v>0</v>
      </c>
      <c r="BG1803" s="207">
        <f>IF(N1803="zákl. přenesená",J1803,0)</f>
        <v>0</v>
      </c>
      <c r="BH1803" s="207">
        <f>IF(N1803="sníž. přenesená",J1803,0)</f>
        <v>0</v>
      </c>
      <c r="BI1803" s="207">
        <f>IF(N1803="nulová",J1803,0)</f>
        <v>0</v>
      </c>
      <c r="BJ1803" s="17" t="s">
        <v>20</v>
      </c>
      <c r="BK1803" s="207">
        <f>ROUND(I1803*H1803,2)</f>
        <v>48600</v>
      </c>
      <c r="BL1803" s="17" t="s">
        <v>150</v>
      </c>
      <c r="BM1803" s="206" t="s">
        <v>3814</v>
      </c>
    </row>
    <row r="1804" s="2" customFormat="1">
      <c r="A1804" s="32"/>
      <c r="B1804" s="33"/>
      <c r="C1804" s="34"/>
      <c r="D1804" s="208" t="s">
        <v>152</v>
      </c>
      <c r="E1804" s="34"/>
      <c r="F1804" s="209" t="s">
        <v>3815</v>
      </c>
      <c r="G1804" s="34"/>
      <c r="H1804" s="34"/>
      <c r="I1804" s="34"/>
      <c r="J1804" s="34"/>
      <c r="K1804" s="34"/>
      <c r="L1804" s="38"/>
      <c r="M1804" s="210"/>
      <c r="N1804" s="211"/>
      <c r="O1804" s="77"/>
      <c r="P1804" s="77"/>
      <c r="Q1804" s="77"/>
      <c r="R1804" s="77"/>
      <c r="S1804" s="77"/>
      <c r="T1804" s="78"/>
      <c r="U1804" s="32"/>
      <c r="V1804" s="32"/>
      <c r="W1804" s="32"/>
      <c r="X1804" s="32"/>
      <c r="Y1804" s="32"/>
      <c r="Z1804" s="32"/>
      <c r="AA1804" s="32"/>
      <c r="AB1804" s="32"/>
      <c r="AC1804" s="32"/>
      <c r="AD1804" s="32"/>
      <c r="AE1804" s="32"/>
      <c r="AT1804" s="17" t="s">
        <v>152</v>
      </c>
      <c r="AU1804" s="17" t="s">
        <v>83</v>
      </c>
    </row>
    <row r="1805" s="12" customFormat="1" ht="22.8" customHeight="1">
      <c r="A1805" s="12"/>
      <c r="B1805" s="181"/>
      <c r="C1805" s="182"/>
      <c r="D1805" s="183" t="s">
        <v>73</v>
      </c>
      <c r="E1805" s="194" t="s">
        <v>3751</v>
      </c>
      <c r="F1805" s="194" t="s">
        <v>3816</v>
      </c>
      <c r="G1805" s="182"/>
      <c r="H1805" s="182"/>
      <c r="I1805" s="182"/>
      <c r="J1805" s="195">
        <f>BK1805</f>
        <v>152263.5</v>
      </c>
      <c r="K1805" s="182"/>
      <c r="L1805" s="186"/>
      <c r="M1805" s="187"/>
      <c r="N1805" s="188"/>
      <c r="O1805" s="188"/>
      <c r="P1805" s="189">
        <f>SUM(P1806:P1818)</f>
        <v>119.22000000000001</v>
      </c>
      <c r="Q1805" s="188"/>
      <c r="R1805" s="189">
        <f>SUM(R1806:R1818)</f>
        <v>2.3869335</v>
      </c>
      <c r="S1805" s="188"/>
      <c r="T1805" s="190">
        <f>SUM(T1806:T1818)</f>
        <v>1.8821999999999999</v>
      </c>
      <c r="U1805" s="12"/>
      <c r="V1805" s="12"/>
      <c r="W1805" s="12"/>
      <c r="X1805" s="12"/>
      <c r="Y1805" s="12"/>
      <c r="Z1805" s="12"/>
      <c r="AA1805" s="12"/>
      <c r="AB1805" s="12"/>
      <c r="AC1805" s="12"/>
      <c r="AD1805" s="12"/>
      <c r="AE1805" s="12"/>
      <c r="AR1805" s="191" t="s">
        <v>20</v>
      </c>
      <c r="AT1805" s="192" t="s">
        <v>73</v>
      </c>
      <c r="AU1805" s="192" t="s">
        <v>20</v>
      </c>
      <c r="AY1805" s="191" t="s">
        <v>143</v>
      </c>
      <c r="BK1805" s="193">
        <f>SUM(BK1806:BK1818)</f>
        <v>152263.5</v>
      </c>
    </row>
    <row r="1806" s="2" customFormat="1" ht="24.15" customHeight="1">
      <c r="A1806" s="32"/>
      <c r="B1806" s="33"/>
      <c r="C1806" s="196" t="s">
        <v>3817</v>
      </c>
      <c r="D1806" s="196" t="s">
        <v>145</v>
      </c>
      <c r="E1806" s="197" t="s">
        <v>3818</v>
      </c>
      <c r="F1806" s="198" t="s">
        <v>3819</v>
      </c>
      <c r="G1806" s="199" t="s">
        <v>195</v>
      </c>
      <c r="H1806" s="200">
        <v>45</v>
      </c>
      <c r="I1806" s="201">
        <v>53.5</v>
      </c>
      <c r="J1806" s="201">
        <f>ROUND(I1806*H1806,2)</f>
        <v>2407.5</v>
      </c>
      <c r="K1806" s="198" t="s">
        <v>149</v>
      </c>
      <c r="L1806" s="38"/>
      <c r="M1806" s="202" t="s">
        <v>18</v>
      </c>
      <c r="N1806" s="203" t="s">
        <v>45</v>
      </c>
      <c r="O1806" s="204">
        <v>0.12</v>
      </c>
      <c r="P1806" s="204">
        <f>O1806*H1806</f>
        <v>5.3999999999999995</v>
      </c>
      <c r="Q1806" s="204">
        <v>0.00024000000000000001</v>
      </c>
      <c r="R1806" s="204">
        <f>Q1806*H1806</f>
        <v>0.010800000000000001</v>
      </c>
      <c r="S1806" s="204">
        <v>0.0017600000000000001</v>
      </c>
      <c r="T1806" s="205">
        <f>S1806*H1806</f>
        <v>0.079200000000000007</v>
      </c>
      <c r="U1806" s="32"/>
      <c r="V1806" s="32"/>
      <c r="W1806" s="32"/>
      <c r="X1806" s="32"/>
      <c r="Y1806" s="32"/>
      <c r="Z1806" s="32"/>
      <c r="AA1806" s="32"/>
      <c r="AB1806" s="32"/>
      <c r="AC1806" s="32"/>
      <c r="AD1806" s="32"/>
      <c r="AE1806" s="32"/>
      <c r="AR1806" s="206" t="s">
        <v>150</v>
      </c>
      <c r="AT1806" s="206" t="s">
        <v>145</v>
      </c>
      <c r="AU1806" s="206" t="s">
        <v>83</v>
      </c>
      <c r="AY1806" s="17" t="s">
        <v>143</v>
      </c>
      <c r="BE1806" s="207">
        <f>IF(N1806="základní",J1806,0)</f>
        <v>2407.5</v>
      </c>
      <c r="BF1806" s="207">
        <f>IF(N1806="snížená",J1806,0)</f>
        <v>0</v>
      </c>
      <c r="BG1806" s="207">
        <f>IF(N1806="zákl. přenesená",J1806,0)</f>
        <v>0</v>
      </c>
      <c r="BH1806" s="207">
        <f>IF(N1806="sníž. přenesená",J1806,0)</f>
        <v>0</v>
      </c>
      <c r="BI1806" s="207">
        <f>IF(N1806="nulová",J1806,0)</f>
        <v>0</v>
      </c>
      <c r="BJ1806" s="17" t="s">
        <v>20</v>
      </c>
      <c r="BK1806" s="207">
        <f>ROUND(I1806*H1806,2)</f>
        <v>2407.5</v>
      </c>
      <c r="BL1806" s="17" t="s">
        <v>150</v>
      </c>
      <c r="BM1806" s="206" t="s">
        <v>3820</v>
      </c>
    </row>
    <row r="1807" s="2" customFormat="1">
      <c r="A1807" s="32"/>
      <c r="B1807" s="33"/>
      <c r="C1807" s="34"/>
      <c r="D1807" s="208" t="s">
        <v>179</v>
      </c>
      <c r="E1807" s="34"/>
      <c r="F1807" s="209" t="s">
        <v>3821</v>
      </c>
      <c r="G1807" s="34"/>
      <c r="H1807" s="34"/>
      <c r="I1807" s="34"/>
      <c r="J1807" s="34"/>
      <c r="K1807" s="34"/>
      <c r="L1807" s="38"/>
      <c r="M1807" s="210"/>
      <c r="N1807" s="211"/>
      <c r="O1807" s="77"/>
      <c r="P1807" s="77"/>
      <c r="Q1807" s="77"/>
      <c r="R1807" s="77"/>
      <c r="S1807" s="77"/>
      <c r="T1807" s="78"/>
      <c r="U1807" s="32"/>
      <c r="V1807" s="32"/>
      <c r="W1807" s="32"/>
      <c r="X1807" s="32"/>
      <c r="Y1807" s="32"/>
      <c r="Z1807" s="32"/>
      <c r="AA1807" s="32"/>
      <c r="AB1807" s="32"/>
      <c r="AC1807" s="32"/>
      <c r="AD1807" s="32"/>
      <c r="AE1807" s="32"/>
      <c r="AT1807" s="17" t="s">
        <v>179</v>
      </c>
      <c r="AU1807" s="17" t="s">
        <v>83</v>
      </c>
    </row>
    <row r="1808" s="2" customFormat="1" ht="21.75" customHeight="1">
      <c r="A1808" s="32"/>
      <c r="B1808" s="33"/>
      <c r="C1808" s="212" t="s">
        <v>3822</v>
      </c>
      <c r="D1808" s="212" t="s">
        <v>260</v>
      </c>
      <c r="E1808" s="213" t="s">
        <v>3823</v>
      </c>
      <c r="F1808" s="214" t="s">
        <v>3824</v>
      </c>
      <c r="G1808" s="215" t="s">
        <v>148</v>
      </c>
      <c r="H1808" s="216">
        <v>1.8</v>
      </c>
      <c r="I1808" s="217">
        <v>2120</v>
      </c>
      <c r="J1808" s="217">
        <f>ROUND(I1808*H1808,2)</f>
        <v>3816</v>
      </c>
      <c r="K1808" s="214" t="s">
        <v>149</v>
      </c>
      <c r="L1808" s="218"/>
      <c r="M1808" s="219" t="s">
        <v>18</v>
      </c>
      <c r="N1808" s="220" t="s">
        <v>45</v>
      </c>
      <c r="O1808" s="204">
        <v>0</v>
      </c>
      <c r="P1808" s="204">
        <f>O1808*H1808</f>
        <v>0</v>
      </c>
      <c r="Q1808" s="204">
        <v>0.081000000000000003</v>
      </c>
      <c r="R1808" s="204">
        <f>Q1808*H1808</f>
        <v>0.14580000000000001</v>
      </c>
      <c r="S1808" s="204">
        <v>0</v>
      </c>
      <c r="T1808" s="205">
        <f>S1808*H1808</f>
        <v>0</v>
      </c>
      <c r="U1808" s="32"/>
      <c r="V1808" s="32"/>
      <c r="W1808" s="32"/>
      <c r="X1808" s="32"/>
      <c r="Y1808" s="32"/>
      <c r="Z1808" s="32"/>
      <c r="AA1808" s="32"/>
      <c r="AB1808" s="32"/>
      <c r="AC1808" s="32"/>
      <c r="AD1808" s="32"/>
      <c r="AE1808" s="32"/>
      <c r="AR1808" s="206" t="s">
        <v>181</v>
      </c>
      <c r="AT1808" s="206" t="s">
        <v>260</v>
      </c>
      <c r="AU1808" s="206" t="s">
        <v>83</v>
      </c>
      <c r="AY1808" s="17" t="s">
        <v>143</v>
      </c>
      <c r="BE1808" s="207">
        <f>IF(N1808="základní",J1808,0)</f>
        <v>3816</v>
      </c>
      <c r="BF1808" s="207">
        <f>IF(N1808="snížená",J1808,0)</f>
        <v>0</v>
      </c>
      <c r="BG1808" s="207">
        <f>IF(N1808="zákl. přenesená",J1808,0)</f>
        <v>0</v>
      </c>
      <c r="BH1808" s="207">
        <f>IF(N1808="sníž. přenesená",J1808,0)</f>
        <v>0</v>
      </c>
      <c r="BI1808" s="207">
        <f>IF(N1808="nulová",J1808,0)</f>
        <v>0</v>
      </c>
      <c r="BJ1808" s="17" t="s">
        <v>20</v>
      </c>
      <c r="BK1808" s="207">
        <f>ROUND(I1808*H1808,2)</f>
        <v>3816</v>
      </c>
      <c r="BL1808" s="17" t="s">
        <v>150</v>
      </c>
      <c r="BM1808" s="206" t="s">
        <v>3825</v>
      </c>
    </row>
    <row r="1809" s="2" customFormat="1" ht="21.75" customHeight="1">
      <c r="A1809" s="32"/>
      <c r="B1809" s="33"/>
      <c r="C1809" s="196" t="s">
        <v>3826</v>
      </c>
      <c r="D1809" s="196" t="s">
        <v>145</v>
      </c>
      <c r="E1809" s="197" t="s">
        <v>3827</v>
      </c>
      <c r="F1809" s="198" t="s">
        <v>3828</v>
      </c>
      <c r="G1809" s="199" t="s">
        <v>148</v>
      </c>
      <c r="H1809" s="200">
        <v>60</v>
      </c>
      <c r="I1809" s="201">
        <v>69.299999999999997</v>
      </c>
      <c r="J1809" s="201">
        <f>ROUND(I1809*H1809,2)</f>
        <v>4158</v>
      </c>
      <c r="K1809" s="198" t="s">
        <v>149</v>
      </c>
      <c r="L1809" s="38"/>
      <c r="M1809" s="202" t="s">
        <v>18</v>
      </c>
      <c r="N1809" s="203" t="s">
        <v>45</v>
      </c>
      <c r="O1809" s="204">
        <v>0.192</v>
      </c>
      <c r="P1809" s="204">
        <f>O1809*H1809</f>
        <v>11.52</v>
      </c>
      <c r="Q1809" s="204">
        <v>0</v>
      </c>
      <c r="R1809" s="204">
        <f>Q1809*H1809</f>
        <v>0</v>
      </c>
      <c r="S1809" s="204">
        <v>0.027199999999999998</v>
      </c>
      <c r="T1809" s="205">
        <f>S1809*H1809</f>
        <v>1.6319999999999999</v>
      </c>
      <c r="U1809" s="32"/>
      <c r="V1809" s="32"/>
      <c r="W1809" s="32"/>
      <c r="X1809" s="32"/>
      <c r="Y1809" s="32"/>
      <c r="Z1809" s="32"/>
      <c r="AA1809" s="32"/>
      <c r="AB1809" s="32"/>
      <c r="AC1809" s="32"/>
      <c r="AD1809" s="32"/>
      <c r="AE1809" s="32"/>
      <c r="AR1809" s="206" t="s">
        <v>150</v>
      </c>
      <c r="AT1809" s="206" t="s">
        <v>145</v>
      </c>
      <c r="AU1809" s="206" t="s">
        <v>83</v>
      </c>
      <c r="AY1809" s="17" t="s">
        <v>143</v>
      </c>
      <c r="BE1809" s="207">
        <f>IF(N1809="základní",J1809,0)</f>
        <v>4158</v>
      </c>
      <c r="BF1809" s="207">
        <f>IF(N1809="snížená",J1809,0)</f>
        <v>0</v>
      </c>
      <c r="BG1809" s="207">
        <f>IF(N1809="zákl. přenesená",J1809,0)</f>
        <v>0</v>
      </c>
      <c r="BH1809" s="207">
        <f>IF(N1809="sníž. přenesená",J1809,0)</f>
        <v>0</v>
      </c>
      <c r="BI1809" s="207">
        <f>IF(N1809="nulová",J1809,0)</f>
        <v>0</v>
      </c>
      <c r="BJ1809" s="17" t="s">
        <v>20</v>
      </c>
      <c r="BK1809" s="207">
        <f>ROUND(I1809*H1809,2)</f>
        <v>4158</v>
      </c>
      <c r="BL1809" s="17" t="s">
        <v>150</v>
      </c>
      <c r="BM1809" s="206" t="s">
        <v>3829</v>
      </c>
    </row>
    <row r="1810" s="2" customFormat="1" ht="33" customHeight="1">
      <c r="A1810" s="32"/>
      <c r="B1810" s="33"/>
      <c r="C1810" s="196" t="s">
        <v>3830</v>
      </c>
      <c r="D1810" s="196" t="s">
        <v>145</v>
      </c>
      <c r="E1810" s="197" t="s">
        <v>3831</v>
      </c>
      <c r="F1810" s="198" t="s">
        <v>3832</v>
      </c>
      <c r="G1810" s="199" t="s">
        <v>195</v>
      </c>
      <c r="H1810" s="200">
        <v>180</v>
      </c>
      <c r="I1810" s="201">
        <v>56.899999999999999</v>
      </c>
      <c r="J1810" s="201">
        <f>ROUND(I1810*H1810,2)</f>
        <v>10242</v>
      </c>
      <c r="K1810" s="198" t="s">
        <v>149</v>
      </c>
      <c r="L1810" s="38"/>
      <c r="M1810" s="202" t="s">
        <v>18</v>
      </c>
      <c r="N1810" s="203" t="s">
        <v>45</v>
      </c>
      <c r="O1810" s="204">
        <v>0.111</v>
      </c>
      <c r="P1810" s="204">
        <f>O1810*H1810</f>
        <v>19.98</v>
      </c>
      <c r="Q1810" s="204">
        <v>0.00027</v>
      </c>
      <c r="R1810" s="204">
        <f>Q1810*H1810</f>
        <v>0.048599999999999997</v>
      </c>
      <c r="S1810" s="204">
        <v>0.00095</v>
      </c>
      <c r="T1810" s="205">
        <f>S1810*H1810</f>
        <v>0.17100000000000001</v>
      </c>
      <c r="U1810" s="32"/>
      <c r="V1810" s="32"/>
      <c r="W1810" s="32"/>
      <c r="X1810" s="32"/>
      <c r="Y1810" s="32"/>
      <c r="Z1810" s="32"/>
      <c r="AA1810" s="32"/>
      <c r="AB1810" s="32"/>
      <c r="AC1810" s="32"/>
      <c r="AD1810" s="32"/>
      <c r="AE1810" s="32"/>
      <c r="AR1810" s="206" t="s">
        <v>150</v>
      </c>
      <c r="AT1810" s="206" t="s">
        <v>145</v>
      </c>
      <c r="AU1810" s="206" t="s">
        <v>83</v>
      </c>
      <c r="AY1810" s="17" t="s">
        <v>143</v>
      </c>
      <c r="BE1810" s="207">
        <f>IF(N1810="základní",J1810,0)</f>
        <v>10242</v>
      </c>
      <c r="BF1810" s="207">
        <f>IF(N1810="snížená",J1810,0)</f>
        <v>0</v>
      </c>
      <c r="BG1810" s="207">
        <f>IF(N1810="zákl. přenesená",J1810,0)</f>
        <v>0</v>
      </c>
      <c r="BH1810" s="207">
        <f>IF(N1810="sníž. přenesená",J1810,0)</f>
        <v>0</v>
      </c>
      <c r="BI1810" s="207">
        <f>IF(N1810="nulová",J1810,0)</f>
        <v>0</v>
      </c>
      <c r="BJ1810" s="17" t="s">
        <v>20</v>
      </c>
      <c r="BK1810" s="207">
        <f>ROUND(I1810*H1810,2)</f>
        <v>10242</v>
      </c>
      <c r="BL1810" s="17" t="s">
        <v>150</v>
      </c>
      <c r="BM1810" s="206" t="s">
        <v>3833</v>
      </c>
    </row>
    <row r="1811" s="2" customFormat="1">
      <c r="A1811" s="32"/>
      <c r="B1811" s="33"/>
      <c r="C1811" s="34"/>
      <c r="D1811" s="208" t="s">
        <v>179</v>
      </c>
      <c r="E1811" s="34"/>
      <c r="F1811" s="209" t="s">
        <v>3834</v>
      </c>
      <c r="G1811" s="34"/>
      <c r="H1811" s="34"/>
      <c r="I1811" s="34"/>
      <c r="J1811" s="34"/>
      <c r="K1811" s="34"/>
      <c r="L1811" s="38"/>
      <c r="M1811" s="210"/>
      <c r="N1811" s="211"/>
      <c r="O1811" s="77"/>
      <c r="P1811" s="77"/>
      <c r="Q1811" s="77"/>
      <c r="R1811" s="77"/>
      <c r="S1811" s="77"/>
      <c r="T1811" s="78"/>
      <c r="U1811" s="32"/>
      <c r="V1811" s="32"/>
      <c r="W1811" s="32"/>
      <c r="X1811" s="32"/>
      <c r="Y1811" s="32"/>
      <c r="Z1811" s="32"/>
      <c r="AA1811" s="32"/>
      <c r="AB1811" s="32"/>
      <c r="AC1811" s="32"/>
      <c r="AD1811" s="32"/>
      <c r="AE1811" s="32"/>
      <c r="AT1811" s="17" t="s">
        <v>179</v>
      </c>
      <c r="AU1811" s="17" t="s">
        <v>83</v>
      </c>
    </row>
    <row r="1812" s="2" customFormat="1" ht="24.15" customHeight="1">
      <c r="A1812" s="32"/>
      <c r="B1812" s="33"/>
      <c r="C1812" s="212" t="s">
        <v>3835</v>
      </c>
      <c r="D1812" s="212" t="s">
        <v>260</v>
      </c>
      <c r="E1812" s="213" t="s">
        <v>3836</v>
      </c>
      <c r="F1812" s="214" t="s">
        <v>3837</v>
      </c>
      <c r="G1812" s="215" t="s">
        <v>148</v>
      </c>
      <c r="H1812" s="216">
        <v>9.4499999999999993</v>
      </c>
      <c r="I1812" s="217">
        <v>1840</v>
      </c>
      <c r="J1812" s="217">
        <f>ROUND(I1812*H1812,2)</f>
        <v>17388</v>
      </c>
      <c r="K1812" s="214" t="s">
        <v>149</v>
      </c>
      <c r="L1812" s="218"/>
      <c r="M1812" s="219" t="s">
        <v>18</v>
      </c>
      <c r="N1812" s="220" t="s">
        <v>45</v>
      </c>
      <c r="O1812" s="204">
        <v>0</v>
      </c>
      <c r="P1812" s="204">
        <f>O1812*H1812</f>
        <v>0</v>
      </c>
      <c r="Q1812" s="204">
        <v>0.0010300000000000001</v>
      </c>
      <c r="R1812" s="204">
        <f>Q1812*H1812</f>
        <v>0.0097335000000000008</v>
      </c>
      <c r="S1812" s="204">
        <v>0</v>
      </c>
      <c r="T1812" s="205">
        <f>S1812*H1812</f>
        <v>0</v>
      </c>
      <c r="U1812" s="32"/>
      <c r="V1812" s="32"/>
      <c r="W1812" s="32"/>
      <c r="X1812" s="32"/>
      <c r="Y1812" s="32"/>
      <c r="Z1812" s="32"/>
      <c r="AA1812" s="32"/>
      <c r="AB1812" s="32"/>
      <c r="AC1812" s="32"/>
      <c r="AD1812" s="32"/>
      <c r="AE1812" s="32"/>
      <c r="AR1812" s="206" t="s">
        <v>181</v>
      </c>
      <c r="AT1812" s="206" t="s">
        <v>260</v>
      </c>
      <c r="AU1812" s="206" t="s">
        <v>83</v>
      </c>
      <c r="AY1812" s="17" t="s">
        <v>143</v>
      </c>
      <c r="BE1812" s="207">
        <f>IF(N1812="základní",J1812,0)</f>
        <v>17388</v>
      </c>
      <c r="BF1812" s="207">
        <f>IF(N1812="snížená",J1812,0)</f>
        <v>0</v>
      </c>
      <c r="BG1812" s="207">
        <f>IF(N1812="zákl. přenesená",J1812,0)</f>
        <v>0</v>
      </c>
      <c r="BH1812" s="207">
        <f>IF(N1812="sníž. přenesená",J1812,0)</f>
        <v>0</v>
      </c>
      <c r="BI1812" s="207">
        <f>IF(N1812="nulová",J1812,0)</f>
        <v>0</v>
      </c>
      <c r="BJ1812" s="17" t="s">
        <v>20</v>
      </c>
      <c r="BK1812" s="207">
        <f>ROUND(I1812*H1812,2)</f>
        <v>17388</v>
      </c>
      <c r="BL1812" s="17" t="s">
        <v>150</v>
      </c>
      <c r="BM1812" s="206" t="s">
        <v>3838</v>
      </c>
    </row>
    <row r="1813" s="2" customFormat="1">
      <c r="A1813" s="32"/>
      <c r="B1813" s="33"/>
      <c r="C1813" s="34"/>
      <c r="D1813" s="208" t="s">
        <v>179</v>
      </c>
      <c r="E1813" s="34"/>
      <c r="F1813" s="209" t="s">
        <v>3839</v>
      </c>
      <c r="G1813" s="34"/>
      <c r="H1813" s="34"/>
      <c r="I1813" s="34"/>
      <c r="J1813" s="34"/>
      <c r="K1813" s="34"/>
      <c r="L1813" s="38"/>
      <c r="M1813" s="210"/>
      <c r="N1813" s="211"/>
      <c r="O1813" s="77"/>
      <c r="P1813" s="77"/>
      <c r="Q1813" s="77"/>
      <c r="R1813" s="77"/>
      <c r="S1813" s="77"/>
      <c r="T1813" s="78"/>
      <c r="U1813" s="32"/>
      <c r="V1813" s="32"/>
      <c r="W1813" s="32"/>
      <c r="X1813" s="32"/>
      <c r="Y1813" s="32"/>
      <c r="Z1813" s="32"/>
      <c r="AA1813" s="32"/>
      <c r="AB1813" s="32"/>
      <c r="AC1813" s="32"/>
      <c r="AD1813" s="32"/>
      <c r="AE1813" s="32"/>
      <c r="AT1813" s="17" t="s">
        <v>179</v>
      </c>
      <c r="AU1813" s="17" t="s">
        <v>83</v>
      </c>
    </row>
    <row r="1814" s="2" customFormat="1" ht="37.8" customHeight="1">
      <c r="A1814" s="32"/>
      <c r="B1814" s="33"/>
      <c r="C1814" s="196" t="s">
        <v>3840</v>
      </c>
      <c r="D1814" s="196" t="s">
        <v>145</v>
      </c>
      <c r="E1814" s="197" t="s">
        <v>3841</v>
      </c>
      <c r="F1814" s="198" t="s">
        <v>3842</v>
      </c>
      <c r="G1814" s="199" t="s">
        <v>148</v>
      </c>
      <c r="H1814" s="200">
        <v>120</v>
      </c>
      <c r="I1814" s="201">
        <v>493</v>
      </c>
      <c r="J1814" s="201">
        <f>ROUND(I1814*H1814,2)</f>
        <v>59160</v>
      </c>
      <c r="K1814" s="198" t="s">
        <v>149</v>
      </c>
      <c r="L1814" s="38"/>
      <c r="M1814" s="202" t="s">
        <v>18</v>
      </c>
      <c r="N1814" s="203" t="s">
        <v>45</v>
      </c>
      <c r="O1814" s="204">
        <v>0.64200000000000002</v>
      </c>
      <c r="P1814" s="204">
        <f>O1814*H1814</f>
        <v>77.040000000000006</v>
      </c>
      <c r="Q1814" s="204">
        <v>0.0060000000000000001</v>
      </c>
      <c r="R1814" s="204">
        <f>Q1814*H1814</f>
        <v>0.71999999999999997</v>
      </c>
      <c r="S1814" s="204">
        <v>0</v>
      </c>
      <c r="T1814" s="205">
        <f>S1814*H1814</f>
        <v>0</v>
      </c>
      <c r="U1814" s="32"/>
      <c r="V1814" s="32"/>
      <c r="W1814" s="32"/>
      <c r="X1814" s="32"/>
      <c r="Y1814" s="32"/>
      <c r="Z1814" s="32"/>
      <c r="AA1814" s="32"/>
      <c r="AB1814" s="32"/>
      <c r="AC1814" s="32"/>
      <c r="AD1814" s="32"/>
      <c r="AE1814" s="32"/>
      <c r="AR1814" s="206" t="s">
        <v>150</v>
      </c>
      <c r="AT1814" s="206" t="s">
        <v>145</v>
      </c>
      <c r="AU1814" s="206" t="s">
        <v>83</v>
      </c>
      <c r="AY1814" s="17" t="s">
        <v>143</v>
      </c>
      <c r="BE1814" s="207">
        <f>IF(N1814="základní",J1814,0)</f>
        <v>59160</v>
      </c>
      <c r="BF1814" s="207">
        <f>IF(N1814="snížená",J1814,0)</f>
        <v>0</v>
      </c>
      <c r="BG1814" s="207">
        <f>IF(N1814="zákl. přenesená",J1814,0)</f>
        <v>0</v>
      </c>
      <c r="BH1814" s="207">
        <f>IF(N1814="sníž. přenesená",J1814,0)</f>
        <v>0</v>
      </c>
      <c r="BI1814" s="207">
        <f>IF(N1814="nulová",J1814,0)</f>
        <v>0</v>
      </c>
      <c r="BJ1814" s="17" t="s">
        <v>20</v>
      </c>
      <c r="BK1814" s="207">
        <f>ROUND(I1814*H1814,2)</f>
        <v>59160</v>
      </c>
      <c r="BL1814" s="17" t="s">
        <v>150</v>
      </c>
      <c r="BM1814" s="206" t="s">
        <v>3843</v>
      </c>
    </row>
    <row r="1815" s="2" customFormat="1">
      <c r="A1815" s="32"/>
      <c r="B1815" s="33"/>
      <c r="C1815" s="34"/>
      <c r="D1815" s="208" t="s">
        <v>152</v>
      </c>
      <c r="E1815" s="34"/>
      <c r="F1815" s="209" t="s">
        <v>3844</v>
      </c>
      <c r="G1815" s="34"/>
      <c r="H1815" s="34"/>
      <c r="I1815" s="34"/>
      <c r="J1815" s="34"/>
      <c r="K1815" s="34"/>
      <c r="L1815" s="38"/>
      <c r="M1815" s="210"/>
      <c r="N1815" s="211"/>
      <c r="O1815" s="77"/>
      <c r="P1815" s="77"/>
      <c r="Q1815" s="77"/>
      <c r="R1815" s="77"/>
      <c r="S1815" s="77"/>
      <c r="T1815" s="78"/>
      <c r="U1815" s="32"/>
      <c r="V1815" s="32"/>
      <c r="W1815" s="32"/>
      <c r="X1815" s="32"/>
      <c r="Y1815" s="32"/>
      <c r="Z1815" s="32"/>
      <c r="AA1815" s="32"/>
      <c r="AB1815" s="32"/>
      <c r="AC1815" s="32"/>
      <c r="AD1815" s="32"/>
      <c r="AE1815" s="32"/>
      <c r="AT1815" s="17" t="s">
        <v>152</v>
      </c>
      <c r="AU1815" s="17" t="s">
        <v>83</v>
      </c>
    </row>
    <row r="1816" s="2" customFormat="1" ht="16.5" customHeight="1">
      <c r="A1816" s="32"/>
      <c r="B1816" s="33"/>
      <c r="C1816" s="212" t="s">
        <v>3845</v>
      </c>
      <c r="D1816" s="212" t="s">
        <v>260</v>
      </c>
      <c r="E1816" s="213" t="s">
        <v>3846</v>
      </c>
      <c r="F1816" s="214" t="s">
        <v>3847</v>
      </c>
      <c r="G1816" s="215" t="s">
        <v>148</v>
      </c>
      <c r="H1816" s="216">
        <v>120</v>
      </c>
      <c r="I1816" s="217">
        <v>411</v>
      </c>
      <c r="J1816" s="217">
        <f>ROUND(I1816*H1816,2)</f>
        <v>49320</v>
      </c>
      <c r="K1816" s="214" t="s">
        <v>149</v>
      </c>
      <c r="L1816" s="218"/>
      <c r="M1816" s="219" t="s">
        <v>18</v>
      </c>
      <c r="N1816" s="220" t="s">
        <v>45</v>
      </c>
      <c r="O1816" s="204">
        <v>0</v>
      </c>
      <c r="P1816" s="204">
        <f>O1816*H1816</f>
        <v>0</v>
      </c>
      <c r="Q1816" s="204">
        <v>0.0118</v>
      </c>
      <c r="R1816" s="204">
        <f>Q1816*H1816</f>
        <v>1.4159999999999999</v>
      </c>
      <c r="S1816" s="204">
        <v>0</v>
      </c>
      <c r="T1816" s="205">
        <f>S1816*H1816</f>
        <v>0</v>
      </c>
      <c r="U1816" s="32"/>
      <c r="V1816" s="32"/>
      <c r="W1816" s="32"/>
      <c r="X1816" s="32"/>
      <c r="Y1816" s="32"/>
      <c r="Z1816" s="32"/>
      <c r="AA1816" s="32"/>
      <c r="AB1816" s="32"/>
      <c r="AC1816" s="32"/>
      <c r="AD1816" s="32"/>
      <c r="AE1816" s="32"/>
      <c r="AR1816" s="206" t="s">
        <v>181</v>
      </c>
      <c r="AT1816" s="206" t="s">
        <v>260</v>
      </c>
      <c r="AU1816" s="206" t="s">
        <v>83</v>
      </c>
      <c r="AY1816" s="17" t="s">
        <v>143</v>
      </c>
      <c r="BE1816" s="207">
        <f>IF(N1816="základní",J1816,0)</f>
        <v>49320</v>
      </c>
      <c r="BF1816" s="207">
        <f>IF(N1816="snížená",J1816,0)</f>
        <v>0</v>
      </c>
      <c r="BG1816" s="207">
        <f>IF(N1816="zákl. přenesená",J1816,0)</f>
        <v>0</v>
      </c>
      <c r="BH1816" s="207">
        <f>IF(N1816="sníž. přenesená",J1816,0)</f>
        <v>0</v>
      </c>
      <c r="BI1816" s="207">
        <f>IF(N1816="nulová",J1816,0)</f>
        <v>0</v>
      </c>
      <c r="BJ1816" s="17" t="s">
        <v>20</v>
      </c>
      <c r="BK1816" s="207">
        <f>ROUND(I1816*H1816,2)</f>
        <v>49320</v>
      </c>
      <c r="BL1816" s="17" t="s">
        <v>150</v>
      </c>
      <c r="BM1816" s="206" t="s">
        <v>3848</v>
      </c>
    </row>
    <row r="1817" s="2" customFormat="1" ht="24.15" customHeight="1">
      <c r="A1817" s="32"/>
      <c r="B1817" s="33"/>
      <c r="C1817" s="196" t="s">
        <v>3849</v>
      </c>
      <c r="D1817" s="196" t="s">
        <v>145</v>
      </c>
      <c r="E1817" s="197" t="s">
        <v>3850</v>
      </c>
      <c r="F1817" s="198" t="s">
        <v>3851</v>
      </c>
      <c r="G1817" s="199" t="s">
        <v>148</v>
      </c>
      <c r="H1817" s="200">
        <v>120</v>
      </c>
      <c r="I1817" s="201">
        <v>48.100000000000001</v>
      </c>
      <c r="J1817" s="201">
        <f>ROUND(I1817*H1817,2)</f>
        <v>5772</v>
      </c>
      <c r="K1817" s="198" t="s">
        <v>149</v>
      </c>
      <c r="L1817" s="38"/>
      <c r="M1817" s="202" t="s">
        <v>18</v>
      </c>
      <c r="N1817" s="203" t="s">
        <v>45</v>
      </c>
      <c r="O1817" s="204">
        <v>0.043999999999999997</v>
      </c>
      <c r="P1817" s="204">
        <f>O1817*H1817</f>
        <v>5.2799999999999994</v>
      </c>
      <c r="Q1817" s="204">
        <v>0.00029999999999999997</v>
      </c>
      <c r="R1817" s="204">
        <f>Q1817*H1817</f>
        <v>0.035999999999999997</v>
      </c>
      <c r="S1817" s="204">
        <v>0</v>
      </c>
      <c r="T1817" s="205">
        <f>S1817*H1817</f>
        <v>0</v>
      </c>
      <c r="U1817" s="32"/>
      <c r="V1817" s="32"/>
      <c r="W1817" s="32"/>
      <c r="X1817" s="32"/>
      <c r="Y1817" s="32"/>
      <c r="Z1817" s="32"/>
      <c r="AA1817" s="32"/>
      <c r="AB1817" s="32"/>
      <c r="AC1817" s="32"/>
      <c r="AD1817" s="32"/>
      <c r="AE1817" s="32"/>
      <c r="AR1817" s="206" t="s">
        <v>150</v>
      </c>
      <c r="AT1817" s="206" t="s">
        <v>145</v>
      </c>
      <c r="AU1817" s="206" t="s">
        <v>83</v>
      </c>
      <c r="AY1817" s="17" t="s">
        <v>143</v>
      </c>
      <c r="BE1817" s="207">
        <f>IF(N1817="základní",J1817,0)</f>
        <v>5772</v>
      </c>
      <c r="BF1817" s="207">
        <f>IF(N1817="snížená",J1817,0)</f>
        <v>0</v>
      </c>
      <c r="BG1817" s="207">
        <f>IF(N1817="zákl. přenesená",J1817,0)</f>
        <v>0</v>
      </c>
      <c r="BH1817" s="207">
        <f>IF(N1817="sníž. přenesená",J1817,0)</f>
        <v>0</v>
      </c>
      <c r="BI1817" s="207">
        <f>IF(N1817="nulová",J1817,0)</f>
        <v>0</v>
      </c>
      <c r="BJ1817" s="17" t="s">
        <v>20</v>
      </c>
      <c r="BK1817" s="207">
        <f>ROUND(I1817*H1817,2)</f>
        <v>5772</v>
      </c>
      <c r="BL1817" s="17" t="s">
        <v>150</v>
      </c>
      <c r="BM1817" s="206" t="s">
        <v>3852</v>
      </c>
    </row>
    <row r="1818" s="2" customFormat="1">
      <c r="A1818" s="32"/>
      <c r="B1818" s="33"/>
      <c r="C1818" s="34"/>
      <c r="D1818" s="208" t="s">
        <v>152</v>
      </c>
      <c r="E1818" s="34"/>
      <c r="F1818" s="209" t="s">
        <v>3853</v>
      </c>
      <c r="G1818" s="34"/>
      <c r="H1818" s="34"/>
      <c r="I1818" s="34"/>
      <c r="J1818" s="34"/>
      <c r="K1818" s="34"/>
      <c r="L1818" s="38"/>
      <c r="M1818" s="210"/>
      <c r="N1818" s="211"/>
      <c r="O1818" s="77"/>
      <c r="P1818" s="77"/>
      <c r="Q1818" s="77"/>
      <c r="R1818" s="77"/>
      <c r="S1818" s="77"/>
      <c r="T1818" s="78"/>
      <c r="U1818" s="32"/>
      <c r="V1818" s="32"/>
      <c r="W1818" s="32"/>
      <c r="X1818" s="32"/>
      <c r="Y1818" s="32"/>
      <c r="Z1818" s="32"/>
      <c r="AA1818" s="32"/>
      <c r="AB1818" s="32"/>
      <c r="AC1818" s="32"/>
      <c r="AD1818" s="32"/>
      <c r="AE1818" s="32"/>
      <c r="AT1818" s="17" t="s">
        <v>152</v>
      </c>
      <c r="AU1818" s="17" t="s">
        <v>83</v>
      </c>
    </row>
    <row r="1819" s="12" customFormat="1" ht="22.8" customHeight="1">
      <c r="A1819" s="12"/>
      <c r="B1819" s="181"/>
      <c r="C1819" s="182"/>
      <c r="D1819" s="183" t="s">
        <v>73</v>
      </c>
      <c r="E1819" s="194" t="s">
        <v>3760</v>
      </c>
      <c r="F1819" s="194" t="s">
        <v>3854</v>
      </c>
      <c r="G1819" s="182"/>
      <c r="H1819" s="182"/>
      <c r="I1819" s="182"/>
      <c r="J1819" s="195">
        <f>BK1819</f>
        <v>1822768.8699999999</v>
      </c>
      <c r="K1819" s="182"/>
      <c r="L1819" s="186"/>
      <c r="M1819" s="187"/>
      <c r="N1819" s="188"/>
      <c r="O1819" s="188"/>
      <c r="P1819" s="189">
        <f>SUM(P1820:P1865)</f>
        <v>1611.5905199999997</v>
      </c>
      <c r="Q1819" s="188"/>
      <c r="R1819" s="189">
        <f>SUM(R1820:R1865)</f>
        <v>31.7331705</v>
      </c>
      <c r="S1819" s="188"/>
      <c r="T1819" s="190">
        <f>SUM(T1820:T1865)</f>
        <v>0</v>
      </c>
      <c r="U1819" s="12"/>
      <c r="V1819" s="12"/>
      <c r="W1819" s="12"/>
      <c r="X1819" s="12"/>
      <c r="Y1819" s="12"/>
      <c r="Z1819" s="12"/>
      <c r="AA1819" s="12"/>
      <c r="AB1819" s="12"/>
      <c r="AC1819" s="12"/>
      <c r="AD1819" s="12"/>
      <c r="AE1819" s="12"/>
      <c r="AR1819" s="191" t="s">
        <v>20</v>
      </c>
      <c r="AT1819" s="192" t="s">
        <v>73</v>
      </c>
      <c r="AU1819" s="192" t="s">
        <v>20</v>
      </c>
      <c r="AY1819" s="191" t="s">
        <v>143</v>
      </c>
      <c r="BK1819" s="193">
        <f>SUM(BK1820:BK1865)</f>
        <v>1822768.8699999999</v>
      </c>
    </row>
    <row r="1820" s="2" customFormat="1" ht="24.15" customHeight="1">
      <c r="A1820" s="32"/>
      <c r="B1820" s="33"/>
      <c r="C1820" s="196" t="s">
        <v>3855</v>
      </c>
      <c r="D1820" s="196" t="s">
        <v>145</v>
      </c>
      <c r="E1820" s="197" t="s">
        <v>3856</v>
      </c>
      <c r="F1820" s="198" t="s">
        <v>3857</v>
      </c>
      <c r="G1820" s="199" t="s">
        <v>148</v>
      </c>
      <c r="H1820" s="200">
        <v>816</v>
      </c>
      <c r="I1820" s="201">
        <v>5.6399999999999997</v>
      </c>
      <c r="J1820" s="201">
        <f>ROUND(I1820*H1820,2)</f>
        <v>4602.2399999999998</v>
      </c>
      <c r="K1820" s="198" t="s">
        <v>149</v>
      </c>
      <c r="L1820" s="38"/>
      <c r="M1820" s="202" t="s">
        <v>18</v>
      </c>
      <c r="N1820" s="203" t="s">
        <v>45</v>
      </c>
      <c r="O1820" s="204">
        <v>0.014</v>
      </c>
      <c r="P1820" s="204">
        <f>O1820*H1820</f>
        <v>11.424</v>
      </c>
      <c r="Q1820" s="204">
        <v>0</v>
      </c>
      <c r="R1820" s="204">
        <f>Q1820*H1820</f>
        <v>0</v>
      </c>
      <c r="S1820" s="204">
        <v>0</v>
      </c>
      <c r="T1820" s="205">
        <f>S1820*H1820</f>
        <v>0</v>
      </c>
      <c r="U1820" s="32"/>
      <c r="V1820" s="32"/>
      <c r="W1820" s="32"/>
      <c r="X1820" s="32"/>
      <c r="Y1820" s="32"/>
      <c r="Z1820" s="32"/>
      <c r="AA1820" s="32"/>
      <c r="AB1820" s="32"/>
      <c r="AC1820" s="32"/>
      <c r="AD1820" s="32"/>
      <c r="AE1820" s="32"/>
      <c r="AR1820" s="206" t="s">
        <v>150</v>
      </c>
      <c r="AT1820" s="206" t="s">
        <v>145</v>
      </c>
      <c r="AU1820" s="206" t="s">
        <v>83</v>
      </c>
      <c r="AY1820" s="17" t="s">
        <v>143</v>
      </c>
      <c r="BE1820" s="207">
        <f>IF(N1820="základní",J1820,0)</f>
        <v>4602.2399999999998</v>
      </c>
      <c r="BF1820" s="207">
        <f>IF(N1820="snížená",J1820,0)</f>
        <v>0</v>
      </c>
      <c r="BG1820" s="207">
        <f>IF(N1820="zákl. přenesená",J1820,0)</f>
        <v>0</v>
      </c>
      <c r="BH1820" s="207">
        <f>IF(N1820="sníž. přenesená",J1820,0)</f>
        <v>0</v>
      </c>
      <c r="BI1820" s="207">
        <f>IF(N1820="nulová",J1820,0)</f>
        <v>0</v>
      </c>
      <c r="BJ1820" s="17" t="s">
        <v>20</v>
      </c>
      <c r="BK1820" s="207">
        <f>ROUND(I1820*H1820,2)</f>
        <v>4602.2399999999998</v>
      </c>
      <c r="BL1820" s="17" t="s">
        <v>150</v>
      </c>
      <c r="BM1820" s="206" t="s">
        <v>3858</v>
      </c>
    </row>
    <row r="1821" s="2" customFormat="1">
      <c r="A1821" s="32"/>
      <c r="B1821" s="33"/>
      <c r="C1821" s="34"/>
      <c r="D1821" s="208" t="s">
        <v>152</v>
      </c>
      <c r="E1821" s="34"/>
      <c r="F1821" s="209" t="s">
        <v>3859</v>
      </c>
      <c r="G1821" s="34"/>
      <c r="H1821" s="34"/>
      <c r="I1821" s="34"/>
      <c r="J1821" s="34"/>
      <c r="K1821" s="34"/>
      <c r="L1821" s="38"/>
      <c r="M1821" s="210"/>
      <c r="N1821" s="211"/>
      <c r="O1821" s="77"/>
      <c r="P1821" s="77"/>
      <c r="Q1821" s="77"/>
      <c r="R1821" s="77"/>
      <c r="S1821" s="77"/>
      <c r="T1821" s="78"/>
      <c r="U1821" s="32"/>
      <c r="V1821" s="32"/>
      <c r="W1821" s="32"/>
      <c r="X1821" s="32"/>
      <c r="Y1821" s="32"/>
      <c r="Z1821" s="32"/>
      <c r="AA1821" s="32"/>
      <c r="AB1821" s="32"/>
      <c r="AC1821" s="32"/>
      <c r="AD1821" s="32"/>
      <c r="AE1821" s="32"/>
      <c r="AT1821" s="17" t="s">
        <v>152</v>
      </c>
      <c r="AU1821" s="17" t="s">
        <v>83</v>
      </c>
    </row>
    <row r="1822" s="2" customFormat="1" ht="16.5" customHeight="1">
      <c r="A1822" s="32"/>
      <c r="B1822" s="33"/>
      <c r="C1822" s="212" t="s">
        <v>3860</v>
      </c>
      <c r="D1822" s="212" t="s">
        <v>260</v>
      </c>
      <c r="E1822" s="213" t="s">
        <v>3861</v>
      </c>
      <c r="F1822" s="214" t="s">
        <v>3862</v>
      </c>
      <c r="G1822" s="215" t="s">
        <v>148</v>
      </c>
      <c r="H1822" s="216">
        <v>954.45000000000005</v>
      </c>
      <c r="I1822" s="217">
        <v>2.5</v>
      </c>
      <c r="J1822" s="217">
        <f>ROUND(I1822*H1822,2)</f>
        <v>2386.1300000000001</v>
      </c>
      <c r="K1822" s="214" t="s">
        <v>149</v>
      </c>
      <c r="L1822" s="218"/>
      <c r="M1822" s="219" t="s">
        <v>18</v>
      </c>
      <c r="N1822" s="220" t="s">
        <v>45</v>
      </c>
      <c r="O1822" s="204">
        <v>0</v>
      </c>
      <c r="P1822" s="204">
        <f>O1822*H1822</f>
        <v>0</v>
      </c>
      <c r="Q1822" s="204">
        <v>0</v>
      </c>
      <c r="R1822" s="204">
        <f>Q1822*H1822</f>
        <v>0</v>
      </c>
      <c r="S1822" s="204">
        <v>0</v>
      </c>
      <c r="T1822" s="205">
        <f>S1822*H1822</f>
        <v>0</v>
      </c>
      <c r="U1822" s="32"/>
      <c r="V1822" s="32"/>
      <c r="W1822" s="32"/>
      <c r="X1822" s="32"/>
      <c r="Y1822" s="32"/>
      <c r="Z1822" s="32"/>
      <c r="AA1822" s="32"/>
      <c r="AB1822" s="32"/>
      <c r="AC1822" s="32"/>
      <c r="AD1822" s="32"/>
      <c r="AE1822" s="32"/>
      <c r="AR1822" s="206" t="s">
        <v>181</v>
      </c>
      <c r="AT1822" s="206" t="s">
        <v>260</v>
      </c>
      <c r="AU1822" s="206" t="s">
        <v>83</v>
      </c>
      <c r="AY1822" s="17" t="s">
        <v>143</v>
      </c>
      <c r="BE1822" s="207">
        <f>IF(N1822="základní",J1822,0)</f>
        <v>2386.1300000000001</v>
      </c>
      <c r="BF1822" s="207">
        <f>IF(N1822="snížená",J1822,0)</f>
        <v>0</v>
      </c>
      <c r="BG1822" s="207">
        <f>IF(N1822="zákl. přenesená",J1822,0)</f>
        <v>0</v>
      </c>
      <c r="BH1822" s="207">
        <f>IF(N1822="sníž. přenesená",J1822,0)</f>
        <v>0</v>
      </c>
      <c r="BI1822" s="207">
        <f>IF(N1822="nulová",J1822,0)</f>
        <v>0</v>
      </c>
      <c r="BJ1822" s="17" t="s">
        <v>20</v>
      </c>
      <c r="BK1822" s="207">
        <f>ROUND(I1822*H1822,2)</f>
        <v>2386.1300000000001</v>
      </c>
      <c r="BL1822" s="17" t="s">
        <v>150</v>
      </c>
      <c r="BM1822" s="206" t="s">
        <v>3863</v>
      </c>
    </row>
    <row r="1823" s="13" customFormat="1">
      <c r="A1823" s="13"/>
      <c r="B1823" s="221"/>
      <c r="C1823" s="222"/>
      <c r="D1823" s="208" t="s">
        <v>572</v>
      </c>
      <c r="E1823" s="222"/>
      <c r="F1823" s="223" t="s">
        <v>3864</v>
      </c>
      <c r="G1823" s="222"/>
      <c r="H1823" s="224">
        <v>954.45000000000005</v>
      </c>
      <c r="I1823" s="222"/>
      <c r="J1823" s="222"/>
      <c r="K1823" s="222"/>
      <c r="L1823" s="225"/>
      <c r="M1823" s="226"/>
      <c r="N1823" s="227"/>
      <c r="O1823" s="227"/>
      <c r="P1823" s="227"/>
      <c r="Q1823" s="227"/>
      <c r="R1823" s="227"/>
      <c r="S1823" s="227"/>
      <c r="T1823" s="228"/>
      <c r="U1823" s="13"/>
      <c r="V1823" s="13"/>
      <c r="W1823" s="13"/>
      <c r="X1823" s="13"/>
      <c r="Y1823" s="13"/>
      <c r="Z1823" s="13"/>
      <c r="AA1823" s="13"/>
      <c r="AB1823" s="13"/>
      <c r="AC1823" s="13"/>
      <c r="AD1823" s="13"/>
      <c r="AE1823" s="13"/>
      <c r="AT1823" s="229" t="s">
        <v>572</v>
      </c>
      <c r="AU1823" s="229" t="s">
        <v>83</v>
      </c>
      <c r="AV1823" s="13" t="s">
        <v>83</v>
      </c>
      <c r="AW1823" s="13" t="s">
        <v>4</v>
      </c>
      <c r="AX1823" s="13" t="s">
        <v>20</v>
      </c>
      <c r="AY1823" s="229" t="s">
        <v>143</v>
      </c>
    </row>
    <row r="1824" s="2" customFormat="1" ht="24.15" customHeight="1">
      <c r="A1824" s="32"/>
      <c r="B1824" s="33"/>
      <c r="C1824" s="196" t="s">
        <v>3865</v>
      </c>
      <c r="D1824" s="196" t="s">
        <v>145</v>
      </c>
      <c r="E1824" s="197" t="s">
        <v>3866</v>
      </c>
      <c r="F1824" s="198" t="s">
        <v>3867</v>
      </c>
      <c r="G1824" s="199" t="s">
        <v>148</v>
      </c>
      <c r="H1824" s="200">
        <v>48.960000000000001</v>
      </c>
      <c r="I1824" s="201">
        <v>14.9</v>
      </c>
      <c r="J1824" s="201">
        <f>ROUND(I1824*H1824,2)</f>
        <v>729.5</v>
      </c>
      <c r="K1824" s="198" t="s">
        <v>149</v>
      </c>
      <c r="L1824" s="38"/>
      <c r="M1824" s="202" t="s">
        <v>18</v>
      </c>
      <c r="N1824" s="203" t="s">
        <v>45</v>
      </c>
      <c r="O1824" s="204">
        <v>0.036999999999999998</v>
      </c>
      <c r="P1824" s="204">
        <f>O1824*H1824</f>
        <v>1.81152</v>
      </c>
      <c r="Q1824" s="204">
        <v>0</v>
      </c>
      <c r="R1824" s="204">
        <f>Q1824*H1824</f>
        <v>0</v>
      </c>
      <c r="S1824" s="204">
        <v>0</v>
      </c>
      <c r="T1824" s="205">
        <f>S1824*H1824</f>
        <v>0</v>
      </c>
      <c r="U1824" s="32"/>
      <c r="V1824" s="32"/>
      <c r="W1824" s="32"/>
      <c r="X1824" s="32"/>
      <c r="Y1824" s="32"/>
      <c r="Z1824" s="32"/>
      <c r="AA1824" s="32"/>
      <c r="AB1824" s="32"/>
      <c r="AC1824" s="32"/>
      <c r="AD1824" s="32"/>
      <c r="AE1824" s="32"/>
      <c r="AR1824" s="206" t="s">
        <v>150</v>
      </c>
      <c r="AT1824" s="206" t="s">
        <v>145</v>
      </c>
      <c r="AU1824" s="206" t="s">
        <v>83</v>
      </c>
      <c r="AY1824" s="17" t="s">
        <v>143</v>
      </c>
      <c r="BE1824" s="207">
        <f>IF(N1824="základní",J1824,0)</f>
        <v>729.5</v>
      </c>
      <c r="BF1824" s="207">
        <f>IF(N1824="snížená",J1824,0)</f>
        <v>0</v>
      </c>
      <c r="BG1824" s="207">
        <f>IF(N1824="zákl. přenesená",J1824,0)</f>
        <v>0</v>
      </c>
      <c r="BH1824" s="207">
        <f>IF(N1824="sníž. přenesená",J1824,0)</f>
        <v>0</v>
      </c>
      <c r="BI1824" s="207">
        <f>IF(N1824="nulová",J1824,0)</f>
        <v>0</v>
      </c>
      <c r="BJ1824" s="17" t="s">
        <v>20</v>
      </c>
      <c r="BK1824" s="207">
        <f>ROUND(I1824*H1824,2)</f>
        <v>729.5</v>
      </c>
      <c r="BL1824" s="17" t="s">
        <v>150</v>
      </c>
      <c r="BM1824" s="206" t="s">
        <v>3868</v>
      </c>
    </row>
    <row r="1825" s="2" customFormat="1">
      <c r="A1825" s="32"/>
      <c r="B1825" s="33"/>
      <c r="C1825" s="34"/>
      <c r="D1825" s="208" t="s">
        <v>152</v>
      </c>
      <c r="E1825" s="34"/>
      <c r="F1825" s="209" t="s">
        <v>3859</v>
      </c>
      <c r="G1825" s="34"/>
      <c r="H1825" s="34"/>
      <c r="I1825" s="34"/>
      <c r="J1825" s="34"/>
      <c r="K1825" s="34"/>
      <c r="L1825" s="38"/>
      <c r="M1825" s="210"/>
      <c r="N1825" s="211"/>
      <c r="O1825" s="77"/>
      <c r="P1825" s="77"/>
      <c r="Q1825" s="77"/>
      <c r="R1825" s="77"/>
      <c r="S1825" s="77"/>
      <c r="T1825" s="78"/>
      <c r="U1825" s="32"/>
      <c r="V1825" s="32"/>
      <c r="W1825" s="32"/>
      <c r="X1825" s="32"/>
      <c r="Y1825" s="32"/>
      <c r="Z1825" s="32"/>
      <c r="AA1825" s="32"/>
      <c r="AB1825" s="32"/>
      <c r="AC1825" s="32"/>
      <c r="AD1825" s="32"/>
      <c r="AE1825" s="32"/>
      <c r="AT1825" s="17" t="s">
        <v>152</v>
      </c>
      <c r="AU1825" s="17" t="s">
        <v>83</v>
      </c>
    </row>
    <row r="1826" s="2" customFormat="1" ht="24.15" customHeight="1">
      <c r="A1826" s="32"/>
      <c r="B1826" s="33"/>
      <c r="C1826" s="196" t="s">
        <v>3869</v>
      </c>
      <c r="D1826" s="196" t="s">
        <v>145</v>
      </c>
      <c r="E1826" s="197" t="s">
        <v>3870</v>
      </c>
      <c r="F1826" s="198" t="s">
        <v>3871</v>
      </c>
      <c r="G1826" s="199" t="s">
        <v>148</v>
      </c>
      <c r="H1826" s="200">
        <v>15</v>
      </c>
      <c r="I1826" s="201">
        <v>421</v>
      </c>
      <c r="J1826" s="201">
        <f>ROUND(I1826*H1826,2)</f>
        <v>6315</v>
      </c>
      <c r="K1826" s="198" t="s">
        <v>149</v>
      </c>
      <c r="L1826" s="38"/>
      <c r="M1826" s="202" t="s">
        <v>18</v>
      </c>
      <c r="N1826" s="203" t="s">
        <v>45</v>
      </c>
      <c r="O1826" s="204">
        <v>0.60899999999999999</v>
      </c>
      <c r="P1826" s="204">
        <f>O1826*H1826</f>
        <v>9.1349999999999998</v>
      </c>
      <c r="Q1826" s="204">
        <v>0.000214</v>
      </c>
      <c r="R1826" s="204">
        <f>Q1826*H1826</f>
        <v>0.0032100000000000002</v>
      </c>
      <c r="S1826" s="204">
        <v>0</v>
      </c>
      <c r="T1826" s="205">
        <f>S1826*H1826</f>
        <v>0</v>
      </c>
      <c r="U1826" s="32"/>
      <c r="V1826" s="32"/>
      <c r="W1826" s="32"/>
      <c r="X1826" s="32"/>
      <c r="Y1826" s="32"/>
      <c r="Z1826" s="32"/>
      <c r="AA1826" s="32"/>
      <c r="AB1826" s="32"/>
      <c r="AC1826" s="32"/>
      <c r="AD1826" s="32"/>
      <c r="AE1826" s="32"/>
      <c r="AR1826" s="206" t="s">
        <v>150</v>
      </c>
      <c r="AT1826" s="206" t="s">
        <v>145</v>
      </c>
      <c r="AU1826" s="206" t="s">
        <v>83</v>
      </c>
      <c r="AY1826" s="17" t="s">
        <v>143</v>
      </c>
      <c r="BE1826" s="207">
        <f>IF(N1826="základní",J1826,0)</f>
        <v>6315</v>
      </c>
      <c r="BF1826" s="207">
        <f>IF(N1826="snížená",J1826,0)</f>
        <v>0</v>
      </c>
      <c r="BG1826" s="207">
        <f>IF(N1826="zákl. přenesená",J1826,0)</f>
        <v>0</v>
      </c>
      <c r="BH1826" s="207">
        <f>IF(N1826="sníž. přenesená",J1826,0)</f>
        <v>0</v>
      </c>
      <c r="BI1826" s="207">
        <f>IF(N1826="nulová",J1826,0)</f>
        <v>0</v>
      </c>
      <c r="BJ1826" s="17" t="s">
        <v>20</v>
      </c>
      <c r="BK1826" s="207">
        <f>ROUND(I1826*H1826,2)</f>
        <v>6315</v>
      </c>
      <c r="BL1826" s="17" t="s">
        <v>150</v>
      </c>
      <c r="BM1826" s="206" t="s">
        <v>3872</v>
      </c>
    </row>
    <row r="1827" s="2" customFormat="1">
      <c r="A1827" s="32"/>
      <c r="B1827" s="33"/>
      <c r="C1827" s="34"/>
      <c r="D1827" s="208" t="s">
        <v>152</v>
      </c>
      <c r="E1827" s="34"/>
      <c r="F1827" s="209" t="s">
        <v>3873</v>
      </c>
      <c r="G1827" s="34"/>
      <c r="H1827" s="34"/>
      <c r="I1827" s="34"/>
      <c r="J1827" s="34"/>
      <c r="K1827" s="34"/>
      <c r="L1827" s="38"/>
      <c r="M1827" s="210"/>
      <c r="N1827" s="211"/>
      <c r="O1827" s="77"/>
      <c r="P1827" s="77"/>
      <c r="Q1827" s="77"/>
      <c r="R1827" s="77"/>
      <c r="S1827" s="77"/>
      <c r="T1827" s="78"/>
      <c r="U1827" s="32"/>
      <c r="V1827" s="32"/>
      <c r="W1827" s="32"/>
      <c r="X1827" s="32"/>
      <c r="Y1827" s="32"/>
      <c r="Z1827" s="32"/>
      <c r="AA1827" s="32"/>
      <c r="AB1827" s="32"/>
      <c r="AC1827" s="32"/>
      <c r="AD1827" s="32"/>
      <c r="AE1827" s="32"/>
      <c r="AT1827" s="17" t="s">
        <v>152</v>
      </c>
      <c r="AU1827" s="17" t="s">
        <v>83</v>
      </c>
    </row>
    <row r="1828" s="2" customFormat="1" ht="24.15" customHeight="1">
      <c r="A1828" s="32"/>
      <c r="B1828" s="33"/>
      <c r="C1828" s="196" t="s">
        <v>3874</v>
      </c>
      <c r="D1828" s="196" t="s">
        <v>145</v>
      </c>
      <c r="E1828" s="197" t="s">
        <v>3870</v>
      </c>
      <c r="F1828" s="198" t="s">
        <v>3871</v>
      </c>
      <c r="G1828" s="199" t="s">
        <v>148</v>
      </c>
      <c r="H1828" s="200">
        <v>15</v>
      </c>
      <c r="I1828" s="201">
        <v>469</v>
      </c>
      <c r="J1828" s="201">
        <f>ROUND(I1828*H1828,2)</f>
        <v>7035</v>
      </c>
      <c r="K1828" s="198" t="s">
        <v>149</v>
      </c>
      <c r="L1828" s="38"/>
      <c r="M1828" s="202" t="s">
        <v>18</v>
      </c>
      <c r="N1828" s="203" t="s">
        <v>45</v>
      </c>
      <c r="O1828" s="204">
        <v>0.60899999999999999</v>
      </c>
      <c r="P1828" s="204">
        <f>O1828*H1828</f>
        <v>9.1349999999999998</v>
      </c>
      <c r="Q1828" s="204">
        <v>0.00021000000000000001</v>
      </c>
      <c r="R1828" s="204">
        <f>Q1828*H1828</f>
        <v>0.00315</v>
      </c>
      <c r="S1828" s="204">
        <v>0</v>
      </c>
      <c r="T1828" s="205">
        <f>S1828*H1828</f>
        <v>0</v>
      </c>
      <c r="U1828" s="32"/>
      <c r="V1828" s="32"/>
      <c r="W1828" s="32"/>
      <c r="X1828" s="32"/>
      <c r="Y1828" s="32"/>
      <c r="Z1828" s="32"/>
      <c r="AA1828" s="32"/>
      <c r="AB1828" s="32"/>
      <c r="AC1828" s="32"/>
      <c r="AD1828" s="32"/>
      <c r="AE1828" s="32"/>
      <c r="AR1828" s="206" t="s">
        <v>150</v>
      </c>
      <c r="AT1828" s="206" t="s">
        <v>145</v>
      </c>
      <c r="AU1828" s="206" t="s">
        <v>83</v>
      </c>
      <c r="AY1828" s="17" t="s">
        <v>143</v>
      </c>
      <c r="BE1828" s="207">
        <f>IF(N1828="základní",J1828,0)</f>
        <v>7035</v>
      </c>
      <c r="BF1828" s="207">
        <f>IF(N1828="snížená",J1828,0)</f>
        <v>0</v>
      </c>
      <c r="BG1828" s="207">
        <f>IF(N1828="zákl. přenesená",J1828,0)</f>
        <v>0</v>
      </c>
      <c r="BH1828" s="207">
        <f>IF(N1828="sníž. přenesená",J1828,0)</f>
        <v>0</v>
      </c>
      <c r="BI1828" s="207">
        <f>IF(N1828="nulová",J1828,0)</f>
        <v>0</v>
      </c>
      <c r="BJ1828" s="17" t="s">
        <v>20</v>
      </c>
      <c r="BK1828" s="207">
        <f>ROUND(I1828*H1828,2)</f>
        <v>7035</v>
      </c>
      <c r="BL1828" s="17" t="s">
        <v>150</v>
      </c>
      <c r="BM1828" s="206" t="s">
        <v>3875</v>
      </c>
    </row>
    <row r="1829" s="2" customFormat="1">
      <c r="A1829" s="32"/>
      <c r="B1829" s="33"/>
      <c r="C1829" s="34"/>
      <c r="D1829" s="208" t="s">
        <v>152</v>
      </c>
      <c r="E1829" s="34"/>
      <c r="F1829" s="209" t="s">
        <v>3873</v>
      </c>
      <c r="G1829" s="34"/>
      <c r="H1829" s="34"/>
      <c r="I1829" s="34"/>
      <c r="J1829" s="34"/>
      <c r="K1829" s="34"/>
      <c r="L1829" s="38"/>
      <c r="M1829" s="210"/>
      <c r="N1829" s="211"/>
      <c r="O1829" s="77"/>
      <c r="P1829" s="77"/>
      <c r="Q1829" s="77"/>
      <c r="R1829" s="77"/>
      <c r="S1829" s="77"/>
      <c r="T1829" s="78"/>
      <c r="U1829" s="32"/>
      <c r="V1829" s="32"/>
      <c r="W1829" s="32"/>
      <c r="X1829" s="32"/>
      <c r="Y1829" s="32"/>
      <c r="Z1829" s="32"/>
      <c r="AA1829" s="32"/>
      <c r="AB1829" s="32"/>
      <c r="AC1829" s="32"/>
      <c r="AD1829" s="32"/>
      <c r="AE1829" s="32"/>
      <c r="AT1829" s="17" t="s">
        <v>152</v>
      </c>
      <c r="AU1829" s="17" t="s">
        <v>83</v>
      </c>
    </row>
    <row r="1830" s="2" customFormat="1" ht="24.15" customHeight="1">
      <c r="A1830" s="32"/>
      <c r="B1830" s="33"/>
      <c r="C1830" s="196" t="s">
        <v>3876</v>
      </c>
      <c r="D1830" s="196" t="s">
        <v>145</v>
      </c>
      <c r="E1830" s="197" t="s">
        <v>3877</v>
      </c>
      <c r="F1830" s="198" t="s">
        <v>3878</v>
      </c>
      <c r="G1830" s="199" t="s">
        <v>148</v>
      </c>
      <c r="H1830" s="200">
        <v>15</v>
      </c>
      <c r="I1830" s="201">
        <v>403</v>
      </c>
      <c r="J1830" s="201">
        <f>ROUND(I1830*H1830,2)</f>
        <v>6045</v>
      </c>
      <c r="K1830" s="198" t="s">
        <v>149</v>
      </c>
      <c r="L1830" s="38"/>
      <c r="M1830" s="202" t="s">
        <v>18</v>
      </c>
      <c r="N1830" s="203" t="s">
        <v>45</v>
      </c>
      <c r="O1830" s="204">
        <v>0.498</v>
      </c>
      <c r="P1830" s="204">
        <f>O1830*H1830</f>
        <v>7.4699999999999998</v>
      </c>
      <c r="Q1830" s="204">
        <v>0.00021000000000000001</v>
      </c>
      <c r="R1830" s="204">
        <f>Q1830*H1830</f>
        <v>0.00315</v>
      </c>
      <c r="S1830" s="204">
        <v>0</v>
      </c>
      <c r="T1830" s="205">
        <f>S1830*H1830</f>
        <v>0</v>
      </c>
      <c r="U1830" s="32"/>
      <c r="V1830" s="32"/>
      <c r="W1830" s="32"/>
      <c r="X1830" s="32"/>
      <c r="Y1830" s="32"/>
      <c r="Z1830" s="32"/>
      <c r="AA1830" s="32"/>
      <c r="AB1830" s="32"/>
      <c r="AC1830" s="32"/>
      <c r="AD1830" s="32"/>
      <c r="AE1830" s="32"/>
      <c r="AR1830" s="206" t="s">
        <v>150</v>
      </c>
      <c r="AT1830" s="206" t="s">
        <v>145</v>
      </c>
      <c r="AU1830" s="206" t="s">
        <v>83</v>
      </c>
      <c r="AY1830" s="17" t="s">
        <v>143</v>
      </c>
      <c r="BE1830" s="207">
        <f>IF(N1830="základní",J1830,0)</f>
        <v>6045</v>
      </c>
      <c r="BF1830" s="207">
        <f>IF(N1830="snížená",J1830,0)</f>
        <v>0</v>
      </c>
      <c r="BG1830" s="207">
        <f>IF(N1830="zákl. přenesená",J1830,0)</f>
        <v>0</v>
      </c>
      <c r="BH1830" s="207">
        <f>IF(N1830="sníž. přenesená",J1830,0)</f>
        <v>0</v>
      </c>
      <c r="BI1830" s="207">
        <f>IF(N1830="nulová",J1830,0)</f>
        <v>0</v>
      </c>
      <c r="BJ1830" s="17" t="s">
        <v>20</v>
      </c>
      <c r="BK1830" s="207">
        <f>ROUND(I1830*H1830,2)</f>
        <v>6045</v>
      </c>
      <c r="BL1830" s="17" t="s">
        <v>150</v>
      </c>
      <c r="BM1830" s="206" t="s">
        <v>3879</v>
      </c>
    </row>
    <row r="1831" s="2" customFormat="1">
      <c r="A1831" s="32"/>
      <c r="B1831" s="33"/>
      <c r="C1831" s="34"/>
      <c r="D1831" s="208" t="s">
        <v>152</v>
      </c>
      <c r="E1831" s="34"/>
      <c r="F1831" s="209" t="s">
        <v>3873</v>
      </c>
      <c r="G1831" s="34"/>
      <c r="H1831" s="34"/>
      <c r="I1831" s="34"/>
      <c r="J1831" s="34"/>
      <c r="K1831" s="34"/>
      <c r="L1831" s="38"/>
      <c r="M1831" s="210"/>
      <c r="N1831" s="211"/>
      <c r="O1831" s="77"/>
      <c r="P1831" s="77"/>
      <c r="Q1831" s="77"/>
      <c r="R1831" s="77"/>
      <c r="S1831" s="77"/>
      <c r="T1831" s="78"/>
      <c r="U1831" s="32"/>
      <c r="V1831" s="32"/>
      <c r="W1831" s="32"/>
      <c r="X1831" s="32"/>
      <c r="Y1831" s="32"/>
      <c r="Z1831" s="32"/>
      <c r="AA1831" s="32"/>
      <c r="AB1831" s="32"/>
      <c r="AC1831" s="32"/>
      <c r="AD1831" s="32"/>
      <c r="AE1831" s="32"/>
      <c r="AT1831" s="17" t="s">
        <v>152</v>
      </c>
      <c r="AU1831" s="17" t="s">
        <v>83</v>
      </c>
    </row>
    <row r="1832" s="2" customFormat="1" ht="24.15" customHeight="1">
      <c r="A1832" s="32"/>
      <c r="B1832" s="33"/>
      <c r="C1832" s="196" t="s">
        <v>3880</v>
      </c>
      <c r="D1832" s="196" t="s">
        <v>145</v>
      </c>
      <c r="E1832" s="197" t="s">
        <v>3881</v>
      </c>
      <c r="F1832" s="198" t="s">
        <v>3882</v>
      </c>
      <c r="G1832" s="199" t="s">
        <v>256</v>
      </c>
      <c r="H1832" s="200">
        <v>150</v>
      </c>
      <c r="I1832" s="201">
        <v>253</v>
      </c>
      <c r="J1832" s="201">
        <f>ROUND(I1832*H1832,2)</f>
        <v>37950</v>
      </c>
      <c r="K1832" s="198" t="s">
        <v>149</v>
      </c>
      <c r="L1832" s="38"/>
      <c r="M1832" s="202" t="s">
        <v>18</v>
      </c>
      <c r="N1832" s="203" t="s">
        <v>45</v>
      </c>
      <c r="O1832" s="204">
        <v>0.30399999999999999</v>
      </c>
      <c r="P1832" s="204">
        <f>O1832*H1832</f>
        <v>45.600000000000001</v>
      </c>
      <c r="Q1832" s="204">
        <v>0.000214</v>
      </c>
      <c r="R1832" s="204">
        <f>Q1832*H1832</f>
        <v>0.032099999999999997</v>
      </c>
      <c r="S1832" s="204">
        <v>0</v>
      </c>
      <c r="T1832" s="205">
        <f>S1832*H1832</f>
        <v>0</v>
      </c>
      <c r="U1832" s="32"/>
      <c r="V1832" s="32"/>
      <c r="W1832" s="32"/>
      <c r="X1832" s="32"/>
      <c r="Y1832" s="32"/>
      <c r="Z1832" s="32"/>
      <c r="AA1832" s="32"/>
      <c r="AB1832" s="32"/>
      <c r="AC1832" s="32"/>
      <c r="AD1832" s="32"/>
      <c r="AE1832" s="32"/>
      <c r="AR1832" s="206" t="s">
        <v>150</v>
      </c>
      <c r="AT1832" s="206" t="s">
        <v>145</v>
      </c>
      <c r="AU1832" s="206" t="s">
        <v>83</v>
      </c>
      <c r="AY1832" s="17" t="s">
        <v>143</v>
      </c>
      <c r="BE1832" s="207">
        <f>IF(N1832="základní",J1832,0)</f>
        <v>37950</v>
      </c>
      <c r="BF1832" s="207">
        <f>IF(N1832="snížená",J1832,0)</f>
        <v>0</v>
      </c>
      <c r="BG1832" s="207">
        <f>IF(N1832="zákl. přenesená",J1832,0)</f>
        <v>0</v>
      </c>
      <c r="BH1832" s="207">
        <f>IF(N1832="sníž. přenesená",J1832,0)</f>
        <v>0</v>
      </c>
      <c r="BI1832" s="207">
        <f>IF(N1832="nulová",J1832,0)</f>
        <v>0</v>
      </c>
      <c r="BJ1832" s="17" t="s">
        <v>20</v>
      </c>
      <c r="BK1832" s="207">
        <f>ROUND(I1832*H1832,2)</f>
        <v>37950</v>
      </c>
      <c r="BL1832" s="17" t="s">
        <v>150</v>
      </c>
      <c r="BM1832" s="206" t="s">
        <v>3883</v>
      </c>
    </row>
    <row r="1833" s="2" customFormat="1">
      <c r="A1833" s="32"/>
      <c r="B1833" s="33"/>
      <c r="C1833" s="34"/>
      <c r="D1833" s="208" t="s">
        <v>152</v>
      </c>
      <c r="E1833" s="34"/>
      <c r="F1833" s="209" t="s">
        <v>3873</v>
      </c>
      <c r="G1833" s="34"/>
      <c r="H1833" s="34"/>
      <c r="I1833" s="34"/>
      <c r="J1833" s="34"/>
      <c r="K1833" s="34"/>
      <c r="L1833" s="38"/>
      <c r="M1833" s="210"/>
      <c r="N1833" s="211"/>
      <c r="O1833" s="77"/>
      <c r="P1833" s="77"/>
      <c r="Q1833" s="77"/>
      <c r="R1833" s="77"/>
      <c r="S1833" s="77"/>
      <c r="T1833" s="78"/>
      <c r="U1833" s="32"/>
      <c r="V1833" s="32"/>
      <c r="W1833" s="32"/>
      <c r="X1833" s="32"/>
      <c r="Y1833" s="32"/>
      <c r="Z1833" s="32"/>
      <c r="AA1833" s="32"/>
      <c r="AB1833" s="32"/>
      <c r="AC1833" s="32"/>
      <c r="AD1833" s="32"/>
      <c r="AE1833" s="32"/>
      <c r="AT1833" s="17" t="s">
        <v>152</v>
      </c>
      <c r="AU1833" s="17" t="s">
        <v>83</v>
      </c>
    </row>
    <row r="1834" s="2" customFormat="1">
      <c r="A1834" s="32"/>
      <c r="B1834" s="33"/>
      <c r="C1834" s="34"/>
      <c r="D1834" s="208" t="s">
        <v>179</v>
      </c>
      <c r="E1834" s="34"/>
      <c r="F1834" s="209" t="s">
        <v>3884</v>
      </c>
      <c r="G1834" s="34"/>
      <c r="H1834" s="34"/>
      <c r="I1834" s="34"/>
      <c r="J1834" s="34"/>
      <c r="K1834" s="34"/>
      <c r="L1834" s="38"/>
      <c r="M1834" s="210"/>
      <c r="N1834" s="211"/>
      <c r="O1834" s="77"/>
      <c r="P1834" s="77"/>
      <c r="Q1834" s="77"/>
      <c r="R1834" s="77"/>
      <c r="S1834" s="77"/>
      <c r="T1834" s="78"/>
      <c r="U1834" s="32"/>
      <c r="V1834" s="32"/>
      <c r="W1834" s="32"/>
      <c r="X1834" s="32"/>
      <c r="Y1834" s="32"/>
      <c r="Z1834" s="32"/>
      <c r="AA1834" s="32"/>
      <c r="AB1834" s="32"/>
      <c r="AC1834" s="32"/>
      <c r="AD1834" s="32"/>
      <c r="AE1834" s="32"/>
      <c r="AT1834" s="17" t="s">
        <v>179</v>
      </c>
      <c r="AU1834" s="17" t="s">
        <v>83</v>
      </c>
    </row>
    <row r="1835" s="2" customFormat="1" ht="44.25" customHeight="1">
      <c r="A1835" s="32"/>
      <c r="B1835" s="33"/>
      <c r="C1835" s="196" t="s">
        <v>3885</v>
      </c>
      <c r="D1835" s="196" t="s">
        <v>145</v>
      </c>
      <c r="E1835" s="197" t="s">
        <v>3886</v>
      </c>
      <c r="F1835" s="198" t="s">
        <v>3887</v>
      </c>
      <c r="G1835" s="199" t="s">
        <v>148</v>
      </c>
      <c r="H1835" s="200">
        <v>375</v>
      </c>
      <c r="I1835" s="201">
        <v>111</v>
      </c>
      <c r="J1835" s="201">
        <f>ROUND(I1835*H1835,2)</f>
        <v>41625</v>
      </c>
      <c r="K1835" s="198" t="s">
        <v>149</v>
      </c>
      <c r="L1835" s="38"/>
      <c r="M1835" s="202" t="s">
        <v>18</v>
      </c>
      <c r="N1835" s="203" t="s">
        <v>45</v>
      </c>
      <c r="O1835" s="204">
        <v>0.17199999999999999</v>
      </c>
      <c r="P1835" s="204">
        <f>O1835*H1835</f>
        <v>64.5</v>
      </c>
      <c r="Q1835" s="204">
        <v>0.00021599999999999999</v>
      </c>
      <c r="R1835" s="204">
        <f>Q1835*H1835</f>
        <v>0.081000000000000003</v>
      </c>
      <c r="S1835" s="204">
        <v>0</v>
      </c>
      <c r="T1835" s="205">
        <f>S1835*H1835</f>
        <v>0</v>
      </c>
      <c r="U1835" s="32"/>
      <c r="V1835" s="32"/>
      <c r="W1835" s="32"/>
      <c r="X1835" s="32"/>
      <c r="Y1835" s="32"/>
      <c r="Z1835" s="32"/>
      <c r="AA1835" s="32"/>
      <c r="AB1835" s="32"/>
      <c r="AC1835" s="32"/>
      <c r="AD1835" s="32"/>
      <c r="AE1835" s="32"/>
      <c r="AR1835" s="206" t="s">
        <v>150</v>
      </c>
      <c r="AT1835" s="206" t="s">
        <v>145</v>
      </c>
      <c r="AU1835" s="206" t="s">
        <v>83</v>
      </c>
      <c r="AY1835" s="17" t="s">
        <v>143</v>
      </c>
      <c r="BE1835" s="207">
        <f>IF(N1835="základní",J1835,0)</f>
        <v>41625</v>
      </c>
      <c r="BF1835" s="207">
        <f>IF(N1835="snížená",J1835,0)</f>
        <v>0</v>
      </c>
      <c r="BG1835" s="207">
        <f>IF(N1835="zákl. přenesená",J1835,0)</f>
        <v>0</v>
      </c>
      <c r="BH1835" s="207">
        <f>IF(N1835="sníž. přenesená",J1835,0)</f>
        <v>0</v>
      </c>
      <c r="BI1835" s="207">
        <f>IF(N1835="nulová",J1835,0)</f>
        <v>0</v>
      </c>
      <c r="BJ1835" s="17" t="s">
        <v>20</v>
      </c>
      <c r="BK1835" s="207">
        <f>ROUND(I1835*H1835,2)</f>
        <v>41625</v>
      </c>
      <c r="BL1835" s="17" t="s">
        <v>150</v>
      </c>
      <c r="BM1835" s="206" t="s">
        <v>3888</v>
      </c>
    </row>
    <row r="1836" s="2" customFormat="1">
      <c r="A1836" s="32"/>
      <c r="B1836" s="33"/>
      <c r="C1836" s="34"/>
      <c r="D1836" s="208" t="s">
        <v>152</v>
      </c>
      <c r="E1836" s="34"/>
      <c r="F1836" s="209" t="s">
        <v>3889</v>
      </c>
      <c r="G1836" s="34"/>
      <c r="H1836" s="34"/>
      <c r="I1836" s="34"/>
      <c r="J1836" s="34"/>
      <c r="K1836" s="34"/>
      <c r="L1836" s="38"/>
      <c r="M1836" s="210"/>
      <c r="N1836" s="211"/>
      <c r="O1836" s="77"/>
      <c r="P1836" s="77"/>
      <c r="Q1836" s="77"/>
      <c r="R1836" s="77"/>
      <c r="S1836" s="77"/>
      <c r="T1836" s="78"/>
      <c r="U1836" s="32"/>
      <c r="V1836" s="32"/>
      <c r="W1836" s="32"/>
      <c r="X1836" s="32"/>
      <c r="Y1836" s="32"/>
      <c r="Z1836" s="32"/>
      <c r="AA1836" s="32"/>
      <c r="AB1836" s="32"/>
      <c r="AC1836" s="32"/>
      <c r="AD1836" s="32"/>
      <c r="AE1836" s="32"/>
      <c r="AT1836" s="17" t="s">
        <v>152</v>
      </c>
      <c r="AU1836" s="17" t="s">
        <v>83</v>
      </c>
    </row>
    <row r="1837" s="2" customFormat="1">
      <c r="A1837" s="32"/>
      <c r="B1837" s="33"/>
      <c r="C1837" s="34"/>
      <c r="D1837" s="208" t="s">
        <v>179</v>
      </c>
      <c r="E1837" s="34"/>
      <c r="F1837" s="209" t="s">
        <v>3890</v>
      </c>
      <c r="G1837" s="34"/>
      <c r="H1837" s="34"/>
      <c r="I1837" s="34"/>
      <c r="J1837" s="34"/>
      <c r="K1837" s="34"/>
      <c r="L1837" s="38"/>
      <c r="M1837" s="210"/>
      <c r="N1837" s="211"/>
      <c r="O1837" s="77"/>
      <c r="P1837" s="77"/>
      <c r="Q1837" s="77"/>
      <c r="R1837" s="77"/>
      <c r="S1837" s="77"/>
      <c r="T1837" s="78"/>
      <c r="U1837" s="32"/>
      <c r="V1837" s="32"/>
      <c r="W1837" s="32"/>
      <c r="X1837" s="32"/>
      <c r="Y1837" s="32"/>
      <c r="Z1837" s="32"/>
      <c r="AA1837" s="32"/>
      <c r="AB1837" s="32"/>
      <c r="AC1837" s="32"/>
      <c r="AD1837" s="32"/>
      <c r="AE1837" s="32"/>
      <c r="AT1837" s="17" t="s">
        <v>179</v>
      </c>
      <c r="AU1837" s="17" t="s">
        <v>83</v>
      </c>
    </row>
    <row r="1838" s="2" customFormat="1" ht="24.15" customHeight="1">
      <c r="A1838" s="32"/>
      <c r="B1838" s="33"/>
      <c r="C1838" s="196" t="s">
        <v>3891</v>
      </c>
      <c r="D1838" s="196" t="s">
        <v>145</v>
      </c>
      <c r="E1838" s="197" t="s">
        <v>3892</v>
      </c>
      <c r="F1838" s="198" t="s">
        <v>3893</v>
      </c>
      <c r="G1838" s="199" t="s">
        <v>148</v>
      </c>
      <c r="H1838" s="200">
        <v>375</v>
      </c>
      <c r="I1838" s="201">
        <v>95.599999999999994</v>
      </c>
      <c r="J1838" s="201">
        <f>ROUND(I1838*H1838,2)</f>
        <v>35850</v>
      </c>
      <c r="K1838" s="198" t="s">
        <v>149</v>
      </c>
      <c r="L1838" s="38"/>
      <c r="M1838" s="202" t="s">
        <v>18</v>
      </c>
      <c r="N1838" s="203" t="s">
        <v>45</v>
      </c>
      <c r="O1838" s="204">
        <v>0.14899999999999999</v>
      </c>
      <c r="P1838" s="204">
        <f>O1838*H1838</f>
        <v>55.875</v>
      </c>
      <c r="Q1838" s="204">
        <v>0.000107</v>
      </c>
      <c r="R1838" s="204">
        <f>Q1838*H1838</f>
        <v>0.040125000000000001</v>
      </c>
      <c r="S1838" s="204">
        <v>0</v>
      </c>
      <c r="T1838" s="205">
        <f>S1838*H1838</f>
        <v>0</v>
      </c>
      <c r="U1838" s="32"/>
      <c r="V1838" s="32"/>
      <c r="W1838" s="32"/>
      <c r="X1838" s="32"/>
      <c r="Y1838" s="32"/>
      <c r="Z1838" s="32"/>
      <c r="AA1838" s="32"/>
      <c r="AB1838" s="32"/>
      <c r="AC1838" s="32"/>
      <c r="AD1838" s="32"/>
      <c r="AE1838" s="32"/>
      <c r="AR1838" s="206" t="s">
        <v>150</v>
      </c>
      <c r="AT1838" s="206" t="s">
        <v>145</v>
      </c>
      <c r="AU1838" s="206" t="s">
        <v>83</v>
      </c>
      <c r="AY1838" s="17" t="s">
        <v>143</v>
      </c>
      <c r="BE1838" s="207">
        <f>IF(N1838="základní",J1838,0)</f>
        <v>35850</v>
      </c>
      <c r="BF1838" s="207">
        <f>IF(N1838="snížená",J1838,0)</f>
        <v>0</v>
      </c>
      <c r="BG1838" s="207">
        <f>IF(N1838="zákl. přenesená",J1838,0)</f>
        <v>0</v>
      </c>
      <c r="BH1838" s="207">
        <f>IF(N1838="sníž. přenesená",J1838,0)</f>
        <v>0</v>
      </c>
      <c r="BI1838" s="207">
        <f>IF(N1838="nulová",J1838,0)</f>
        <v>0</v>
      </c>
      <c r="BJ1838" s="17" t="s">
        <v>20</v>
      </c>
      <c r="BK1838" s="207">
        <f>ROUND(I1838*H1838,2)</f>
        <v>35850</v>
      </c>
      <c r="BL1838" s="17" t="s">
        <v>150</v>
      </c>
      <c r="BM1838" s="206" t="s">
        <v>3894</v>
      </c>
    </row>
    <row r="1839" s="2" customFormat="1">
      <c r="A1839" s="32"/>
      <c r="B1839" s="33"/>
      <c r="C1839" s="34"/>
      <c r="D1839" s="208" t="s">
        <v>179</v>
      </c>
      <c r="E1839" s="34"/>
      <c r="F1839" s="209" t="s">
        <v>3895</v>
      </c>
      <c r="G1839" s="34"/>
      <c r="H1839" s="34"/>
      <c r="I1839" s="34"/>
      <c r="J1839" s="34"/>
      <c r="K1839" s="34"/>
      <c r="L1839" s="38"/>
      <c r="M1839" s="210"/>
      <c r="N1839" s="211"/>
      <c r="O1839" s="77"/>
      <c r="P1839" s="77"/>
      <c r="Q1839" s="77"/>
      <c r="R1839" s="77"/>
      <c r="S1839" s="77"/>
      <c r="T1839" s="78"/>
      <c r="U1839" s="32"/>
      <c r="V1839" s="32"/>
      <c r="W1839" s="32"/>
      <c r="X1839" s="32"/>
      <c r="Y1839" s="32"/>
      <c r="Z1839" s="32"/>
      <c r="AA1839" s="32"/>
      <c r="AB1839" s="32"/>
      <c r="AC1839" s="32"/>
      <c r="AD1839" s="32"/>
      <c r="AE1839" s="32"/>
      <c r="AT1839" s="17" t="s">
        <v>179</v>
      </c>
      <c r="AU1839" s="17" t="s">
        <v>83</v>
      </c>
    </row>
    <row r="1840" s="2" customFormat="1" ht="37.8" customHeight="1">
      <c r="A1840" s="32"/>
      <c r="B1840" s="33"/>
      <c r="C1840" s="196" t="s">
        <v>3896</v>
      </c>
      <c r="D1840" s="196" t="s">
        <v>145</v>
      </c>
      <c r="E1840" s="197" t="s">
        <v>3897</v>
      </c>
      <c r="F1840" s="198" t="s">
        <v>3898</v>
      </c>
      <c r="G1840" s="199" t="s">
        <v>148</v>
      </c>
      <c r="H1840" s="200">
        <v>150</v>
      </c>
      <c r="I1840" s="201">
        <v>55</v>
      </c>
      <c r="J1840" s="201">
        <f>ROUND(I1840*H1840,2)</f>
        <v>8250</v>
      </c>
      <c r="K1840" s="198" t="s">
        <v>149</v>
      </c>
      <c r="L1840" s="38"/>
      <c r="M1840" s="202" t="s">
        <v>18</v>
      </c>
      <c r="N1840" s="203" t="s">
        <v>45</v>
      </c>
      <c r="O1840" s="204">
        <v>0.13300000000000001</v>
      </c>
      <c r="P1840" s="204">
        <f>O1840*H1840</f>
        <v>19.950000000000003</v>
      </c>
      <c r="Q1840" s="204">
        <v>8.0000000000000007E-05</v>
      </c>
      <c r="R1840" s="204">
        <f>Q1840*H1840</f>
        <v>0.012</v>
      </c>
      <c r="S1840" s="204">
        <v>0</v>
      </c>
      <c r="T1840" s="205">
        <f>S1840*H1840</f>
        <v>0</v>
      </c>
      <c r="U1840" s="32"/>
      <c r="V1840" s="32"/>
      <c r="W1840" s="32"/>
      <c r="X1840" s="32"/>
      <c r="Y1840" s="32"/>
      <c r="Z1840" s="32"/>
      <c r="AA1840" s="32"/>
      <c r="AB1840" s="32"/>
      <c r="AC1840" s="32"/>
      <c r="AD1840" s="32"/>
      <c r="AE1840" s="32"/>
      <c r="AR1840" s="206" t="s">
        <v>150</v>
      </c>
      <c r="AT1840" s="206" t="s">
        <v>145</v>
      </c>
      <c r="AU1840" s="206" t="s">
        <v>83</v>
      </c>
      <c r="AY1840" s="17" t="s">
        <v>143</v>
      </c>
      <c r="BE1840" s="207">
        <f>IF(N1840="základní",J1840,0)</f>
        <v>8250</v>
      </c>
      <c r="BF1840" s="207">
        <f>IF(N1840="snížená",J1840,0)</f>
        <v>0</v>
      </c>
      <c r="BG1840" s="207">
        <f>IF(N1840="zákl. přenesená",J1840,0)</f>
        <v>0</v>
      </c>
      <c r="BH1840" s="207">
        <f>IF(N1840="sníž. přenesená",J1840,0)</f>
        <v>0</v>
      </c>
      <c r="BI1840" s="207">
        <f>IF(N1840="nulová",J1840,0)</f>
        <v>0</v>
      </c>
      <c r="BJ1840" s="17" t="s">
        <v>20</v>
      </c>
      <c r="BK1840" s="207">
        <f>ROUND(I1840*H1840,2)</f>
        <v>8250</v>
      </c>
      <c r="BL1840" s="17" t="s">
        <v>150</v>
      </c>
      <c r="BM1840" s="206" t="s">
        <v>3899</v>
      </c>
    </row>
    <row r="1841" s="2" customFormat="1" ht="24.15" customHeight="1">
      <c r="A1841" s="32"/>
      <c r="B1841" s="33"/>
      <c r="C1841" s="196" t="s">
        <v>3900</v>
      </c>
      <c r="D1841" s="196" t="s">
        <v>145</v>
      </c>
      <c r="E1841" s="197" t="s">
        <v>3901</v>
      </c>
      <c r="F1841" s="198" t="s">
        <v>3902</v>
      </c>
      <c r="G1841" s="199" t="s">
        <v>148</v>
      </c>
      <c r="H1841" s="200">
        <v>150</v>
      </c>
      <c r="I1841" s="201">
        <v>4.4299999999999997</v>
      </c>
      <c r="J1841" s="201">
        <f>ROUND(I1841*H1841,2)</f>
        <v>664.5</v>
      </c>
      <c r="K1841" s="198" t="s">
        <v>149</v>
      </c>
      <c r="L1841" s="38"/>
      <c r="M1841" s="202" t="s">
        <v>18</v>
      </c>
      <c r="N1841" s="203" t="s">
        <v>45</v>
      </c>
      <c r="O1841" s="204">
        <v>0.010999999999999999</v>
      </c>
      <c r="P1841" s="204">
        <f>O1841*H1841</f>
        <v>1.6499999999999999</v>
      </c>
      <c r="Q1841" s="204">
        <v>0</v>
      </c>
      <c r="R1841" s="204">
        <f>Q1841*H1841</f>
        <v>0</v>
      </c>
      <c r="S1841" s="204">
        <v>0</v>
      </c>
      <c r="T1841" s="205">
        <f>S1841*H1841</f>
        <v>0</v>
      </c>
      <c r="U1841" s="32"/>
      <c r="V1841" s="32"/>
      <c r="W1841" s="32"/>
      <c r="X1841" s="32"/>
      <c r="Y1841" s="32"/>
      <c r="Z1841" s="32"/>
      <c r="AA1841" s="32"/>
      <c r="AB1841" s="32"/>
      <c r="AC1841" s="32"/>
      <c r="AD1841" s="32"/>
      <c r="AE1841" s="32"/>
      <c r="AR1841" s="206" t="s">
        <v>150</v>
      </c>
      <c r="AT1841" s="206" t="s">
        <v>145</v>
      </c>
      <c r="AU1841" s="206" t="s">
        <v>83</v>
      </c>
      <c r="AY1841" s="17" t="s">
        <v>143</v>
      </c>
      <c r="BE1841" s="207">
        <f>IF(N1841="základní",J1841,0)</f>
        <v>664.5</v>
      </c>
      <c r="BF1841" s="207">
        <f>IF(N1841="snížená",J1841,0)</f>
        <v>0</v>
      </c>
      <c r="BG1841" s="207">
        <f>IF(N1841="zákl. přenesená",J1841,0)</f>
        <v>0</v>
      </c>
      <c r="BH1841" s="207">
        <f>IF(N1841="sníž. přenesená",J1841,0)</f>
        <v>0</v>
      </c>
      <c r="BI1841" s="207">
        <f>IF(N1841="nulová",J1841,0)</f>
        <v>0</v>
      </c>
      <c r="BJ1841" s="17" t="s">
        <v>20</v>
      </c>
      <c r="BK1841" s="207">
        <f>ROUND(I1841*H1841,2)</f>
        <v>664.5</v>
      </c>
      <c r="BL1841" s="17" t="s">
        <v>150</v>
      </c>
      <c r="BM1841" s="206" t="s">
        <v>3903</v>
      </c>
    </row>
    <row r="1842" s="2" customFormat="1" ht="24.15" customHeight="1">
      <c r="A1842" s="32"/>
      <c r="B1842" s="33"/>
      <c r="C1842" s="196" t="s">
        <v>3904</v>
      </c>
      <c r="D1842" s="196" t="s">
        <v>145</v>
      </c>
      <c r="E1842" s="197" t="s">
        <v>3905</v>
      </c>
      <c r="F1842" s="198" t="s">
        <v>3906</v>
      </c>
      <c r="G1842" s="199" t="s">
        <v>148</v>
      </c>
      <c r="H1842" s="200">
        <v>375</v>
      </c>
      <c r="I1842" s="201">
        <v>78.5</v>
      </c>
      <c r="J1842" s="201">
        <f>ROUND(I1842*H1842,2)</f>
        <v>29437.5</v>
      </c>
      <c r="K1842" s="198" t="s">
        <v>149</v>
      </c>
      <c r="L1842" s="38"/>
      <c r="M1842" s="202" t="s">
        <v>18</v>
      </c>
      <c r="N1842" s="203" t="s">
        <v>45</v>
      </c>
      <c r="O1842" s="204">
        <v>0.16700000000000001</v>
      </c>
      <c r="P1842" s="204">
        <f>O1842*H1842</f>
        <v>62.625000000000007</v>
      </c>
      <c r="Q1842" s="204">
        <v>6.0528000000000001E-05</v>
      </c>
      <c r="R1842" s="204">
        <f>Q1842*H1842</f>
        <v>0.022697999999999999</v>
      </c>
      <c r="S1842" s="204">
        <v>0</v>
      </c>
      <c r="T1842" s="205">
        <f>S1842*H1842</f>
        <v>0</v>
      </c>
      <c r="U1842" s="32"/>
      <c r="V1842" s="32"/>
      <c r="W1842" s="32"/>
      <c r="X1842" s="32"/>
      <c r="Y1842" s="32"/>
      <c r="Z1842" s="32"/>
      <c r="AA1842" s="32"/>
      <c r="AB1842" s="32"/>
      <c r="AC1842" s="32"/>
      <c r="AD1842" s="32"/>
      <c r="AE1842" s="32"/>
      <c r="AR1842" s="206" t="s">
        <v>150</v>
      </c>
      <c r="AT1842" s="206" t="s">
        <v>145</v>
      </c>
      <c r="AU1842" s="206" t="s">
        <v>83</v>
      </c>
      <c r="AY1842" s="17" t="s">
        <v>143</v>
      </c>
      <c r="BE1842" s="207">
        <f>IF(N1842="základní",J1842,0)</f>
        <v>29437.5</v>
      </c>
      <c r="BF1842" s="207">
        <f>IF(N1842="snížená",J1842,0)</f>
        <v>0</v>
      </c>
      <c r="BG1842" s="207">
        <f>IF(N1842="zákl. přenesená",J1842,0)</f>
        <v>0</v>
      </c>
      <c r="BH1842" s="207">
        <f>IF(N1842="sníž. přenesená",J1842,0)</f>
        <v>0</v>
      </c>
      <c r="BI1842" s="207">
        <f>IF(N1842="nulová",J1842,0)</f>
        <v>0</v>
      </c>
      <c r="BJ1842" s="17" t="s">
        <v>20</v>
      </c>
      <c r="BK1842" s="207">
        <f>ROUND(I1842*H1842,2)</f>
        <v>29437.5</v>
      </c>
      <c r="BL1842" s="17" t="s">
        <v>150</v>
      </c>
      <c r="BM1842" s="206" t="s">
        <v>3907</v>
      </c>
    </row>
    <row r="1843" s="2" customFormat="1" ht="24.15" customHeight="1">
      <c r="A1843" s="32"/>
      <c r="B1843" s="33"/>
      <c r="C1843" s="196" t="s">
        <v>3908</v>
      </c>
      <c r="D1843" s="196" t="s">
        <v>145</v>
      </c>
      <c r="E1843" s="197" t="s">
        <v>3909</v>
      </c>
      <c r="F1843" s="198" t="s">
        <v>3910</v>
      </c>
      <c r="G1843" s="199" t="s">
        <v>148</v>
      </c>
      <c r="H1843" s="200">
        <v>30</v>
      </c>
      <c r="I1843" s="201">
        <v>124</v>
      </c>
      <c r="J1843" s="201">
        <f>ROUND(I1843*H1843,2)</f>
        <v>3720</v>
      </c>
      <c r="K1843" s="198" t="s">
        <v>149</v>
      </c>
      <c r="L1843" s="38"/>
      <c r="M1843" s="202" t="s">
        <v>18</v>
      </c>
      <c r="N1843" s="203" t="s">
        <v>45</v>
      </c>
      <c r="O1843" s="204">
        <v>0.184</v>
      </c>
      <c r="P1843" s="204">
        <f>O1843*H1843</f>
        <v>5.5199999999999996</v>
      </c>
      <c r="Q1843" s="204">
        <v>0.00013999999999999999</v>
      </c>
      <c r="R1843" s="204">
        <f>Q1843*H1843</f>
        <v>0.0041999999999999997</v>
      </c>
      <c r="S1843" s="204">
        <v>0</v>
      </c>
      <c r="T1843" s="205">
        <f>S1843*H1843</f>
        <v>0</v>
      </c>
      <c r="U1843" s="32"/>
      <c r="V1843" s="32"/>
      <c r="W1843" s="32"/>
      <c r="X1843" s="32"/>
      <c r="Y1843" s="32"/>
      <c r="Z1843" s="32"/>
      <c r="AA1843" s="32"/>
      <c r="AB1843" s="32"/>
      <c r="AC1843" s="32"/>
      <c r="AD1843" s="32"/>
      <c r="AE1843" s="32"/>
      <c r="AR1843" s="206" t="s">
        <v>150</v>
      </c>
      <c r="AT1843" s="206" t="s">
        <v>145</v>
      </c>
      <c r="AU1843" s="206" t="s">
        <v>83</v>
      </c>
      <c r="AY1843" s="17" t="s">
        <v>143</v>
      </c>
      <c r="BE1843" s="207">
        <f>IF(N1843="základní",J1843,0)</f>
        <v>3720</v>
      </c>
      <c r="BF1843" s="207">
        <f>IF(N1843="snížená",J1843,0)</f>
        <v>0</v>
      </c>
      <c r="BG1843" s="207">
        <f>IF(N1843="zákl. přenesená",J1843,0)</f>
        <v>0</v>
      </c>
      <c r="BH1843" s="207">
        <f>IF(N1843="sníž. přenesená",J1843,0)</f>
        <v>0</v>
      </c>
      <c r="BI1843" s="207">
        <f>IF(N1843="nulová",J1843,0)</f>
        <v>0</v>
      </c>
      <c r="BJ1843" s="17" t="s">
        <v>20</v>
      </c>
      <c r="BK1843" s="207">
        <f>ROUND(I1843*H1843,2)</f>
        <v>3720</v>
      </c>
      <c r="BL1843" s="17" t="s">
        <v>150</v>
      </c>
      <c r="BM1843" s="206" t="s">
        <v>3911</v>
      </c>
    </row>
    <row r="1844" s="2" customFormat="1">
      <c r="A1844" s="32"/>
      <c r="B1844" s="33"/>
      <c r="C1844" s="34"/>
      <c r="D1844" s="208" t="s">
        <v>179</v>
      </c>
      <c r="E1844" s="34"/>
      <c r="F1844" s="209" t="s">
        <v>3912</v>
      </c>
      <c r="G1844" s="34"/>
      <c r="H1844" s="34"/>
      <c r="I1844" s="34"/>
      <c r="J1844" s="34"/>
      <c r="K1844" s="34"/>
      <c r="L1844" s="38"/>
      <c r="M1844" s="210"/>
      <c r="N1844" s="211"/>
      <c r="O1844" s="77"/>
      <c r="P1844" s="77"/>
      <c r="Q1844" s="77"/>
      <c r="R1844" s="77"/>
      <c r="S1844" s="77"/>
      <c r="T1844" s="78"/>
      <c r="U1844" s="32"/>
      <c r="V1844" s="32"/>
      <c r="W1844" s="32"/>
      <c r="X1844" s="32"/>
      <c r="Y1844" s="32"/>
      <c r="Z1844" s="32"/>
      <c r="AA1844" s="32"/>
      <c r="AB1844" s="32"/>
      <c r="AC1844" s="32"/>
      <c r="AD1844" s="32"/>
      <c r="AE1844" s="32"/>
      <c r="AT1844" s="17" t="s">
        <v>179</v>
      </c>
      <c r="AU1844" s="17" t="s">
        <v>83</v>
      </c>
    </row>
    <row r="1845" s="2" customFormat="1" ht="24.15" customHeight="1">
      <c r="A1845" s="32"/>
      <c r="B1845" s="33"/>
      <c r="C1845" s="196" t="s">
        <v>3913</v>
      </c>
      <c r="D1845" s="196" t="s">
        <v>145</v>
      </c>
      <c r="E1845" s="197" t="s">
        <v>3914</v>
      </c>
      <c r="F1845" s="198" t="s">
        <v>3915</v>
      </c>
      <c r="G1845" s="199" t="s">
        <v>148</v>
      </c>
      <c r="H1845" s="200">
        <v>150</v>
      </c>
      <c r="I1845" s="201">
        <v>113</v>
      </c>
      <c r="J1845" s="201">
        <f>ROUND(I1845*H1845,2)</f>
        <v>16950</v>
      </c>
      <c r="K1845" s="198" t="s">
        <v>149</v>
      </c>
      <c r="L1845" s="38"/>
      <c r="M1845" s="202" t="s">
        <v>18</v>
      </c>
      <c r="N1845" s="203" t="s">
        <v>45</v>
      </c>
      <c r="O1845" s="204">
        <v>0.184</v>
      </c>
      <c r="P1845" s="204">
        <f>O1845*H1845</f>
        <v>27.599999999999998</v>
      </c>
      <c r="Q1845" s="204">
        <v>0.00014375</v>
      </c>
      <c r="R1845" s="204">
        <f>Q1845*H1845</f>
        <v>0.021562499999999998</v>
      </c>
      <c r="S1845" s="204">
        <v>0</v>
      </c>
      <c r="T1845" s="205">
        <f>S1845*H1845</f>
        <v>0</v>
      </c>
      <c r="U1845" s="32"/>
      <c r="V1845" s="32"/>
      <c r="W1845" s="32"/>
      <c r="X1845" s="32"/>
      <c r="Y1845" s="32"/>
      <c r="Z1845" s="32"/>
      <c r="AA1845" s="32"/>
      <c r="AB1845" s="32"/>
      <c r="AC1845" s="32"/>
      <c r="AD1845" s="32"/>
      <c r="AE1845" s="32"/>
      <c r="AR1845" s="206" t="s">
        <v>150</v>
      </c>
      <c r="AT1845" s="206" t="s">
        <v>145</v>
      </c>
      <c r="AU1845" s="206" t="s">
        <v>83</v>
      </c>
      <c r="AY1845" s="17" t="s">
        <v>143</v>
      </c>
      <c r="BE1845" s="207">
        <f>IF(N1845="základní",J1845,0)</f>
        <v>16950</v>
      </c>
      <c r="BF1845" s="207">
        <f>IF(N1845="snížená",J1845,0)</f>
        <v>0</v>
      </c>
      <c r="BG1845" s="207">
        <f>IF(N1845="zákl. přenesená",J1845,0)</f>
        <v>0</v>
      </c>
      <c r="BH1845" s="207">
        <f>IF(N1845="sníž. přenesená",J1845,0)</f>
        <v>0</v>
      </c>
      <c r="BI1845" s="207">
        <f>IF(N1845="nulová",J1845,0)</f>
        <v>0</v>
      </c>
      <c r="BJ1845" s="17" t="s">
        <v>20</v>
      </c>
      <c r="BK1845" s="207">
        <f>ROUND(I1845*H1845,2)</f>
        <v>16950</v>
      </c>
      <c r="BL1845" s="17" t="s">
        <v>150</v>
      </c>
      <c r="BM1845" s="206" t="s">
        <v>3916</v>
      </c>
    </row>
    <row r="1846" s="2" customFormat="1" ht="24.15" customHeight="1">
      <c r="A1846" s="32"/>
      <c r="B1846" s="33"/>
      <c r="C1846" s="196" t="s">
        <v>3917</v>
      </c>
      <c r="D1846" s="196" t="s">
        <v>145</v>
      </c>
      <c r="E1846" s="197" t="s">
        <v>3918</v>
      </c>
      <c r="F1846" s="198" t="s">
        <v>3919</v>
      </c>
      <c r="G1846" s="199" t="s">
        <v>148</v>
      </c>
      <c r="H1846" s="200">
        <v>150</v>
      </c>
      <c r="I1846" s="201">
        <v>116</v>
      </c>
      <c r="J1846" s="201">
        <f>ROUND(I1846*H1846,2)</f>
        <v>17400</v>
      </c>
      <c r="K1846" s="198" t="s">
        <v>149</v>
      </c>
      <c r="L1846" s="38"/>
      <c r="M1846" s="202" t="s">
        <v>18</v>
      </c>
      <c r="N1846" s="203" t="s">
        <v>45</v>
      </c>
      <c r="O1846" s="204">
        <v>0.17199999999999999</v>
      </c>
      <c r="P1846" s="204">
        <f>O1846*H1846</f>
        <v>25.799999999999997</v>
      </c>
      <c r="Q1846" s="204">
        <v>8.5879999999999998E-05</v>
      </c>
      <c r="R1846" s="204">
        <f>Q1846*H1846</f>
        <v>0.012881999999999999</v>
      </c>
      <c r="S1846" s="204">
        <v>0</v>
      </c>
      <c r="T1846" s="205">
        <f>S1846*H1846</f>
        <v>0</v>
      </c>
      <c r="U1846" s="32"/>
      <c r="V1846" s="32"/>
      <c r="W1846" s="32"/>
      <c r="X1846" s="32"/>
      <c r="Y1846" s="32"/>
      <c r="Z1846" s="32"/>
      <c r="AA1846" s="32"/>
      <c r="AB1846" s="32"/>
      <c r="AC1846" s="32"/>
      <c r="AD1846" s="32"/>
      <c r="AE1846" s="32"/>
      <c r="AR1846" s="206" t="s">
        <v>150</v>
      </c>
      <c r="AT1846" s="206" t="s">
        <v>145</v>
      </c>
      <c r="AU1846" s="206" t="s">
        <v>83</v>
      </c>
      <c r="AY1846" s="17" t="s">
        <v>143</v>
      </c>
      <c r="BE1846" s="207">
        <f>IF(N1846="základní",J1846,0)</f>
        <v>17400</v>
      </c>
      <c r="BF1846" s="207">
        <f>IF(N1846="snížená",J1846,0)</f>
        <v>0</v>
      </c>
      <c r="BG1846" s="207">
        <f>IF(N1846="zákl. přenesená",J1846,0)</f>
        <v>0</v>
      </c>
      <c r="BH1846" s="207">
        <f>IF(N1846="sníž. přenesená",J1846,0)</f>
        <v>0</v>
      </c>
      <c r="BI1846" s="207">
        <f>IF(N1846="nulová",J1846,0)</f>
        <v>0</v>
      </c>
      <c r="BJ1846" s="17" t="s">
        <v>20</v>
      </c>
      <c r="BK1846" s="207">
        <f>ROUND(I1846*H1846,2)</f>
        <v>17400</v>
      </c>
      <c r="BL1846" s="17" t="s">
        <v>150</v>
      </c>
      <c r="BM1846" s="206" t="s">
        <v>3920</v>
      </c>
    </row>
    <row r="1847" s="2" customFormat="1" ht="37.8" customHeight="1">
      <c r="A1847" s="32"/>
      <c r="B1847" s="33"/>
      <c r="C1847" s="196" t="s">
        <v>3921</v>
      </c>
      <c r="D1847" s="196" t="s">
        <v>145</v>
      </c>
      <c r="E1847" s="197" t="s">
        <v>3922</v>
      </c>
      <c r="F1847" s="198" t="s">
        <v>3923</v>
      </c>
      <c r="G1847" s="199" t="s">
        <v>148</v>
      </c>
      <c r="H1847" s="200">
        <v>30</v>
      </c>
      <c r="I1847" s="201">
        <v>177</v>
      </c>
      <c r="J1847" s="201">
        <f>ROUND(I1847*H1847,2)</f>
        <v>5310</v>
      </c>
      <c r="K1847" s="198" t="s">
        <v>149</v>
      </c>
      <c r="L1847" s="38"/>
      <c r="M1847" s="202" t="s">
        <v>18</v>
      </c>
      <c r="N1847" s="203" t="s">
        <v>45</v>
      </c>
      <c r="O1847" s="204">
        <v>0.23000000000000001</v>
      </c>
      <c r="P1847" s="204">
        <f>O1847*H1847</f>
        <v>6.9000000000000004</v>
      </c>
      <c r="Q1847" s="204">
        <v>0.021160000000000002</v>
      </c>
      <c r="R1847" s="204">
        <f>Q1847*H1847</f>
        <v>0.63480000000000003</v>
      </c>
      <c r="S1847" s="204">
        <v>0</v>
      </c>
      <c r="T1847" s="205">
        <f>S1847*H1847</f>
        <v>0</v>
      </c>
      <c r="U1847" s="32"/>
      <c r="V1847" s="32"/>
      <c r="W1847" s="32"/>
      <c r="X1847" s="32"/>
      <c r="Y1847" s="32"/>
      <c r="Z1847" s="32"/>
      <c r="AA1847" s="32"/>
      <c r="AB1847" s="32"/>
      <c r="AC1847" s="32"/>
      <c r="AD1847" s="32"/>
      <c r="AE1847" s="32"/>
      <c r="AR1847" s="206" t="s">
        <v>150</v>
      </c>
      <c r="AT1847" s="206" t="s">
        <v>145</v>
      </c>
      <c r="AU1847" s="206" t="s">
        <v>83</v>
      </c>
      <c r="AY1847" s="17" t="s">
        <v>143</v>
      </c>
      <c r="BE1847" s="207">
        <f>IF(N1847="základní",J1847,0)</f>
        <v>5310</v>
      </c>
      <c r="BF1847" s="207">
        <f>IF(N1847="snížená",J1847,0)</f>
        <v>0</v>
      </c>
      <c r="BG1847" s="207">
        <f>IF(N1847="zákl. přenesená",J1847,0)</f>
        <v>0</v>
      </c>
      <c r="BH1847" s="207">
        <f>IF(N1847="sníž. přenesená",J1847,0)</f>
        <v>0</v>
      </c>
      <c r="BI1847" s="207">
        <f>IF(N1847="nulová",J1847,0)</f>
        <v>0</v>
      </c>
      <c r="BJ1847" s="17" t="s">
        <v>20</v>
      </c>
      <c r="BK1847" s="207">
        <f>ROUND(I1847*H1847,2)</f>
        <v>5310</v>
      </c>
      <c r="BL1847" s="17" t="s">
        <v>150</v>
      </c>
      <c r="BM1847" s="206" t="s">
        <v>3924</v>
      </c>
    </row>
    <row r="1848" s="2" customFormat="1" ht="33" customHeight="1">
      <c r="A1848" s="32"/>
      <c r="B1848" s="33"/>
      <c r="C1848" s="196" t="s">
        <v>3925</v>
      </c>
      <c r="D1848" s="196" t="s">
        <v>145</v>
      </c>
      <c r="E1848" s="197" t="s">
        <v>3926</v>
      </c>
      <c r="F1848" s="198" t="s">
        <v>3927</v>
      </c>
      <c r="G1848" s="199" t="s">
        <v>148</v>
      </c>
      <c r="H1848" s="200">
        <v>30</v>
      </c>
      <c r="I1848" s="201">
        <v>207</v>
      </c>
      <c r="J1848" s="201">
        <f>ROUND(I1848*H1848,2)</f>
        <v>6210</v>
      </c>
      <c r="K1848" s="198" t="s">
        <v>149</v>
      </c>
      <c r="L1848" s="38"/>
      <c r="M1848" s="202" t="s">
        <v>18</v>
      </c>
      <c r="N1848" s="203" t="s">
        <v>45</v>
      </c>
      <c r="O1848" s="204">
        <v>0.23000000000000001</v>
      </c>
      <c r="P1848" s="204">
        <f>O1848*H1848</f>
        <v>6.9000000000000004</v>
      </c>
      <c r="Q1848" s="204">
        <v>0.021229999999999999</v>
      </c>
      <c r="R1848" s="204">
        <f>Q1848*H1848</f>
        <v>0.63690000000000002</v>
      </c>
      <c r="S1848" s="204">
        <v>0</v>
      </c>
      <c r="T1848" s="205">
        <f>S1848*H1848</f>
        <v>0</v>
      </c>
      <c r="U1848" s="32"/>
      <c r="V1848" s="32"/>
      <c r="W1848" s="32"/>
      <c r="X1848" s="32"/>
      <c r="Y1848" s="32"/>
      <c r="Z1848" s="32"/>
      <c r="AA1848" s="32"/>
      <c r="AB1848" s="32"/>
      <c r="AC1848" s="32"/>
      <c r="AD1848" s="32"/>
      <c r="AE1848" s="32"/>
      <c r="AR1848" s="206" t="s">
        <v>150</v>
      </c>
      <c r="AT1848" s="206" t="s">
        <v>145</v>
      </c>
      <c r="AU1848" s="206" t="s">
        <v>83</v>
      </c>
      <c r="AY1848" s="17" t="s">
        <v>143</v>
      </c>
      <c r="BE1848" s="207">
        <f>IF(N1848="základní",J1848,0)</f>
        <v>6210</v>
      </c>
      <c r="BF1848" s="207">
        <f>IF(N1848="snížená",J1848,0)</f>
        <v>0</v>
      </c>
      <c r="BG1848" s="207">
        <f>IF(N1848="zákl. přenesená",J1848,0)</f>
        <v>0</v>
      </c>
      <c r="BH1848" s="207">
        <f>IF(N1848="sníž. přenesená",J1848,0)</f>
        <v>0</v>
      </c>
      <c r="BI1848" s="207">
        <f>IF(N1848="nulová",J1848,0)</f>
        <v>0</v>
      </c>
      <c r="BJ1848" s="17" t="s">
        <v>20</v>
      </c>
      <c r="BK1848" s="207">
        <f>ROUND(I1848*H1848,2)</f>
        <v>6210</v>
      </c>
      <c r="BL1848" s="17" t="s">
        <v>150</v>
      </c>
      <c r="BM1848" s="206" t="s">
        <v>3928</v>
      </c>
    </row>
    <row r="1849" s="2" customFormat="1" ht="44.25" customHeight="1">
      <c r="A1849" s="32"/>
      <c r="B1849" s="33"/>
      <c r="C1849" s="196" t="s">
        <v>3929</v>
      </c>
      <c r="D1849" s="196" t="s">
        <v>145</v>
      </c>
      <c r="E1849" s="197" t="s">
        <v>3930</v>
      </c>
      <c r="F1849" s="198" t="s">
        <v>3931</v>
      </c>
      <c r="G1849" s="199" t="s">
        <v>148</v>
      </c>
      <c r="H1849" s="200">
        <v>375</v>
      </c>
      <c r="I1849" s="201">
        <v>451</v>
      </c>
      <c r="J1849" s="201">
        <f>ROUND(I1849*H1849,2)</f>
        <v>169125</v>
      </c>
      <c r="K1849" s="198" t="s">
        <v>149</v>
      </c>
      <c r="L1849" s="38"/>
      <c r="M1849" s="202" t="s">
        <v>18</v>
      </c>
      <c r="N1849" s="203" t="s">
        <v>45</v>
      </c>
      <c r="O1849" s="204">
        <v>0.45800000000000002</v>
      </c>
      <c r="P1849" s="204">
        <f>O1849*H1849</f>
        <v>171.75</v>
      </c>
      <c r="Q1849" s="204">
        <v>0.021559999999999999</v>
      </c>
      <c r="R1849" s="204">
        <f>Q1849*H1849</f>
        <v>8.0849999999999991</v>
      </c>
      <c r="S1849" s="204">
        <v>0</v>
      </c>
      <c r="T1849" s="205">
        <f>S1849*H1849</f>
        <v>0</v>
      </c>
      <c r="U1849" s="32"/>
      <c r="V1849" s="32"/>
      <c r="W1849" s="32"/>
      <c r="X1849" s="32"/>
      <c r="Y1849" s="32"/>
      <c r="Z1849" s="32"/>
      <c r="AA1849" s="32"/>
      <c r="AB1849" s="32"/>
      <c r="AC1849" s="32"/>
      <c r="AD1849" s="32"/>
      <c r="AE1849" s="32"/>
      <c r="AR1849" s="206" t="s">
        <v>150</v>
      </c>
      <c r="AT1849" s="206" t="s">
        <v>145</v>
      </c>
      <c r="AU1849" s="206" t="s">
        <v>83</v>
      </c>
      <c r="AY1849" s="17" t="s">
        <v>143</v>
      </c>
      <c r="BE1849" s="207">
        <f>IF(N1849="základní",J1849,0)</f>
        <v>169125</v>
      </c>
      <c r="BF1849" s="207">
        <f>IF(N1849="snížená",J1849,0)</f>
        <v>0</v>
      </c>
      <c r="BG1849" s="207">
        <f>IF(N1849="zákl. přenesená",J1849,0)</f>
        <v>0</v>
      </c>
      <c r="BH1849" s="207">
        <f>IF(N1849="sníž. přenesená",J1849,0)</f>
        <v>0</v>
      </c>
      <c r="BI1849" s="207">
        <f>IF(N1849="nulová",J1849,0)</f>
        <v>0</v>
      </c>
      <c r="BJ1849" s="17" t="s">
        <v>20</v>
      </c>
      <c r="BK1849" s="207">
        <f>ROUND(I1849*H1849,2)</f>
        <v>169125</v>
      </c>
      <c r="BL1849" s="17" t="s">
        <v>150</v>
      </c>
      <c r="BM1849" s="206" t="s">
        <v>3932</v>
      </c>
    </row>
    <row r="1850" s="2" customFormat="1" ht="49.05" customHeight="1">
      <c r="A1850" s="32"/>
      <c r="B1850" s="33"/>
      <c r="C1850" s="196" t="s">
        <v>3933</v>
      </c>
      <c r="D1850" s="196" t="s">
        <v>145</v>
      </c>
      <c r="E1850" s="197" t="s">
        <v>3934</v>
      </c>
      <c r="F1850" s="198" t="s">
        <v>3935</v>
      </c>
      <c r="G1850" s="199" t="s">
        <v>148</v>
      </c>
      <c r="H1850" s="200">
        <v>60</v>
      </c>
      <c r="I1850" s="201">
        <v>580</v>
      </c>
      <c r="J1850" s="201">
        <f>ROUND(I1850*H1850,2)</f>
        <v>34800</v>
      </c>
      <c r="K1850" s="198" t="s">
        <v>149</v>
      </c>
      <c r="L1850" s="38"/>
      <c r="M1850" s="202" t="s">
        <v>18</v>
      </c>
      <c r="N1850" s="203" t="s">
        <v>45</v>
      </c>
      <c r="O1850" s="204">
        <v>0.55800000000000005</v>
      </c>
      <c r="P1850" s="204">
        <f>O1850*H1850</f>
        <v>33.480000000000004</v>
      </c>
      <c r="Q1850" s="204">
        <v>0.023435999999999998</v>
      </c>
      <c r="R1850" s="204">
        <f>Q1850*H1850</f>
        <v>1.4061599999999999</v>
      </c>
      <c r="S1850" s="204">
        <v>0</v>
      </c>
      <c r="T1850" s="205">
        <f>S1850*H1850</f>
        <v>0</v>
      </c>
      <c r="U1850" s="32"/>
      <c r="V1850" s="32"/>
      <c r="W1850" s="32"/>
      <c r="X1850" s="32"/>
      <c r="Y1850" s="32"/>
      <c r="Z1850" s="32"/>
      <c r="AA1850" s="32"/>
      <c r="AB1850" s="32"/>
      <c r="AC1850" s="32"/>
      <c r="AD1850" s="32"/>
      <c r="AE1850" s="32"/>
      <c r="AR1850" s="206" t="s">
        <v>150</v>
      </c>
      <c r="AT1850" s="206" t="s">
        <v>145</v>
      </c>
      <c r="AU1850" s="206" t="s">
        <v>83</v>
      </c>
      <c r="AY1850" s="17" t="s">
        <v>143</v>
      </c>
      <c r="BE1850" s="207">
        <f>IF(N1850="základní",J1850,0)</f>
        <v>34800</v>
      </c>
      <c r="BF1850" s="207">
        <f>IF(N1850="snížená",J1850,0)</f>
        <v>0</v>
      </c>
      <c r="BG1850" s="207">
        <f>IF(N1850="zákl. přenesená",J1850,0)</f>
        <v>0</v>
      </c>
      <c r="BH1850" s="207">
        <f>IF(N1850="sníž. přenesená",J1850,0)</f>
        <v>0</v>
      </c>
      <c r="BI1850" s="207">
        <f>IF(N1850="nulová",J1850,0)</f>
        <v>0</v>
      </c>
      <c r="BJ1850" s="17" t="s">
        <v>20</v>
      </c>
      <c r="BK1850" s="207">
        <f>ROUND(I1850*H1850,2)</f>
        <v>34800</v>
      </c>
      <c r="BL1850" s="17" t="s">
        <v>150</v>
      </c>
      <c r="BM1850" s="206" t="s">
        <v>3936</v>
      </c>
    </row>
    <row r="1851" s="2" customFormat="1" ht="33" customHeight="1">
      <c r="A1851" s="32"/>
      <c r="B1851" s="33"/>
      <c r="C1851" s="196" t="s">
        <v>3937</v>
      </c>
      <c r="D1851" s="196" t="s">
        <v>145</v>
      </c>
      <c r="E1851" s="197" t="s">
        <v>3938</v>
      </c>
      <c r="F1851" s="198" t="s">
        <v>3939</v>
      </c>
      <c r="G1851" s="199" t="s">
        <v>148</v>
      </c>
      <c r="H1851" s="200">
        <v>900</v>
      </c>
      <c r="I1851" s="201">
        <v>591</v>
      </c>
      <c r="J1851" s="201">
        <f>ROUND(I1851*H1851,2)</f>
        <v>531900</v>
      </c>
      <c r="K1851" s="198" t="s">
        <v>149</v>
      </c>
      <c r="L1851" s="38"/>
      <c r="M1851" s="202" t="s">
        <v>18</v>
      </c>
      <c r="N1851" s="203" t="s">
        <v>45</v>
      </c>
      <c r="O1851" s="204">
        <v>0.50600000000000001</v>
      </c>
      <c r="P1851" s="204">
        <f>O1851*H1851</f>
        <v>455.39999999999998</v>
      </c>
      <c r="Q1851" s="204">
        <v>0.021829999999999999</v>
      </c>
      <c r="R1851" s="204">
        <f>Q1851*H1851</f>
        <v>19.646999999999998</v>
      </c>
      <c r="S1851" s="204">
        <v>0</v>
      </c>
      <c r="T1851" s="205">
        <f>S1851*H1851</f>
        <v>0</v>
      </c>
      <c r="U1851" s="32"/>
      <c r="V1851" s="32"/>
      <c r="W1851" s="32"/>
      <c r="X1851" s="32"/>
      <c r="Y1851" s="32"/>
      <c r="Z1851" s="32"/>
      <c r="AA1851" s="32"/>
      <c r="AB1851" s="32"/>
      <c r="AC1851" s="32"/>
      <c r="AD1851" s="32"/>
      <c r="AE1851" s="32"/>
      <c r="AR1851" s="206" t="s">
        <v>150</v>
      </c>
      <c r="AT1851" s="206" t="s">
        <v>145</v>
      </c>
      <c r="AU1851" s="206" t="s">
        <v>83</v>
      </c>
      <c r="AY1851" s="17" t="s">
        <v>143</v>
      </c>
      <c r="BE1851" s="207">
        <f>IF(N1851="základní",J1851,0)</f>
        <v>531900</v>
      </c>
      <c r="BF1851" s="207">
        <f>IF(N1851="snížená",J1851,0)</f>
        <v>0</v>
      </c>
      <c r="BG1851" s="207">
        <f>IF(N1851="zákl. přenesená",J1851,0)</f>
        <v>0</v>
      </c>
      <c r="BH1851" s="207">
        <f>IF(N1851="sníž. přenesená",J1851,0)</f>
        <v>0</v>
      </c>
      <c r="BI1851" s="207">
        <f>IF(N1851="nulová",J1851,0)</f>
        <v>0</v>
      </c>
      <c r="BJ1851" s="17" t="s">
        <v>20</v>
      </c>
      <c r="BK1851" s="207">
        <f>ROUND(I1851*H1851,2)</f>
        <v>531900</v>
      </c>
      <c r="BL1851" s="17" t="s">
        <v>150</v>
      </c>
      <c r="BM1851" s="206" t="s">
        <v>3940</v>
      </c>
    </row>
    <row r="1852" s="2" customFormat="1" ht="21.75" customHeight="1">
      <c r="A1852" s="32"/>
      <c r="B1852" s="33"/>
      <c r="C1852" s="196" t="s">
        <v>3941</v>
      </c>
      <c r="D1852" s="196" t="s">
        <v>145</v>
      </c>
      <c r="E1852" s="197" t="s">
        <v>3942</v>
      </c>
      <c r="F1852" s="198" t="s">
        <v>3943</v>
      </c>
      <c r="G1852" s="199" t="s">
        <v>148</v>
      </c>
      <c r="H1852" s="200">
        <v>1500</v>
      </c>
      <c r="I1852" s="201">
        <v>110</v>
      </c>
      <c r="J1852" s="201">
        <f>ROUND(I1852*H1852,2)</f>
        <v>165000</v>
      </c>
      <c r="K1852" s="198" t="s">
        <v>149</v>
      </c>
      <c r="L1852" s="38"/>
      <c r="M1852" s="202" t="s">
        <v>18</v>
      </c>
      <c r="N1852" s="203" t="s">
        <v>45</v>
      </c>
      <c r="O1852" s="204">
        <v>0.17999999999999999</v>
      </c>
      <c r="P1852" s="204">
        <f>O1852*H1852</f>
        <v>270</v>
      </c>
      <c r="Q1852" s="204">
        <v>0.00027999999999999998</v>
      </c>
      <c r="R1852" s="204">
        <f>Q1852*H1852</f>
        <v>0.41999999999999998</v>
      </c>
      <c r="S1852" s="204">
        <v>0</v>
      </c>
      <c r="T1852" s="205">
        <f>S1852*H1852</f>
        <v>0</v>
      </c>
      <c r="U1852" s="32"/>
      <c r="V1852" s="32"/>
      <c r="W1852" s="32"/>
      <c r="X1852" s="32"/>
      <c r="Y1852" s="32"/>
      <c r="Z1852" s="32"/>
      <c r="AA1852" s="32"/>
      <c r="AB1852" s="32"/>
      <c r="AC1852" s="32"/>
      <c r="AD1852" s="32"/>
      <c r="AE1852" s="32"/>
      <c r="AR1852" s="206" t="s">
        <v>150</v>
      </c>
      <c r="AT1852" s="206" t="s">
        <v>145</v>
      </c>
      <c r="AU1852" s="206" t="s">
        <v>83</v>
      </c>
      <c r="AY1852" s="17" t="s">
        <v>143</v>
      </c>
      <c r="BE1852" s="207">
        <f>IF(N1852="základní",J1852,0)</f>
        <v>165000</v>
      </c>
      <c r="BF1852" s="207">
        <f>IF(N1852="snížená",J1852,0)</f>
        <v>0</v>
      </c>
      <c r="BG1852" s="207">
        <f>IF(N1852="zákl. přenesená",J1852,0)</f>
        <v>0</v>
      </c>
      <c r="BH1852" s="207">
        <f>IF(N1852="sníž. přenesená",J1852,0)</f>
        <v>0</v>
      </c>
      <c r="BI1852" s="207">
        <f>IF(N1852="nulová",J1852,0)</f>
        <v>0</v>
      </c>
      <c r="BJ1852" s="17" t="s">
        <v>20</v>
      </c>
      <c r="BK1852" s="207">
        <f>ROUND(I1852*H1852,2)</f>
        <v>165000</v>
      </c>
      <c r="BL1852" s="17" t="s">
        <v>150</v>
      </c>
      <c r="BM1852" s="206" t="s">
        <v>3944</v>
      </c>
    </row>
    <row r="1853" s="2" customFormat="1" ht="24.15" customHeight="1">
      <c r="A1853" s="32"/>
      <c r="B1853" s="33"/>
      <c r="C1853" s="196" t="s">
        <v>3945</v>
      </c>
      <c r="D1853" s="196" t="s">
        <v>145</v>
      </c>
      <c r="E1853" s="197" t="s">
        <v>3946</v>
      </c>
      <c r="F1853" s="198" t="s">
        <v>3947</v>
      </c>
      <c r="G1853" s="199" t="s">
        <v>148</v>
      </c>
      <c r="H1853" s="200">
        <v>150</v>
      </c>
      <c r="I1853" s="201">
        <v>64.200000000000003</v>
      </c>
      <c r="J1853" s="201">
        <f>ROUND(I1853*H1853,2)</f>
        <v>9630</v>
      </c>
      <c r="K1853" s="198" t="s">
        <v>149</v>
      </c>
      <c r="L1853" s="38"/>
      <c r="M1853" s="202" t="s">
        <v>18</v>
      </c>
      <c r="N1853" s="203" t="s">
        <v>45</v>
      </c>
      <c r="O1853" s="204">
        <v>0.108</v>
      </c>
      <c r="P1853" s="204">
        <f>O1853*H1853</f>
        <v>16.199999999999999</v>
      </c>
      <c r="Q1853" s="204">
        <v>0.00021000000000000001</v>
      </c>
      <c r="R1853" s="204">
        <f>Q1853*H1853</f>
        <v>0.0315</v>
      </c>
      <c r="S1853" s="204">
        <v>0</v>
      </c>
      <c r="T1853" s="205">
        <f>S1853*H1853</f>
        <v>0</v>
      </c>
      <c r="U1853" s="32"/>
      <c r="V1853" s="32"/>
      <c r="W1853" s="32"/>
      <c r="X1853" s="32"/>
      <c r="Y1853" s="32"/>
      <c r="Z1853" s="32"/>
      <c r="AA1853" s="32"/>
      <c r="AB1853" s="32"/>
      <c r="AC1853" s="32"/>
      <c r="AD1853" s="32"/>
      <c r="AE1853" s="32"/>
      <c r="AR1853" s="206" t="s">
        <v>150</v>
      </c>
      <c r="AT1853" s="206" t="s">
        <v>145</v>
      </c>
      <c r="AU1853" s="206" t="s">
        <v>83</v>
      </c>
      <c r="AY1853" s="17" t="s">
        <v>143</v>
      </c>
      <c r="BE1853" s="207">
        <f>IF(N1853="základní",J1853,0)</f>
        <v>9630</v>
      </c>
      <c r="BF1853" s="207">
        <f>IF(N1853="snížená",J1853,0)</f>
        <v>0</v>
      </c>
      <c r="BG1853" s="207">
        <f>IF(N1853="zákl. přenesená",J1853,0)</f>
        <v>0</v>
      </c>
      <c r="BH1853" s="207">
        <f>IF(N1853="sníž. přenesená",J1853,0)</f>
        <v>0</v>
      </c>
      <c r="BI1853" s="207">
        <f>IF(N1853="nulová",J1853,0)</f>
        <v>0</v>
      </c>
      <c r="BJ1853" s="17" t="s">
        <v>20</v>
      </c>
      <c r="BK1853" s="207">
        <f>ROUND(I1853*H1853,2)</f>
        <v>9630</v>
      </c>
      <c r="BL1853" s="17" t="s">
        <v>150</v>
      </c>
      <c r="BM1853" s="206" t="s">
        <v>3948</v>
      </c>
    </row>
    <row r="1854" s="2" customFormat="1">
      <c r="A1854" s="32"/>
      <c r="B1854" s="33"/>
      <c r="C1854" s="34"/>
      <c r="D1854" s="208" t="s">
        <v>179</v>
      </c>
      <c r="E1854" s="34"/>
      <c r="F1854" s="209" t="s">
        <v>3949</v>
      </c>
      <c r="G1854" s="34"/>
      <c r="H1854" s="34"/>
      <c r="I1854" s="34"/>
      <c r="J1854" s="34"/>
      <c r="K1854" s="34"/>
      <c r="L1854" s="38"/>
      <c r="M1854" s="210"/>
      <c r="N1854" s="211"/>
      <c r="O1854" s="77"/>
      <c r="P1854" s="77"/>
      <c r="Q1854" s="77"/>
      <c r="R1854" s="77"/>
      <c r="S1854" s="77"/>
      <c r="T1854" s="78"/>
      <c r="U1854" s="32"/>
      <c r="V1854" s="32"/>
      <c r="W1854" s="32"/>
      <c r="X1854" s="32"/>
      <c r="Y1854" s="32"/>
      <c r="Z1854" s="32"/>
      <c r="AA1854" s="32"/>
      <c r="AB1854" s="32"/>
      <c r="AC1854" s="32"/>
      <c r="AD1854" s="32"/>
      <c r="AE1854" s="32"/>
      <c r="AT1854" s="17" t="s">
        <v>179</v>
      </c>
      <c r="AU1854" s="17" t="s">
        <v>83</v>
      </c>
    </row>
    <row r="1855" s="2" customFormat="1" ht="37.8" customHeight="1">
      <c r="A1855" s="32"/>
      <c r="B1855" s="33"/>
      <c r="C1855" s="196" t="s">
        <v>3950</v>
      </c>
      <c r="D1855" s="196" t="s">
        <v>145</v>
      </c>
      <c r="E1855" s="197" t="s">
        <v>3951</v>
      </c>
      <c r="F1855" s="198" t="s">
        <v>3952</v>
      </c>
      <c r="G1855" s="199" t="s">
        <v>148</v>
      </c>
      <c r="H1855" s="200">
        <v>375</v>
      </c>
      <c r="I1855" s="201">
        <v>317</v>
      </c>
      <c r="J1855" s="201">
        <f>ROUND(I1855*H1855,2)</f>
        <v>118875</v>
      </c>
      <c r="K1855" s="198" t="s">
        <v>149</v>
      </c>
      <c r="L1855" s="38"/>
      <c r="M1855" s="202" t="s">
        <v>18</v>
      </c>
      <c r="N1855" s="203" t="s">
        <v>45</v>
      </c>
      <c r="O1855" s="204">
        <v>0.17999999999999999</v>
      </c>
      <c r="P1855" s="204">
        <f>O1855*H1855</f>
        <v>67.5</v>
      </c>
      <c r="Q1855" s="204">
        <v>0.00021000000000000001</v>
      </c>
      <c r="R1855" s="204">
        <f>Q1855*H1855</f>
        <v>0.078750000000000001</v>
      </c>
      <c r="S1855" s="204">
        <v>0</v>
      </c>
      <c r="T1855" s="205">
        <f>S1855*H1855</f>
        <v>0</v>
      </c>
      <c r="U1855" s="32"/>
      <c r="V1855" s="32"/>
      <c r="W1855" s="32"/>
      <c r="X1855" s="32"/>
      <c r="Y1855" s="32"/>
      <c r="Z1855" s="32"/>
      <c r="AA1855" s="32"/>
      <c r="AB1855" s="32"/>
      <c r="AC1855" s="32"/>
      <c r="AD1855" s="32"/>
      <c r="AE1855" s="32"/>
      <c r="AR1855" s="206" t="s">
        <v>150</v>
      </c>
      <c r="AT1855" s="206" t="s">
        <v>145</v>
      </c>
      <c r="AU1855" s="206" t="s">
        <v>83</v>
      </c>
      <c r="AY1855" s="17" t="s">
        <v>143</v>
      </c>
      <c r="BE1855" s="207">
        <f>IF(N1855="základní",J1855,0)</f>
        <v>118875</v>
      </c>
      <c r="BF1855" s="207">
        <f>IF(N1855="snížená",J1855,0)</f>
        <v>0</v>
      </c>
      <c r="BG1855" s="207">
        <f>IF(N1855="zákl. přenesená",J1855,0)</f>
        <v>0</v>
      </c>
      <c r="BH1855" s="207">
        <f>IF(N1855="sníž. přenesená",J1855,0)</f>
        <v>0</v>
      </c>
      <c r="BI1855" s="207">
        <f>IF(N1855="nulová",J1855,0)</f>
        <v>0</v>
      </c>
      <c r="BJ1855" s="17" t="s">
        <v>20</v>
      </c>
      <c r="BK1855" s="207">
        <f>ROUND(I1855*H1855,2)</f>
        <v>118875</v>
      </c>
      <c r="BL1855" s="17" t="s">
        <v>150</v>
      </c>
      <c r="BM1855" s="206" t="s">
        <v>3953</v>
      </c>
    </row>
    <row r="1856" s="2" customFormat="1" ht="49.05" customHeight="1">
      <c r="A1856" s="32"/>
      <c r="B1856" s="33"/>
      <c r="C1856" s="196" t="s">
        <v>3954</v>
      </c>
      <c r="D1856" s="196" t="s">
        <v>145</v>
      </c>
      <c r="E1856" s="197" t="s">
        <v>3955</v>
      </c>
      <c r="F1856" s="198" t="s">
        <v>3956</v>
      </c>
      <c r="G1856" s="199" t="s">
        <v>148</v>
      </c>
      <c r="H1856" s="200">
        <v>600</v>
      </c>
      <c r="I1856" s="201">
        <v>374</v>
      </c>
      <c r="J1856" s="201">
        <f>ROUND(I1856*H1856,2)</f>
        <v>224400</v>
      </c>
      <c r="K1856" s="198" t="s">
        <v>149</v>
      </c>
      <c r="L1856" s="38"/>
      <c r="M1856" s="202" t="s">
        <v>18</v>
      </c>
      <c r="N1856" s="203" t="s">
        <v>45</v>
      </c>
      <c r="O1856" s="204">
        <v>0.14999999999999999</v>
      </c>
      <c r="P1856" s="204">
        <f>O1856*H1856</f>
        <v>90</v>
      </c>
      <c r="Q1856" s="204">
        <v>0.00033</v>
      </c>
      <c r="R1856" s="204">
        <f>Q1856*H1856</f>
        <v>0.19800000000000001</v>
      </c>
      <c r="S1856" s="204">
        <v>0</v>
      </c>
      <c r="T1856" s="205">
        <f>S1856*H1856</f>
        <v>0</v>
      </c>
      <c r="U1856" s="32"/>
      <c r="V1856" s="32"/>
      <c r="W1856" s="32"/>
      <c r="X1856" s="32"/>
      <c r="Y1856" s="32"/>
      <c r="Z1856" s="32"/>
      <c r="AA1856" s="32"/>
      <c r="AB1856" s="32"/>
      <c r="AC1856" s="32"/>
      <c r="AD1856" s="32"/>
      <c r="AE1856" s="32"/>
      <c r="AR1856" s="206" t="s">
        <v>150</v>
      </c>
      <c r="AT1856" s="206" t="s">
        <v>145</v>
      </c>
      <c r="AU1856" s="206" t="s">
        <v>83</v>
      </c>
      <c r="AY1856" s="17" t="s">
        <v>143</v>
      </c>
      <c r="BE1856" s="207">
        <f>IF(N1856="základní",J1856,0)</f>
        <v>224400</v>
      </c>
      <c r="BF1856" s="207">
        <f>IF(N1856="snížená",J1856,0)</f>
        <v>0</v>
      </c>
      <c r="BG1856" s="207">
        <f>IF(N1856="zákl. přenesená",J1856,0)</f>
        <v>0</v>
      </c>
      <c r="BH1856" s="207">
        <f>IF(N1856="sníž. přenesená",J1856,0)</f>
        <v>0</v>
      </c>
      <c r="BI1856" s="207">
        <f>IF(N1856="nulová",J1856,0)</f>
        <v>0</v>
      </c>
      <c r="BJ1856" s="17" t="s">
        <v>20</v>
      </c>
      <c r="BK1856" s="207">
        <f>ROUND(I1856*H1856,2)</f>
        <v>224400</v>
      </c>
      <c r="BL1856" s="17" t="s">
        <v>150</v>
      </c>
      <c r="BM1856" s="206" t="s">
        <v>3957</v>
      </c>
    </row>
    <row r="1857" s="2" customFormat="1" ht="37.8" customHeight="1">
      <c r="A1857" s="32"/>
      <c r="B1857" s="33"/>
      <c r="C1857" s="196" t="s">
        <v>3958</v>
      </c>
      <c r="D1857" s="196" t="s">
        <v>145</v>
      </c>
      <c r="E1857" s="197" t="s">
        <v>3959</v>
      </c>
      <c r="F1857" s="198" t="s">
        <v>3960</v>
      </c>
      <c r="G1857" s="199" t="s">
        <v>148</v>
      </c>
      <c r="H1857" s="200">
        <v>300</v>
      </c>
      <c r="I1857" s="201">
        <v>470</v>
      </c>
      <c r="J1857" s="201">
        <f>ROUND(I1857*H1857,2)</f>
        <v>141000</v>
      </c>
      <c r="K1857" s="198" t="s">
        <v>149</v>
      </c>
      <c r="L1857" s="38"/>
      <c r="M1857" s="202" t="s">
        <v>18</v>
      </c>
      <c r="N1857" s="203" t="s">
        <v>45</v>
      </c>
      <c r="O1857" s="204">
        <v>0.17999999999999999</v>
      </c>
      <c r="P1857" s="204">
        <f>O1857*H1857</f>
        <v>54</v>
      </c>
      <c r="Q1857" s="204">
        <v>0.00050000000000000001</v>
      </c>
      <c r="R1857" s="204">
        <f>Q1857*H1857</f>
        <v>0.14999999999999999</v>
      </c>
      <c r="S1857" s="204">
        <v>0</v>
      </c>
      <c r="T1857" s="205">
        <f>S1857*H1857</f>
        <v>0</v>
      </c>
      <c r="U1857" s="32"/>
      <c r="V1857" s="32"/>
      <c r="W1857" s="32"/>
      <c r="X1857" s="32"/>
      <c r="Y1857" s="32"/>
      <c r="Z1857" s="32"/>
      <c r="AA1857" s="32"/>
      <c r="AB1857" s="32"/>
      <c r="AC1857" s="32"/>
      <c r="AD1857" s="32"/>
      <c r="AE1857" s="32"/>
      <c r="AR1857" s="206" t="s">
        <v>150</v>
      </c>
      <c r="AT1857" s="206" t="s">
        <v>145</v>
      </c>
      <c r="AU1857" s="206" t="s">
        <v>83</v>
      </c>
      <c r="AY1857" s="17" t="s">
        <v>143</v>
      </c>
      <c r="BE1857" s="207">
        <f>IF(N1857="základní",J1857,0)</f>
        <v>141000</v>
      </c>
      <c r="BF1857" s="207">
        <f>IF(N1857="snížená",J1857,0)</f>
        <v>0</v>
      </c>
      <c r="BG1857" s="207">
        <f>IF(N1857="zákl. přenesená",J1857,0)</f>
        <v>0</v>
      </c>
      <c r="BH1857" s="207">
        <f>IF(N1857="sníž. přenesená",J1857,0)</f>
        <v>0</v>
      </c>
      <c r="BI1857" s="207">
        <f>IF(N1857="nulová",J1857,0)</f>
        <v>0</v>
      </c>
      <c r="BJ1857" s="17" t="s">
        <v>20</v>
      </c>
      <c r="BK1857" s="207">
        <f>ROUND(I1857*H1857,2)</f>
        <v>141000</v>
      </c>
      <c r="BL1857" s="17" t="s">
        <v>150</v>
      </c>
      <c r="BM1857" s="206" t="s">
        <v>3961</v>
      </c>
    </row>
    <row r="1858" s="2" customFormat="1" ht="55.5" customHeight="1">
      <c r="A1858" s="32"/>
      <c r="B1858" s="33"/>
      <c r="C1858" s="196" t="s">
        <v>3962</v>
      </c>
      <c r="D1858" s="196" t="s">
        <v>145</v>
      </c>
      <c r="E1858" s="197" t="s">
        <v>3963</v>
      </c>
      <c r="F1858" s="198" t="s">
        <v>3964</v>
      </c>
      <c r="G1858" s="199" t="s">
        <v>148</v>
      </c>
      <c r="H1858" s="200">
        <v>375</v>
      </c>
      <c r="I1858" s="201">
        <v>449</v>
      </c>
      <c r="J1858" s="201">
        <f>ROUND(I1858*H1858,2)</f>
        <v>168375</v>
      </c>
      <c r="K1858" s="198" t="s">
        <v>149</v>
      </c>
      <c r="L1858" s="38"/>
      <c r="M1858" s="202" t="s">
        <v>18</v>
      </c>
      <c r="N1858" s="203" t="s">
        <v>45</v>
      </c>
      <c r="O1858" s="204">
        <v>0.17299999999999999</v>
      </c>
      <c r="P1858" s="204">
        <f>O1858*H1858</f>
        <v>64.875</v>
      </c>
      <c r="Q1858" s="204">
        <v>0.00053260000000000004</v>
      </c>
      <c r="R1858" s="204">
        <f>Q1858*H1858</f>
        <v>0.19972500000000001</v>
      </c>
      <c r="S1858" s="204">
        <v>0</v>
      </c>
      <c r="T1858" s="205">
        <f>S1858*H1858</f>
        <v>0</v>
      </c>
      <c r="U1858" s="32"/>
      <c r="V1858" s="32"/>
      <c r="W1858" s="32"/>
      <c r="X1858" s="32"/>
      <c r="Y1858" s="32"/>
      <c r="Z1858" s="32"/>
      <c r="AA1858" s="32"/>
      <c r="AB1858" s="32"/>
      <c r="AC1858" s="32"/>
      <c r="AD1858" s="32"/>
      <c r="AE1858" s="32"/>
      <c r="AR1858" s="206" t="s">
        <v>150</v>
      </c>
      <c r="AT1858" s="206" t="s">
        <v>145</v>
      </c>
      <c r="AU1858" s="206" t="s">
        <v>83</v>
      </c>
      <c r="AY1858" s="17" t="s">
        <v>143</v>
      </c>
      <c r="BE1858" s="207">
        <f>IF(N1858="základní",J1858,0)</f>
        <v>168375</v>
      </c>
      <c r="BF1858" s="207">
        <f>IF(N1858="snížená",J1858,0)</f>
        <v>0</v>
      </c>
      <c r="BG1858" s="207">
        <f>IF(N1858="zákl. přenesená",J1858,0)</f>
        <v>0</v>
      </c>
      <c r="BH1858" s="207">
        <f>IF(N1858="sníž. přenesená",J1858,0)</f>
        <v>0</v>
      </c>
      <c r="BI1858" s="207">
        <f>IF(N1858="nulová",J1858,0)</f>
        <v>0</v>
      </c>
      <c r="BJ1858" s="17" t="s">
        <v>20</v>
      </c>
      <c r="BK1858" s="207">
        <f>ROUND(I1858*H1858,2)</f>
        <v>168375</v>
      </c>
      <c r="BL1858" s="17" t="s">
        <v>150</v>
      </c>
      <c r="BM1858" s="206" t="s">
        <v>3965</v>
      </c>
    </row>
    <row r="1859" s="2" customFormat="1" ht="24.15" customHeight="1">
      <c r="A1859" s="32"/>
      <c r="B1859" s="33"/>
      <c r="C1859" s="196" t="s">
        <v>3966</v>
      </c>
      <c r="D1859" s="196" t="s">
        <v>145</v>
      </c>
      <c r="E1859" s="197" t="s">
        <v>3967</v>
      </c>
      <c r="F1859" s="198" t="s">
        <v>3968</v>
      </c>
      <c r="G1859" s="199" t="s">
        <v>148</v>
      </c>
      <c r="H1859" s="200">
        <v>30</v>
      </c>
      <c r="I1859" s="201">
        <v>78.5</v>
      </c>
      <c r="J1859" s="201">
        <f>ROUND(I1859*H1859,2)</f>
        <v>2355</v>
      </c>
      <c r="K1859" s="198" t="s">
        <v>149</v>
      </c>
      <c r="L1859" s="38"/>
      <c r="M1859" s="202" t="s">
        <v>18</v>
      </c>
      <c r="N1859" s="203" t="s">
        <v>45</v>
      </c>
      <c r="O1859" s="204">
        <v>0.089999999999999997</v>
      </c>
      <c r="P1859" s="204">
        <f>O1859*H1859</f>
        <v>2.6999999999999997</v>
      </c>
      <c r="Q1859" s="204">
        <v>0.00016559999999999999</v>
      </c>
      <c r="R1859" s="204">
        <f>Q1859*H1859</f>
        <v>0.0049679999999999993</v>
      </c>
      <c r="S1859" s="204">
        <v>0</v>
      </c>
      <c r="T1859" s="205">
        <f>S1859*H1859</f>
        <v>0</v>
      </c>
      <c r="U1859" s="32"/>
      <c r="V1859" s="32"/>
      <c r="W1859" s="32"/>
      <c r="X1859" s="32"/>
      <c r="Y1859" s="32"/>
      <c r="Z1859" s="32"/>
      <c r="AA1859" s="32"/>
      <c r="AB1859" s="32"/>
      <c r="AC1859" s="32"/>
      <c r="AD1859" s="32"/>
      <c r="AE1859" s="32"/>
      <c r="AR1859" s="206" t="s">
        <v>150</v>
      </c>
      <c r="AT1859" s="206" t="s">
        <v>145</v>
      </c>
      <c r="AU1859" s="206" t="s">
        <v>83</v>
      </c>
      <c r="AY1859" s="17" t="s">
        <v>143</v>
      </c>
      <c r="BE1859" s="207">
        <f>IF(N1859="základní",J1859,0)</f>
        <v>2355</v>
      </c>
      <c r="BF1859" s="207">
        <f>IF(N1859="snížená",J1859,0)</f>
        <v>0</v>
      </c>
      <c r="BG1859" s="207">
        <f>IF(N1859="zákl. přenesená",J1859,0)</f>
        <v>0</v>
      </c>
      <c r="BH1859" s="207">
        <f>IF(N1859="sníž. přenesená",J1859,0)</f>
        <v>0</v>
      </c>
      <c r="BI1859" s="207">
        <f>IF(N1859="nulová",J1859,0)</f>
        <v>0</v>
      </c>
      <c r="BJ1859" s="17" t="s">
        <v>20</v>
      </c>
      <c r="BK1859" s="207">
        <f>ROUND(I1859*H1859,2)</f>
        <v>2355</v>
      </c>
      <c r="BL1859" s="17" t="s">
        <v>150</v>
      </c>
      <c r="BM1859" s="206" t="s">
        <v>3969</v>
      </c>
    </row>
    <row r="1860" s="2" customFormat="1">
      <c r="A1860" s="32"/>
      <c r="B1860" s="33"/>
      <c r="C1860" s="34"/>
      <c r="D1860" s="208" t="s">
        <v>179</v>
      </c>
      <c r="E1860" s="34"/>
      <c r="F1860" s="209" t="s">
        <v>3970</v>
      </c>
      <c r="G1860" s="34"/>
      <c r="H1860" s="34"/>
      <c r="I1860" s="34"/>
      <c r="J1860" s="34"/>
      <c r="K1860" s="34"/>
      <c r="L1860" s="38"/>
      <c r="M1860" s="210"/>
      <c r="N1860" s="211"/>
      <c r="O1860" s="77"/>
      <c r="P1860" s="77"/>
      <c r="Q1860" s="77"/>
      <c r="R1860" s="77"/>
      <c r="S1860" s="77"/>
      <c r="T1860" s="78"/>
      <c r="U1860" s="32"/>
      <c r="V1860" s="32"/>
      <c r="W1860" s="32"/>
      <c r="X1860" s="32"/>
      <c r="Y1860" s="32"/>
      <c r="Z1860" s="32"/>
      <c r="AA1860" s="32"/>
      <c r="AB1860" s="32"/>
      <c r="AC1860" s="32"/>
      <c r="AD1860" s="32"/>
      <c r="AE1860" s="32"/>
      <c r="AT1860" s="17" t="s">
        <v>179</v>
      </c>
      <c r="AU1860" s="17" t="s">
        <v>83</v>
      </c>
    </row>
    <row r="1861" s="2" customFormat="1" ht="24.15" customHeight="1">
      <c r="A1861" s="32"/>
      <c r="B1861" s="33"/>
      <c r="C1861" s="196" t="s">
        <v>3971</v>
      </c>
      <c r="D1861" s="196" t="s">
        <v>145</v>
      </c>
      <c r="E1861" s="197" t="s">
        <v>3972</v>
      </c>
      <c r="F1861" s="198" t="s">
        <v>3973</v>
      </c>
      <c r="G1861" s="199" t="s">
        <v>148</v>
      </c>
      <c r="H1861" s="200">
        <v>30</v>
      </c>
      <c r="I1861" s="201">
        <v>54.299999999999997</v>
      </c>
      <c r="J1861" s="201">
        <f>ROUND(I1861*H1861,2)</f>
        <v>1629</v>
      </c>
      <c r="K1861" s="198" t="s">
        <v>149</v>
      </c>
      <c r="L1861" s="38"/>
      <c r="M1861" s="202" t="s">
        <v>18</v>
      </c>
      <c r="N1861" s="203" t="s">
        <v>45</v>
      </c>
      <c r="O1861" s="204">
        <v>0.089999999999999997</v>
      </c>
      <c r="P1861" s="204">
        <f>O1861*H1861</f>
        <v>2.6999999999999997</v>
      </c>
      <c r="Q1861" s="204">
        <v>0.00014300000000000001</v>
      </c>
      <c r="R1861" s="204">
        <f>Q1861*H1861</f>
        <v>0.0042900000000000004</v>
      </c>
      <c r="S1861" s="204">
        <v>0</v>
      </c>
      <c r="T1861" s="205">
        <f>S1861*H1861</f>
        <v>0</v>
      </c>
      <c r="U1861" s="32"/>
      <c r="V1861" s="32"/>
      <c r="W1861" s="32"/>
      <c r="X1861" s="32"/>
      <c r="Y1861" s="32"/>
      <c r="Z1861" s="32"/>
      <c r="AA1861" s="32"/>
      <c r="AB1861" s="32"/>
      <c r="AC1861" s="32"/>
      <c r="AD1861" s="32"/>
      <c r="AE1861" s="32"/>
      <c r="AR1861" s="206" t="s">
        <v>150</v>
      </c>
      <c r="AT1861" s="206" t="s">
        <v>145</v>
      </c>
      <c r="AU1861" s="206" t="s">
        <v>83</v>
      </c>
      <c r="AY1861" s="17" t="s">
        <v>143</v>
      </c>
      <c r="BE1861" s="207">
        <f>IF(N1861="základní",J1861,0)</f>
        <v>1629</v>
      </c>
      <c r="BF1861" s="207">
        <f>IF(N1861="snížená",J1861,0)</f>
        <v>0</v>
      </c>
      <c r="BG1861" s="207">
        <f>IF(N1861="zákl. přenesená",J1861,0)</f>
        <v>0</v>
      </c>
      <c r="BH1861" s="207">
        <f>IF(N1861="sníž. přenesená",J1861,0)</f>
        <v>0</v>
      </c>
      <c r="BI1861" s="207">
        <f>IF(N1861="nulová",J1861,0)</f>
        <v>0</v>
      </c>
      <c r="BJ1861" s="17" t="s">
        <v>20</v>
      </c>
      <c r="BK1861" s="207">
        <f>ROUND(I1861*H1861,2)</f>
        <v>1629</v>
      </c>
      <c r="BL1861" s="17" t="s">
        <v>150</v>
      </c>
      <c r="BM1861" s="206" t="s">
        <v>3974</v>
      </c>
    </row>
    <row r="1862" s="2" customFormat="1">
      <c r="A1862" s="32"/>
      <c r="B1862" s="33"/>
      <c r="C1862" s="34"/>
      <c r="D1862" s="208" t="s">
        <v>179</v>
      </c>
      <c r="E1862" s="34"/>
      <c r="F1862" s="209" t="s">
        <v>3970</v>
      </c>
      <c r="G1862" s="34"/>
      <c r="H1862" s="34"/>
      <c r="I1862" s="34"/>
      <c r="J1862" s="34"/>
      <c r="K1862" s="34"/>
      <c r="L1862" s="38"/>
      <c r="M1862" s="210"/>
      <c r="N1862" s="211"/>
      <c r="O1862" s="77"/>
      <c r="P1862" s="77"/>
      <c r="Q1862" s="77"/>
      <c r="R1862" s="77"/>
      <c r="S1862" s="77"/>
      <c r="T1862" s="78"/>
      <c r="U1862" s="32"/>
      <c r="V1862" s="32"/>
      <c r="W1862" s="32"/>
      <c r="X1862" s="32"/>
      <c r="Y1862" s="32"/>
      <c r="Z1862" s="32"/>
      <c r="AA1862" s="32"/>
      <c r="AB1862" s="32"/>
      <c r="AC1862" s="32"/>
      <c r="AD1862" s="32"/>
      <c r="AE1862" s="32"/>
      <c r="AT1862" s="17" t="s">
        <v>179</v>
      </c>
      <c r="AU1862" s="17" t="s">
        <v>83</v>
      </c>
    </row>
    <row r="1863" s="2" customFormat="1" ht="24.15" customHeight="1">
      <c r="A1863" s="32"/>
      <c r="B1863" s="33"/>
      <c r="C1863" s="196" t="s">
        <v>3975</v>
      </c>
      <c r="D1863" s="196" t="s">
        <v>145</v>
      </c>
      <c r="E1863" s="197" t="s">
        <v>3976</v>
      </c>
      <c r="F1863" s="198" t="s">
        <v>3977</v>
      </c>
      <c r="G1863" s="199" t="s">
        <v>195</v>
      </c>
      <c r="H1863" s="200">
        <v>30</v>
      </c>
      <c r="I1863" s="201">
        <v>840</v>
      </c>
      <c r="J1863" s="201">
        <f>ROUND(I1863*H1863,2)</f>
        <v>25200</v>
      </c>
      <c r="K1863" s="198" t="s">
        <v>149</v>
      </c>
      <c r="L1863" s="38"/>
      <c r="M1863" s="202" t="s">
        <v>18</v>
      </c>
      <c r="N1863" s="203" t="s">
        <v>45</v>
      </c>
      <c r="O1863" s="204">
        <v>0.70299999999999996</v>
      </c>
      <c r="P1863" s="204">
        <f>O1863*H1863</f>
        <v>21.09</v>
      </c>
      <c r="Q1863" s="204">
        <v>0</v>
      </c>
      <c r="R1863" s="204">
        <f>Q1863*H1863</f>
        <v>0</v>
      </c>
      <c r="S1863" s="204">
        <v>0</v>
      </c>
      <c r="T1863" s="205">
        <f>S1863*H1863</f>
        <v>0</v>
      </c>
      <c r="U1863" s="32"/>
      <c r="V1863" s="32"/>
      <c r="W1863" s="32"/>
      <c r="X1863" s="32"/>
      <c r="Y1863" s="32"/>
      <c r="Z1863" s="32"/>
      <c r="AA1863" s="32"/>
      <c r="AB1863" s="32"/>
      <c r="AC1863" s="32"/>
      <c r="AD1863" s="32"/>
      <c r="AE1863" s="32"/>
      <c r="AR1863" s="206" t="s">
        <v>150</v>
      </c>
      <c r="AT1863" s="206" t="s">
        <v>145</v>
      </c>
      <c r="AU1863" s="206" t="s">
        <v>83</v>
      </c>
      <c r="AY1863" s="17" t="s">
        <v>143</v>
      </c>
      <c r="BE1863" s="207">
        <f>IF(N1863="základní",J1863,0)</f>
        <v>25200</v>
      </c>
      <c r="BF1863" s="207">
        <f>IF(N1863="snížená",J1863,0)</f>
        <v>0</v>
      </c>
      <c r="BG1863" s="207">
        <f>IF(N1863="zákl. přenesená",J1863,0)</f>
        <v>0</v>
      </c>
      <c r="BH1863" s="207">
        <f>IF(N1863="sníž. přenesená",J1863,0)</f>
        <v>0</v>
      </c>
      <c r="BI1863" s="207">
        <f>IF(N1863="nulová",J1863,0)</f>
        <v>0</v>
      </c>
      <c r="BJ1863" s="17" t="s">
        <v>20</v>
      </c>
      <c r="BK1863" s="207">
        <f>ROUND(I1863*H1863,2)</f>
        <v>25200</v>
      </c>
      <c r="BL1863" s="17" t="s">
        <v>150</v>
      </c>
      <c r="BM1863" s="206" t="s">
        <v>3978</v>
      </c>
    </row>
    <row r="1864" s="2" customFormat="1">
      <c r="A1864" s="32"/>
      <c r="B1864" s="33"/>
      <c r="C1864" s="34"/>
      <c r="D1864" s="208" t="s">
        <v>152</v>
      </c>
      <c r="E1864" s="34"/>
      <c r="F1864" s="209" t="s">
        <v>3979</v>
      </c>
      <c r="G1864" s="34"/>
      <c r="H1864" s="34"/>
      <c r="I1864" s="34"/>
      <c r="J1864" s="34"/>
      <c r="K1864" s="34"/>
      <c r="L1864" s="38"/>
      <c r="M1864" s="210"/>
      <c r="N1864" s="211"/>
      <c r="O1864" s="77"/>
      <c r="P1864" s="77"/>
      <c r="Q1864" s="77"/>
      <c r="R1864" s="77"/>
      <c r="S1864" s="77"/>
      <c r="T1864" s="78"/>
      <c r="U1864" s="32"/>
      <c r="V1864" s="32"/>
      <c r="W1864" s="32"/>
      <c r="X1864" s="32"/>
      <c r="Y1864" s="32"/>
      <c r="Z1864" s="32"/>
      <c r="AA1864" s="32"/>
      <c r="AB1864" s="32"/>
      <c r="AC1864" s="32"/>
      <c r="AD1864" s="32"/>
      <c r="AE1864" s="32"/>
      <c r="AT1864" s="17" t="s">
        <v>152</v>
      </c>
      <c r="AU1864" s="17" t="s">
        <v>83</v>
      </c>
    </row>
    <row r="1865" s="2" customFormat="1">
      <c r="A1865" s="32"/>
      <c r="B1865" s="33"/>
      <c r="C1865" s="34"/>
      <c r="D1865" s="208" t="s">
        <v>179</v>
      </c>
      <c r="E1865" s="34"/>
      <c r="F1865" s="209" t="s">
        <v>3980</v>
      </c>
      <c r="G1865" s="34"/>
      <c r="H1865" s="34"/>
      <c r="I1865" s="34"/>
      <c r="J1865" s="34"/>
      <c r="K1865" s="34"/>
      <c r="L1865" s="38"/>
      <c r="M1865" s="210"/>
      <c r="N1865" s="211"/>
      <c r="O1865" s="77"/>
      <c r="P1865" s="77"/>
      <c r="Q1865" s="77"/>
      <c r="R1865" s="77"/>
      <c r="S1865" s="77"/>
      <c r="T1865" s="78"/>
      <c r="U1865" s="32"/>
      <c r="V1865" s="32"/>
      <c r="W1865" s="32"/>
      <c r="X1865" s="32"/>
      <c r="Y1865" s="32"/>
      <c r="Z1865" s="32"/>
      <c r="AA1865" s="32"/>
      <c r="AB1865" s="32"/>
      <c r="AC1865" s="32"/>
      <c r="AD1865" s="32"/>
      <c r="AE1865" s="32"/>
      <c r="AT1865" s="17" t="s">
        <v>179</v>
      </c>
      <c r="AU1865" s="17" t="s">
        <v>83</v>
      </c>
    </row>
    <row r="1866" s="12" customFormat="1" ht="22.8" customHeight="1">
      <c r="A1866" s="12"/>
      <c r="B1866" s="181"/>
      <c r="C1866" s="182"/>
      <c r="D1866" s="183" t="s">
        <v>73</v>
      </c>
      <c r="E1866" s="194" t="s">
        <v>3764</v>
      </c>
      <c r="F1866" s="194" t="s">
        <v>3981</v>
      </c>
      <c r="G1866" s="182"/>
      <c r="H1866" s="182"/>
      <c r="I1866" s="182"/>
      <c r="J1866" s="195">
        <f>BK1866</f>
        <v>315609.59999999998</v>
      </c>
      <c r="K1866" s="182"/>
      <c r="L1866" s="186"/>
      <c r="M1866" s="187"/>
      <c r="N1866" s="188"/>
      <c r="O1866" s="188"/>
      <c r="P1866" s="189">
        <f>SUM(P1867:P1881)</f>
        <v>659.976</v>
      </c>
      <c r="Q1866" s="188"/>
      <c r="R1866" s="189">
        <f>SUM(R1867:R1881)</f>
        <v>3.0147374999999998</v>
      </c>
      <c r="S1866" s="188"/>
      <c r="T1866" s="190">
        <f>SUM(T1867:T1881)</f>
        <v>0.69750000000000001</v>
      </c>
      <c r="U1866" s="12"/>
      <c r="V1866" s="12"/>
      <c r="W1866" s="12"/>
      <c r="X1866" s="12"/>
      <c r="Y1866" s="12"/>
      <c r="Z1866" s="12"/>
      <c r="AA1866" s="12"/>
      <c r="AB1866" s="12"/>
      <c r="AC1866" s="12"/>
      <c r="AD1866" s="12"/>
      <c r="AE1866" s="12"/>
      <c r="AR1866" s="191" t="s">
        <v>20</v>
      </c>
      <c r="AT1866" s="192" t="s">
        <v>73</v>
      </c>
      <c r="AU1866" s="192" t="s">
        <v>20</v>
      </c>
      <c r="AY1866" s="191" t="s">
        <v>143</v>
      </c>
      <c r="BK1866" s="193">
        <f>SUM(BK1867:BK1881)</f>
        <v>315609.59999999998</v>
      </c>
    </row>
    <row r="1867" s="2" customFormat="1" ht="24.15" customHeight="1">
      <c r="A1867" s="32"/>
      <c r="B1867" s="33"/>
      <c r="C1867" s="196" t="s">
        <v>3982</v>
      </c>
      <c r="D1867" s="196" t="s">
        <v>145</v>
      </c>
      <c r="E1867" s="197" t="s">
        <v>3983</v>
      </c>
      <c r="F1867" s="198" t="s">
        <v>3984</v>
      </c>
      <c r="G1867" s="199" t="s">
        <v>148</v>
      </c>
      <c r="H1867" s="200">
        <v>12000</v>
      </c>
      <c r="I1867" s="201">
        <v>4.8300000000000001</v>
      </c>
      <c r="J1867" s="201">
        <f>ROUND(I1867*H1867,2)</f>
        <v>57960</v>
      </c>
      <c r="K1867" s="198" t="s">
        <v>149</v>
      </c>
      <c r="L1867" s="38"/>
      <c r="M1867" s="202" t="s">
        <v>18</v>
      </c>
      <c r="N1867" s="203" t="s">
        <v>45</v>
      </c>
      <c r="O1867" s="204">
        <v>0.012</v>
      </c>
      <c r="P1867" s="204">
        <f>O1867*H1867</f>
        <v>144</v>
      </c>
      <c r="Q1867" s="204">
        <v>0</v>
      </c>
      <c r="R1867" s="204">
        <f>Q1867*H1867</f>
        <v>0</v>
      </c>
      <c r="S1867" s="204">
        <v>0</v>
      </c>
      <c r="T1867" s="205">
        <f>S1867*H1867</f>
        <v>0</v>
      </c>
      <c r="U1867" s="32"/>
      <c r="V1867" s="32"/>
      <c r="W1867" s="32"/>
      <c r="X1867" s="32"/>
      <c r="Y1867" s="32"/>
      <c r="Z1867" s="32"/>
      <c r="AA1867" s="32"/>
      <c r="AB1867" s="32"/>
      <c r="AC1867" s="32"/>
      <c r="AD1867" s="32"/>
      <c r="AE1867" s="32"/>
      <c r="AR1867" s="206" t="s">
        <v>150</v>
      </c>
      <c r="AT1867" s="206" t="s">
        <v>145</v>
      </c>
      <c r="AU1867" s="206" t="s">
        <v>83</v>
      </c>
      <c r="AY1867" s="17" t="s">
        <v>143</v>
      </c>
      <c r="BE1867" s="207">
        <f>IF(N1867="základní",J1867,0)</f>
        <v>57960</v>
      </c>
      <c r="BF1867" s="207">
        <f>IF(N1867="snížená",J1867,0)</f>
        <v>0</v>
      </c>
      <c r="BG1867" s="207">
        <f>IF(N1867="zákl. přenesená",J1867,0)</f>
        <v>0</v>
      </c>
      <c r="BH1867" s="207">
        <f>IF(N1867="sníž. přenesená",J1867,0)</f>
        <v>0</v>
      </c>
      <c r="BI1867" s="207">
        <f>IF(N1867="nulová",J1867,0)</f>
        <v>0</v>
      </c>
      <c r="BJ1867" s="17" t="s">
        <v>20</v>
      </c>
      <c r="BK1867" s="207">
        <f>ROUND(I1867*H1867,2)</f>
        <v>57960</v>
      </c>
      <c r="BL1867" s="17" t="s">
        <v>150</v>
      </c>
      <c r="BM1867" s="206" t="s">
        <v>3985</v>
      </c>
    </row>
    <row r="1868" s="2" customFormat="1">
      <c r="A1868" s="32"/>
      <c r="B1868" s="33"/>
      <c r="C1868" s="34"/>
      <c r="D1868" s="208" t="s">
        <v>179</v>
      </c>
      <c r="E1868" s="34"/>
      <c r="F1868" s="209" t="s">
        <v>3986</v>
      </c>
      <c r="G1868" s="34"/>
      <c r="H1868" s="34"/>
      <c r="I1868" s="34"/>
      <c r="J1868" s="34"/>
      <c r="K1868" s="34"/>
      <c r="L1868" s="38"/>
      <c r="M1868" s="210"/>
      <c r="N1868" s="211"/>
      <c r="O1868" s="77"/>
      <c r="P1868" s="77"/>
      <c r="Q1868" s="77"/>
      <c r="R1868" s="77"/>
      <c r="S1868" s="77"/>
      <c r="T1868" s="78"/>
      <c r="U1868" s="32"/>
      <c r="V1868" s="32"/>
      <c r="W1868" s="32"/>
      <c r="X1868" s="32"/>
      <c r="Y1868" s="32"/>
      <c r="Z1868" s="32"/>
      <c r="AA1868" s="32"/>
      <c r="AB1868" s="32"/>
      <c r="AC1868" s="32"/>
      <c r="AD1868" s="32"/>
      <c r="AE1868" s="32"/>
      <c r="AT1868" s="17" t="s">
        <v>179</v>
      </c>
      <c r="AU1868" s="17" t="s">
        <v>83</v>
      </c>
    </row>
    <row r="1869" s="2" customFormat="1" ht="21.75" customHeight="1">
      <c r="A1869" s="32"/>
      <c r="B1869" s="33"/>
      <c r="C1869" s="196" t="s">
        <v>3987</v>
      </c>
      <c r="D1869" s="196" t="s">
        <v>145</v>
      </c>
      <c r="E1869" s="197" t="s">
        <v>3988</v>
      </c>
      <c r="F1869" s="198" t="s">
        <v>3989</v>
      </c>
      <c r="G1869" s="199" t="s">
        <v>148</v>
      </c>
      <c r="H1869" s="200">
        <v>1089</v>
      </c>
      <c r="I1869" s="201">
        <v>33.899999999999999</v>
      </c>
      <c r="J1869" s="201">
        <f>ROUND(I1869*H1869,2)</f>
        <v>36917.099999999999</v>
      </c>
      <c r="K1869" s="198" t="s">
        <v>149</v>
      </c>
      <c r="L1869" s="38"/>
      <c r="M1869" s="202" t="s">
        <v>18</v>
      </c>
      <c r="N1869" s="203" t="s">
        <v>45</v>
      </c>
      <c r="O1869" s="204">
        <v>0.084000000000000005</v>
      </c>
      <c r="P1869" s="204">
        <f>O1869*H1869</f>
        <v>91.475999999999999</v>
      </c>
      <c r="Q1869" s="204">
        <v>0</v>
      </c>
      <c r="R1869" s="204">
        <f>Q1869*H1869</f>
        <v>0</v>
      </c>
      <c r="S1869" s="204">
        <v>0</v>
      </c>
      <c r="T1869" s="205">
        <f>S1869*H1869</f>
        <v>0</v>
      </c>
      <c r="U1869" s="32"/>
      <c r="V1869" s="32"/>
      <c r="W1869" s="32"/>
      <c r="X1869" s="32"/>
      <c r="Y1869" s="32"/>
      <c r="Z1869" s="32"/>
      <c r="AA1869" s="32"/>
      <c r="AB1869" s="32"/>
      <c r="AC1869" s="32"/>
      <c r="AD1869" s="32"/>
      <c r="AE1869" s="32"/>
      <c r="AR1869" s="206" t="s">
        <v>150</v>
      </c>
      <c r="AT1869" s="206" t="s">
        <v>145</v>
      </c>
      <c r="AU1869" s="206" t="s">
        <v>83</v>
      </c>
      <c r="AY1869" s="17" t="s">
        <v>143</v>
      </c>
      <c r="BE1869" s="207">
        <f>IF(N1869="základní",J1869,0)</f>
        <v>36917.099999999999</v>
      </c>
      <c r="BF1869" s="207">
        <f>IF(N1869="snížená",J1869,0)</f>
        <v>0</v>
      </c>
      <c r="BG1869" s="207">
        <f>IF(N1869="zákl. přenesená",J1869,0)</f>
        <v>0</v>
      </c>
      <c r="BH1869" s="207">
        <f>IF(N1869="sníž. přenesená",J1869,0)</f>
        <v>0</v>
      </c>
      <c r="BI1869" s="207">
        <f>IF(N1869="nulová",J1869,0)</f>
        <v>0</v>
      </c>
      <c r="BJ1869" s="17" t="s">
        <v>20</v>
      </c>
      <c r="BK1869" s="207">
        <f>ROUND(I1869*H1869,2)</f>
        <v>36917.099999999999</v>
      </c>
      <c r="BL1869" s="17" t="s">
        <v>150</v>
      </c>
      <c r="BM1869" s="206" t="s">
        <v>3990</v>
      </c>
    </row>
    <row r="1870" s="2" customFormat="1" ht="16.5" customHeight="1">
      <c r="A1870" s="32"/>
      <c r="B1870" s="33"/>
      <c r="C1870" s="196" t="s">
        <v>3991</v>
      </c>
      <c r="D1870" s="196" t="s">
        <v>145</v>
      </c>
      <c r="E1870" s="197" t="s">
        <v>3992</v>
      </c>
      <c r="F1870" s="198" t="s">
        <v>3993</v>
      </c>
      <c r="G1870" s="199" t="s">
        <v>148</v>
      </c>
      <c r="H1870" s="200">
        <v>2250</v>
      </c>
      <c r="I1870" s="201">
        <v>29.800000000000001</v>
      </c>
      <c r="J1870" s="201">
        <f>ROUND(I1870*H1870,2)</f>
        <v>67050</v>
      </c>
      <c r="K1870" s="198" t="s">
        <v>149</v>
      </c>
      <c r="L1870" s="38"/>
      <c r="M1870" s="202" t="s">
        <v>18</v>
      </c>
      <c r="N1870" s="203" t="s">
        <v>45</v>
      </c>
      <c r="O1870" s="204">
        <v>0.073999999999999996</v>
      </c>
      <c r="P1870" s="204">
        <f>O1870*H1870</f>
        <v>166.5</v>
      </c>
      <c r="Q1870" s="204">
        <v>0.001</v>
      </c>
      <c r="R1870" s="204">
        <f>Q1870*H1870</f>
        <v>2.25</v>
      </c>
      <c r="S1870" s="204">
        <v>0.00031</v>
      </c>
      <c r="T1870" s="205">
        <f>S1870*H1870</f>
        <v>0.69750000000000001</v>
      </c>
      <c r="U1870" s="32"/>
      <c r="V1870" s="32"/>
      <c r="W1870" s="32"/>
      <c r="X1870" s="32"/>
      <c r="Y1870" s="32"/>
      <c r="Z1870" s="32"/>
      <c r="AA1870" s="32"/>
      <c r="AB1870" s="32"/>
      <c r="AC1870" s="32"/>
      <c r="AD1870" s="32"/>
      <c r="AE1870" s="32"/>
      <c r="AR1870" s="206" t="s">
        <v>150</v>
      </c>
      <c r="AT1870" s="206" t="s">
        <v>145</v>
      </c>
      <c r="AU1870" s="206" t="s">
        <v>83</v>
      </c>
      <c r="AY1870" s="17" t="s">
        <v>143</v>
      </c>
      <c r="BE1870" s="207">
        <f>IF(N1870="základní",J1870,0)</f>
        <v>67050</v>
      </c>
      <c r="BF1870" s="207">
        <f>IF(N1870="snížená",J1870,0)</f>
        <v>0</v>
      </c>
      <c r="BG1870" s="207">
        <f>IF(N1870="zákl. přenesená",J1870,0)</f>
        <v>0</v>
      </c>
      <c r="BH1870" s="207">
        <f>IF(N1870="sníž. přenesená",J1870,0)</f>
        <v>0</v>
      </c>
      <c r="BI1870" s="207">
        <f>IF(N1870="nulová",J1870,0)</f>
        <v>0</v>
      </c>
      <c r="BJ1870" s="17" t="s">
        <v>20</v>
      </c>
      <c r="BK1870" s="207">
        <f>ROUND(I1870*H1870,2)</f>
        <v>67050</v>
      </c>
      <c r="BL1870" s="17" t="s">
        <v>150</v>
      </c>
      <c r="BM1870" s="206" t="s">
        <v>3994</v>
      </c>
    </row>
    <row r="1871" s="2" customFormat="1">
      <c r="A1871" s="32"/>
      <c r="B1871" s="33"/>
      <c r="C1871" s="34"/>
      <c r="D1871" s="208" t="s">
        <v>152</v>
      </c>
      <c r="E1871" s="34"/>
      <c r="F1871" s="209" t="s">
        <v>3995</v>
      </c>
      <c r="G1871" s="34"/>
      <c r="H1871" s="34"/>
      <c r="I1871" s="34"/>
      <c r="J1871" s="34"/>
      <c r="K1871" s="34"/>
      <c r="L1871" s="38"/>
      <c r="M1871" s="210"/>
      <c r="N1871" s="211"/>
      <c r="O1871" s="77"/>
      <c r="P1871" s="77"/>
      <c r="Q1871" s="77"/>
      <c r="R1871" s="77"/>
      <c r="S1871" s="77"/>
      <c r="T1871" s="78"/>
      <c r="U1871" s="32"/>
      <c r="V1871" s="32"/>
      <c r="W1871" s="32"/>
      <c r="X1871" s="32"/>
      <c r="Y1871" s="32"/>
      <c r="Z1871" s="32"/>
      <c r="AA1871" s="32"/>
      <c r="AB1871" s="32"/>
      <c r="AC1871" s="32"/>
      <c r="AD1871" s="32"/>
      <c r="AE1871" s="32"/>
      <c r="AT1871" s="17" t="s">
        <v>152</v>
      </c>
      <c r="AU1871" s="17" t="s">
        <v>83</v>
      </c>
    </row>
    <row r="1872" s="2" customFormat="1">
      <c r="A1872" s="32"/>
      <c r="B1872" s="33"/>
      <c r="C1872" s="34"/>
      <c r="D1872" s="208" t="s">
        <v>179</v>
      </c>
      <c r="E1872" s="34"/>
      <c r="F1872" s="209" t="s">
        <v>3996</v>
      </c>
      <c r="G1872" s="34"/>
      <c r="H1872" s="34"/>
      <c r="I1872" s="34"/>
      <c r="J1872" s="34"/>
      <c r="K1872" s="34"/>
      <c r="L1872" s="38"/>
      <c r="M1872" s="210"/>
      <c r="N1872" s="211"/>
      <c r="O1872" s="77"/>
      <c r="P1872" s="77"/>
      <c r="Q1872" s="77"/>
      <c r="R1872" s="77"/>
      <c r="S1872" s="77"/>
      <c r="T1872" s="78"/>
      <c r="U1872" s="32"/>
      <c r="V1872" s="32"/>
      <c r="W1872" s="32"/>
      <c r="X1872" s="32"/>
      <c r="Y1872" s="32"/>
      <c r="Z1872" s="32"/>
      <c r="AA1872" s="32"/>
      <c r="AB1872" s="32"/>
      <c r="AC1872" s="32"/>
      <c r="AD1872" s="32"/>
      <c r="AE1872" s="32"/>
      <c r="AT1872" s="17" t="s">
        <v>179</v>
      </c>
      <c r="AU1872" s="17" t="s">
        <v>83</v>
      </c>
    </row>
    <row r="1873" s="2" customFormat="1" ht="24.15" customHeight="1">
      <c r="A1873" s="32"/>
      <c r="B1873" s="33"/>
      <c r="C1873" s="196" t="s">
        <v>3997</v>
      </c>
      <c r="D1873" s="196" t="s">
        <v>145</v>
      </c>
      <c r="E1873" s="197" t="s">
        <v>3998</v>
      </c>
      <c r="F1873" s="198" t="s">
        <v>3999</v>
      </c>
      <c r="G1873" s="199" t="s">
        <v>148</v>
      </c>
      <c r="H1873" s="200">
        <v>2250</v>
      </c>
      <c r="I1873" s="201">
        <v>15</v>
      </c>
      <c r="J1873" s="201">
        <f>ROUND(I1873*H1873,2)</f>
        <v>33750</v>
      </c>
      <c r="K1873" s="198" t="s">
        <v>149</v>
      </c>
      <c r="L1873" s="38"/>
      <c r="M1873" s="202" t="s">
        <v>18</v>
      </c>
      <c r="N1873" s="203" t="s">
        <v>45</v>
      </c>
      <c r="O1873" s="204">
        <v>0.036999999999999998</v>
      </c>
      <c r="P1873" s="204">
        <f>O1873*H1873</f>
        <v>83.25</v>
      </c>
      <c r="Q1873" s="204">
        <v>0</v>
      </c>
      <c r="R1873" s="204">
        <f>Q1873*H1873</f>
        <v>0</v>
      </c>
      <c r="S1873" s="204">
        <v>0</v>
      </c>
      <c r="T1873" s="205">
        <f>S1873*H1873</f>
        <v>0</v>
      </c>
      <c r="U1873" s="32"/>
      <c r="V1873" s="32"/>
      <c r="W1873" s="32"/>
      <c r="X1873" s="32"/>
      <c r="Y1873" s="32"/>
      <c r="Z1873" s="32"/>
      <c r="AA1873" s="32"/>
      <c r="AB1873" s="32"/>
      <c r="AC1873" s="32"/>
      <c r="AD1873" s="32"/>
      <c r="AE1873" s="32"/>
      <c r="AR1873" s="206" t="s">
        <v>150</v>
      </c>
      <c r="AT1873" s="206" t="s">
        <v>145</v>
      </c>
      <c r="AU1873" s="206" t="s">
        <v>83</v>
      </c>
      <c r="AY1873" s="17" t="s">
        <v>143</v>
      </c>
      <c r="BE1873" s="207">
        <f>IF(N1873="základní",J1873,0)</f>
        <v>33750</v>
      </c>
      <c r="BF1873" s="207">
        <f>IF(N1873="snížená",J1873,0)</f>
        <v>0</v>
      </c>
      <c r="BG1873" s="207">
        <f>IF(N1873="zákl. přenesená",J1873,0)</f>
        <v>0</v>
      </c>
      <c r="BH1873" s="207">
        <f>IF(N1873="sníž. přenesená",J1873,0)</f>
        <v>0</v>
      </c>
      <c r="BI1873" s="207">
        <f>IF(N1873="nulová",J1873,0)</f>
        <v>0</v>
      </c>
      <c r="BJ1873" s="17" t="s">
        <v>20</v>
      </c>
      <c r="BK1873" s="207">
        <f>ROUND(I1873*H1873,2)</f>
        <v>33750</v>
      </c>
      <c r="BL1873" s="17" t="s">
        <v>150</v>
      </c>
      <c r="BM1873" s="206" t="s">
        <v>4000</v>
      </c>
    </row>
    <row r="1874" s="2" customFormat="1">
      <c r="A1874" s="32"/>
      <c r="B1874" s="33"/>
      <c r="C1874" s="34"/>
      <c r="D1874" s="208" t="s">
        <v>179</v>
      </c>
      <c r="E1874" s="34"/>
      <c r="F1874" s="209" t="s">
        <v>3996</v>
      </c>
      <c r="G1874" s="34"/>
      <c r="H1874" s="34"/>
      <c r="I1874" s="34"/>
      <c r="J1874" s="34"/>
      <c r="K1874" s="34"/>
      <c r="L1874" s="38"/>
      <c r="M1874" s="210"/>
      <c r="N1874" s="211"/>
      <c r="O1874" s="77"/>
      <c r="P1874" s="77"/>
      <c r="Q1874" s="77"/>
      <c r="R1874" s="77"/>
      <c r="S1874" s="77"/>
      <c r="T1874" s="78"/>
      <c r="U1874" s="32"/>
      <c r="V1874" s="32"/>
      <c r="W1874" s="32"/>
      <c r="X1874" s="32"/>
      <c r="Y1874" s="32"/>
      <c r="Z1874" s="32"/>
      <c r="AA1874" s="32"/>
      <c r="AB1874" s="32"/>
      <c r="AC1874" s="32"/>
      <c r="AD1874" s="32"/>
      <c r="AE1874" s="32"/>
      <c r="AT1874" s="17" t="s">
        <v>179</v>
      </c>
      <c r="AU1874" s="17" t="s">
        <v>83</v>
      </c>
    </row>
    <row r="1875" s="2" customFormat="1" ht="24.15" customHeight="1">
      <c r="A1875" s="32"/>
      <c r="B1875" s="33"/>
      <c r="C1875" s="196" t="s">
        <v>4001</v>
      </c>
      <c r="D1875" s="196" t="s">
        <v>145</v>
      </c>
      <c r="E1875" s="197" t="s">
        <v>4002</v>
      </c>
      <c r="F1875" s="198" t="s">
        <v>4003</v>
      </c>
      <c r="G1875" s="199" t="s">
        <v>148</v>
      </c>
      <c r="H1875" s="200">
        <v>2250</v>
      </c>
      <c r="I1875" s="201">
        <v>20</v>
      </c>
      <c r="J1875" s="201">
        <f>ROUND(I1875*H1875,2)</f>
        <v>45000</v>
      </c>
      <c r="K1875" s="198" t="s">
        <v>149</v>
      </c>
      <c r="L1875" s="38"/>
      <c r="M1875" s="202" t="s">
        <v>18</v>
      </c>
      <c r="N1875" s="203" t="s">
        <v>45</v>
      </c>
      <c r="O1875" s="204">
        <v>0.033000000000000002</v>
      </c>
      <c r="P1875" s="204">
        <f>O1875*H1875</f>
        <v>74.25</v>
      </c>
      <c r="Q1875" s="204">
        <v>0.00020000000000000001</v>
      </c>
      <c r="R1875" s="204">
        <f>Q1875*H1875</f>
        <v>0.45000000000000001</v>
      </c>
      <c r="S1875" s="204">
        <v>0</v>
      </c>
      <c r="T1875" s="205">
        <f>S1875*H1875</f>
        <v>0</v>
      </c>
      <c r="U1875" s="32"/>
      <c r="V1875" s="32"/>
      <c r="W1875" s="32"/>
      <c r="X1875" s="32"/>
      <c r="Y1875" s="32"/>
      <c r="Z1875" s="32"/>
      <c r="AA1875" s="32"/>
      <c r="AB1875" s="32"/>
      <c r="AC1875" s="32"/>
      <c r="AD1875" s="32"/>
      <c r="AE1875" s="32"/>
      <c r="AR1875" s="206" t="s">
        <v>150</v>
      </c>
      <c r="AT1875" s="206" t="s">
        <v>145</v>
      </c>
      <c r="AU1875" s="206" t="s">
        <v>83</v>
      </c>
      <c r="AY1875" s="17" t="s">
        <v>143</v>
      </c>
      <c r="BE1875" s="207">
        <f>IF(N1875="základní",J1875,0)</f>
        <v>45000</v>
      </c>
      <c r="BF1875" s="207">
        <f>IF(N1875="snížená",J1875,0)</f>
        <v>0</v>
      </c>
      <c r="BG1875" s="207">
        <f>IF(N1875="zákl. přenesená",J1875,0)</f>
        <v>0</v>
      </c>
      <c r="BH1875" s="207">
        <f>IF(N1875="sníž. přenesená",J1875,0)</f>
        <v>0</v>
      </c>
      <c r="BI1875" s="207">
        <f>IF(N1875="nulová",J1875,0)</f>
        <v>0</v>
      </c>
      <c r="BJ1875" s="17" t="s">
        <v>20</v>
      </c>
      <c r="BK1875" s="207">
        <f>ROUND(I1875*H1875,2)</f>
        <v>45000</v>
      </c>
      <c r="BL1875" s="17" t="s">
        <v>150</v>
      </c>
      <c r="BM1875" s="206" t="s">
        <v>4004</v>
      </c>
    </row>
    <row r="1876" s="2" customFormat="1">
      <c r="A1876" s="32"/>
      <c r="B1876" s="33"/>
      <c r="C1876" s="34"/>
      <c r="D1876" s="208" t="s">
        <v>179</v>
      </c>
      <c r="E1876" s="34"/>
      <c r="F1876" s="209" t="s">
        <v>3996</v>
      </c>
      <c r="G1876" s="34"/>
      <c r="H1876" s="34"/>
      <c r="I1876" s="34"/>
      <c r="J1876" s="34"/>
      <c r="K1876" s="34"/>
      <c r="L1876" s="38"/>
      <c r="M1876" s="210"/>
      <c r="N1876" s="211"/>
      <c r="O1876" s="77"/>
      <c r="P1876" s="77"/>
      <c r="Q1876" s="77"/>
      <c r="R1876" s="77"/>
      <c r="S1876" s="77"/>
      <c r="T1876" s="78"/>
      <c r="U1876" s="32"/>
      <c r="V1876" s="32"/>
      <c r="W1876" s="32"/>
      <c r="X1876" s="32"/>
      <c r="Y1876" s="32"/>
      <c r="Z1876" s="32"/>
      <c r="AA1876" s="32"/>
      <c r="AB1876" s="32"/>
      <c r="AC1876" s="32"/>
      <c r="AD1876" s="32"/>
      <c r="AE1876" s="32"/>
      <c r="AT1876" s="17" t="s">
        <v>179</v>
      </c>
      <c r="AU1876" s="17" t="s">
        <v>83</v>
      </c>
    </row>
    <row r="1877" s="2" customFormat="1" ht="24.15" customHeight="1">
      <c r="A1877" s="32"/>
      <c r="B1877" s="33"/>
      <c r="C1877" s="196" t="s">
        <v>4005</v>
      </c>
      <c r="D1877" s="196" t="s">
        <v>145</v>
      </c>
      <c r="E1877" s="197" t="s">
        <v>4006</v>
      </c>
      <c r="F1877" s="198" t="s">
        <v>4007</v>
      </c>
      <c r="G1877" s="199" t="s">
        <v>148</v>
      </c>
      <c r="H1877" s="200">
        <v>4500</v>
      </c>
      <c r="I1877" s="201">
        <v>2.5600000000000001</v>
      </c>
      <c r="J1877" s="201">
        <f>ROUND(I1877*H1877,2)</f>
        <v>11520</v>
      </c>
      <c r="K1877" s="198" t="s">
        <v>149</v>
      </c>
      <c r="L1877" s="38"/>
      <c r="M1877" s="202" t="s">
        <v>18</v>
      </c>
      <c r="N1877" s="203" t="s">
        <v>45</v>
      </c>
      <c r="O1877" s="204">
        <v>0.0050000000000000001</v>
      </c>
      <c r="P1877" s="204">
        <f>O1877*H1877</f>
        <v>22.5</v>
      </c>
      <c r="Q1877" s="204">
        <v>1.1875000000000001E-05</v>
      </c>
      <c r="R1877" s="204">
        <f>Q1877*H1877</f>
        <v>0.053437500000000006</v>
      </c>
      <c r="S1877" s="204">
        <v>0</v>
      </c>
      <c r="T1877" s="205">
        <f>S1877*H1877</f>
        <v>0</v>
      </c>
      <c r="U1877" s="32"/>
      <c r="V1877" s="32"/>
      <c r="W1877" s="32"/>
      <c r="X1877" s="32"/>
      <c r="Y1877" s="32"/>
      <c r="Z1877" s="32"/>
      <c r="AA1877" s="32"/>
      <c r="AB1877" s="32"/>
      <c r="AC1877" s="32"/>
      <c r="AD1877" s="32"/>
      <c r="AE1877" s="32"/>
      <c r="AR1877" s="206" t="s">
        <v>150</v>
      </c>
      <c r="AT1877" s="206" t="s">
        <v>145</v>
      </c>
      <c r="AU1877" s="206" t="s">
        <v>83</v>
      </c>
      <c r="AY1877" s="17" t="s">
        <v>143</v>
      </c>
      <c r="BE1877" s="207">
        <f>IF(N1877="základní",J1877,0)</f>
        <v>11520</v>
      </c>
      <c r="BF1877" s="207">
        <f>IF(N1877="snížená",J1877,0)</f>
        <v>0</v>
      </c>
      <c r="BG1877" s="207">
        <f>IF(N1877="zákl. přenesená",J1877,0)</f>
        <v>0</v>
      </c>
      <c r="BH1877" s="207">
        <f>IF(N1877="sníž. přenesená",J1877,0)</f>
        <v>0</v>
      </c>
      <c r="BI1877" s="207">
        <f>IF(N1877="nulová",J1877,0)</f>
        <v>0</v>
      </c>
      <c r="BJ1877" s="17" t="s">
        <v>20</v>
      </c>
      <c r="BK1877" s="207">
        <f>ROUND(I1877*H1877,2)</f>
        <v>11520</v>
      </c>
      <c r="BL1877" s="17" t="s">
        <v>150</v>
      </c>
      <c r="BM1877" s="206" t="s">
        <v>4008</v>
      </c>
    </row>
    <row r="1878" s="2" customFormat="1">
      <c r="A1878" s="32"/>
      <c r="B1878" s="33"/>
      <c r="C1878" s="34"/>
      <c r="D1878" s="208" t="s">
        <v>179</v>
      </c>
      <c r="E1878" s="34"/>
      <c r="F1878" s="209" t="s">
        <v>4009</v>
      </c>
      <c r="G1878" s="34"/>
      <c r="H1878" s="34"/>
      <c r="I1878" s="34"/>
      <c r="J1878" s="34"/>
      <c r="K1878" s="34"/>
      <c r="L1878" s="38"/>
      <c r="M1878" s="210"/>
      <c r="N1878" s="211"/>
      <c r="O1878" s="77"/>
      <c r="P1878" s="77"/>
      <c r="Q1878" s="77"/>
      <c r="R1878" s="77"/>
      <c r="S1878" s="77"/>
      <c r="T1878" s="78"/>
      <c r="U1878" s="32"/>
      <c r="V1878" s="32"/>
      <c r="W1878" s="32"/>
      <c r="X1878" s="32"/>
      <c r="Y1878" s="32"/>
      <c r="Z1878" s="32"/>
      <c r="AA1878" s="32"/>
      <c r="AB1878" s="32"/>
      <c r="AC1878" s="32"/>
      <c r="AD1878" s="32"/>
      <c r="AE1878" s="32"/>
      <c r="AT1878" s="17" t="s">
        <v>179</v>
      </c>
      <c r="AU1878" s="17" t="s">
        <v>83</v>
      </c>
    </row>
    <row r="1879" s="2" customFormat="1" ht="37.8" customHeight="1">
      <c r="A1879" s="32"/>
      <c r="B1879" s="33"/>
      <c r="C1879" s="196" t="s">
        <v>4010</v>
      </c>
      <c r="D1879" s="196" t="s">
        <v>145</v>
      </c>
      <c r="E1879" s="197" t="s">
        <v>4011</v>
      </c>
      <c r="F1879" s="198" t="s">
        <v>4012</v>
      </c>
      <c r="G1879" s="199" t="s">
        <v>148</v>
      </c>
      <c r="H1879" s="200">
        <v>750</v>
      </c>
      <c r="I1879" s="201">
        <v>62.200000000000003</v>
      </c>
      <c r="J1879" s="201">
        <f>ROUND(I1879*H1879,2)</f>
        <v>46650</v>
      </c>
      <c r="K1879" s="198" t="s">
        <v>149</v>
      </c>
      <c r="L1879" s="38"/>
      <c r="M1879" s="202" t="s">
        <v>18</v>
      </c>
      <c r="N1879" s="203" t="s">
        <v>45</v>
      </c>
      <c r="O1879" s="204">
        <v>0.104</v>
      </c>
      <c r="P1879" s="204">
        <f>O1879*H1879</f>
        <v>78</v>
      </c>
      <c r="Q1879" s="204">
        <v>0.00025839999999999999</v>
      </c>
      <c r="R1879" s="204">
        <f>Q1879*H1879</f>
        <v>0.1938</v>
      </c>
      <c r="S1879" s="204">
        <v>0</v>
      </c>
      <c r="T1879" s="205">
        <f>S1879*H1879</f>
        <v>0</v>
      </c>
      <c r="U1879" s="32"/>
      <c r="V1879" s="32"/>
      <c r="W1879" s="32"/>
      <c r="X1879" s="32"/>
      <c r="Y1879" s="32"/>
      <c r="Z1879" s="32"/>
      <c r="AA1879" s="32"/>
      <c r="AB1879" s="32"/>
      <c r="AC1879" s="32"/>
      <c r="AD1879" s="32"/>
      <c r="AE1879" s="32"/>
      <c r="AR1879" s="206" t="s">
        <v>150</v>
      </c>
      <c r="AT1879" s="206" t="s">
        <v>145</v>
      </c>
      <c r="AU1879" s="206" t="s">
        <v>83</v>
      </c>
      <c r="AY1879" s="17" t="s">
        <v>143</v>
      </c>
      <c r="BE1879" s="207">
        <f>IF(N1879="základní",J1879,0)</f>
        <v>46650</v>
      </c>
      <c r="BF1879" s="207">
        <f>IF(N1879="snížená",J1879,0)</f>
        <v>0</v>
      </c>
      <c r="BG1879" s="207">
        <f>IF(N1879="zákl. přenesená",J1879,0)</f>
        <v>0</v>
      </c>
      <c r="BH1879" s="207">
        <f>IF(N1879="sníž. přenesená",J1879,0)</f>
        <v>0</v>
      </c>
      <c r="BI1879" s="207">
        <f>IF(N1879="nulová",J1879,0)</f>
        <v>0</v>
      </c>
      <c r="BJ1879" s="17" t="s">
        <v>20</v>
      </c>
      <c r="BK1879" s="207">
        <f>ROUND(I1879*H1879,2)</f>
        <v>46650</v>
      </c>
      <c r="BL1879" s="17" t="s">
        <v>150</v>
      </c>
      <c r="BM1879" s="206" t="s">
        <v>4013</v>
      </c>
    </row>
    <row r="1880" s="2" customFormat="1" ht="44.25" customHeight="1">
      <c r="A1880" s="32"/>
      <c r="B1880" s="33"/>
      <c r="C1880" s="196" t="s">
        <v>4014</v>
      </c>
      <c r="D1880" s="196" t="s">
        <v>145</v>
      </c>
      <c r="E1880" s="197" t="s">
        <v>4015</v>
      </c>
      <c r="F1880" s="198" t="s">
        <v>4016</v>
      </c>
      <c r="G1880" s="199" t="s">
        <v>148</v>
      </c>
      <c r="H1880" s="200">
        <v>2250</v>
      </c>
      <c r="I1880" s="201">
        <v>7.4500000000000002</v>
      </c>
      <c r="J1880" s="201">
        <f>ROUND(I1880*H1880,2)</f>
        <v>16762.5</v>
      </c>
      <c r="K1880" s="198" t="s">
        <v>149</v>
      </c>
      <c r="L1880" s="38"/>
      <c r="M1880" s="202" t="s">
        <v>18</v>
      </c>
      <c r="N1880" s="203" t="s">
        <v>45</v>
      </c>
      <c r="O1880" s="204">
        <v>0</v>
      </c>
      <c r="P1880" s="204">
        <f>O1880*H1880</f>
        <v>0</v>
      </c>
      <c r="Q1880" s="204">
        <v>3.0000000000000001E-05</v>
      </c>
      <c r="R1880" s="204">
        <f>Q1880*H1880</f>
        <v>0.067500000000000004</v>
      </c>
      <c r="S1880" s="204">
        <v>0</v>
      </c>
      <c r="T1880" s="205">
        <f>S1880*H1880</f>
        <v>0</v>
      </c>
      <c r="U1880" s="32"/>
      <c r="V1880" s="32"/>
      <c r="W1880" s="32"/>
      <c r="X1880" s="32"/>
      <c r="Y1880" s="32"/>
      <c r="Z1880" s="32"/>
      <c r="AA1880" s="32"/>
      <c r="AB1880" s="32"/>
      <c r="AC1880" s="32"/>
      <c r="AD1880" s="32"/>
      <c r="AE1880" s="32"/>
      <c r="AR1880" s="206" t="s">
        <v>150</v>
      </c>
      <c r="AT1880" s="206" t="s">
        <v>145</v>
      </c>
      <c r="AU1880" s="206" t="s">
        <v>83</v>
      </c>
      <c r="AY1880" s="17" t="s">
        <v>143</v>
      </c>
      <c r="BE1880" s="207">
        <f>IF(N1880="základní",J1880,0)</f>
        <v>16762.5</v>
      </c>
      <c r="BF1880" s="207">
        <f>IF(N1880="snížená",J1880,0)</f>
        <v>0</v>
      </c>
      <c r="BG1880" s="207">
        <f>IF(N1880="zákl. přenesená",J1880,0)</f>
        <v>0</v>
      </c>
      <c r="BH1880" s="207">
        <f>IF(N1880="sníž. přenesená",J1880,0)</f>
        <v>0</v>
      </c>
      <c r="BI1880" s="207">
        <f>IF(N1880="nulová",J1880,0)</f>
        <v>0</v>
      </c>
      <c r="BJ1880" s="17" t="s">
        <v>20</v>
      </c>
      <c r="BK1880" s="207">
        <f>ROUND(I1880*H1880,2)</f>
        <v>16762.5</v>
      </c>
      <c r="BL1880" s="17" t="s">
        <v>150</v>
      </c>
      <c r="BM1880" s="206" t="s">
        <v>4017</v>
      </c>
    </row>
    <row r="1881" s="2" customFormat="1">
      <c r="A1881" s="32"/>
      <c r="B1881" s="33"/>
      <c r="C1881" s="34"/>
      <c r="D1881" s="208" t="s">
        <v>179</v>
      </c>
      <c r="E1881" s="34"/>
      <c r="F1881" s="209" t="s">
        <v>3996</v>
      </c>
      <c r="G1881" s="34"/>
      <c r="H1881" s="34"/>
      <c r="I1881" s="34"/>
      <c r="J1881" s="34"/>
      <c r="K1881" s="34"/>
      <c r="L1881" s="38"/>
      <c r="M1881" s="210"/>
      <c r="N1881" s="211"/>
      <c r="O1881" s="77"/>
      <c r="P1881" s="77"/>
      <c r="Q1881" s="77"/>
      <c r="R1881" s="77"/>
      <c r="S1881" s="77"/>
      <c r="T1881" s="78"/>
      <c r="U1881" s="32"/>
      <c r="V1881" s="32"/>
      <c r="W1881" s="32"/>
      <c r="X1881" s="32"/>
      <c r="Y1881" s="32"/>
      <c r="Z1881" s="32"/>
      <c r="AA1881" s="32"/>
      <c r="AB1881" s="32"/>
      <c r="AC1881" s="32"/>
      <c r="AD1881" s="32"/>
      <c r="AE1881" s="32"/>
      <c r="AT1881" s="17" t="s">
        <v>179</v>
      </c>
      <c r="AU1881" s="17" t="s">
        <v>83</v>
      </c>
    </row>
    <row r="1882" s="12" customFormat="1" ht="22.8" customHeight="1">
      <c r="A1882" s="12"/>
      <c r="B1882" s="181"/>
      <c r="C1882" s="182"/>
      <c r="D1882" s="183" t="s">
        <v>73</v>
      </c>
      <c r="E1882" s="194" t="s">
        <v>3785</v>
      </c>
      <c r="F1882" s="194" t="s">
        <v>4018</v>
      </c>
      <c r="G1882" s="182"/>
      <c r="H1882" s="182"/>
      <c r="I1882" s="182"/>
      <c r="J1882" s="195">
        <f>BK1882</f>
        <v>19935</v>
      </c>
      <c r="K1882" s="182"/>
      <c r="L1882" s="186"/>
      <c r="M1882" s="187"/>
      <c r="N1882" s="188"/>
      <c r="O1882" s="188"/>
      <c r="P1882" s="189">
        <f>SUM(P1883:P1886)</f>
        <v>48.450000000000003</v>
      </c>
      <c r="Q1882" s="188"/>
      <c r="R1882" s="189">
        <f>SUM(R1883:R1886)</f>
        <v>0</v>
      </c>
      <c r="S1882" s="188"/>
      <c r="T1882" s="190">
        <f>SUM(T1883:T1886)</f>
        <v>0</v>
      </c>
      <c r="U1882" s="12"/>
      <c r="V1882" s="12"/>
      <c r="W1882" s="12"/>
      <c r="X1882" s="12"/>
      <c r="Y1882" s="12"/>
      <c r="Z1882" s="12"/>
      <c r="AA1882" s="12"/>
      <c r="AB1882" s="12"/>
      <c r="AC1882" s="12"/>
      <c r="AD1882" s="12"/>
      <c r="AE1882" s="12"/>
      <c r="AR1882" s="191" t="s">
        <v>20</v>
      </c>
      <c r="AT1882" s="192" t="s">
        <v>73</v>
      </c>
      <c r="AU1882" s="192" t="s">
        <v>20</v>
      </c>
      <c r="AY1882" s="191" t="s">
        <v>143</v>
      </c>
      <c r="BK1882" s="193">
        <f>SUM(BK1883:BK1886)</f>
        <v>19935</v>
      </c>
    </row>
    <row r="1883" s="2" customFormat="1" ht="37.8" customHeight="1">
      <c r="A1883" s="32"/>
      <c r="B1883" s="33"/>
      <c r="C1883" s="196" t="s">
        <v>4019</v>
      </c>
      <c r="D1883" s="196" t="s">
        <v>145</v>
      </c>
      <c r="E1883" s="197" t="s">
        <v>4020</v>
      </c>
      <c r="F1883" s="198" t="s">
        <v>4021</v>
      </c>
      <c r="G1883" s="199" t="s">
        <v>148</v>
      </c>
      <c r="H1883" s="200">
        <v>150</v>
      </c>
      <c r="I1883" s="201">
        <v>113</v>
      </c>
      <c r="J1883" s="201">
        <f>ROUND(I1883*H1883,2)</f>
        <v>16950</v>
      </c>
      <c r="K1883" s="198" t="s">
        <v>149</v>
      </c>
      <c r="L1883" s="38"/>
      <c r="M1883" s="202" t="s">
        <v>18</v>
      </c>
      <c r="N1883" s="203" t="s">
        <v>45</v>
      </c>
      <c r="O1883" s="204">
        <v>0.28100000000000003</v>
      </c>
      <c r="P1883" s="204">
        <f>O1883*H1883</f>
        <v>42.150000000000006</v>
      </c>
      <c r="Q1883" s="204">
        <v>0</v>
      </c>
      <c r="R1883" s="204">
        <f>Q1883*H1883</f>
        <v>0</v>
      </c>
      <c r="S1883" s="204">
        <v>0</v>
      </c>
      <c r="T1883" s="205">
        <f>S1883*H1883</f>
        <v>0</v>
      </c>
      <c r="U1883" s="32"/>
      <c r="V1883" s="32"/>
      <c r="W1883" s="32"/>
      <c r="X1883" s="32"/>
      <c r="Y1883" s="32"/>
      <c r="Z1883" s="32"/>
      <c r="AA1883" s="32"/>
      <c r="AB1883" s="32"/>
      <c r="AC1883" s="32"/>
      <c r="AD1883" s="32"/>
      <c r="AE1883" s="32"/>
      <c r="AR1883" s="206" t="s">
        <v>214</v>
      </c>
      <c r="AT1883" s="206" t="s">
        <v>145</v>
      </c>
      <c r="AU1883" s="206" t="s">
        <v>83</v>
      </c>
      <c r="AY1883" s="17" t="s">
        <v>143</v>
      </c>
      <c r="BE1883" s="207">
        <f>IF(N1883="základní",J1883,0)</f>
        <v>16950</v>
      </c>
      <c r="BF1883" s="207">
        <f>IF(N1883="snížená",J1883,0)</f>
        <v>0</v>
      </c>
      <c r="BG1883" s="207">
        <f>IF(N1883="zákl. přenesená",J1883,0)</f>
        <v>0</v>
      </c>
      <c r="BH1883" s="207">
        <f>IF(N1883="sníž. přenesená",J1883,0)</f>
        <v>0</v>
      </c>
      <c r="BI1883" s="207">
        <f>IF(N1883="nulová",J1883,0)</f>
        <v>0</v>
      </c>
      <c r="BJ1883" s="17" t="s">
        <v>20</v>
      </c>
      <c r="BK1883" s="207">
        <f>ROUND(I1883*H1883,2)</f>
        <v>16950</v>
      </c>
      <c r="BL1883" s="17" t="s">
        <v>214</v>
      </c>
      <c r="BM1883" s="206" t="s">
        <v>4022</v>
      </c>
    </row>
    <row r="1884" s="2" customFormat="1">
      <c r="A1884" s="32"/>
      <c r="B1884" s="33"/>
      <c r="C1884" s="34"/>
      <c r="D1884" s="208" t="s">
        <v>179</v>
      </c>
      <c r="E1884" s="34"/>
      <c r="F1884" s="209" t="s">
        <v>3912</v>
      </c>
      <c r="G1884" s="34"/>
      <c r="H1884" s="34"/>
      <c r="I1884" s="34"/>
      <c r="J1884" s="34"/>
      <c r="K1884" s="34"/>
      <c r="L1884" s="38"/>
      <c r="M1884" s="210"/>
      <c r="N1884" s="211"/>
      <c r="O1884" s="77"/>
      <c r="P1884" s="77"/>
      <c r="Q1884" s="77"/>
      <c r="R1884" s="77"/>
      <c r="S1884" s="77"/>
      <c r="T1884" s="78"/>
      <c r="U1884" s="32"/>
      <c r="V1884" s="32"/>
      <c r="W1884" s="32"/>
      <c r="X1884" s="32"/>
      <c r="Y1884" s="32"/>
      <c r="Z1884" s="32"/>
      <c r="AA1884" s="32"/>
      <c r="AB1884" s="32"/>
      <c r="AC1884" s="32"/>
      <c r="AD1884" s="32"/>
      <c r="AE1884" s="32"/>
      <c r="AT1884" s="17" t="s">
        <v>179</v>
      </c>
      <c r="AU1884" s="17" t="s">
        <v>83</v>
      </c>
    </row>
    <row r="1885" s="2" customFormat="1" ht="24.15" customHeight="1">
      <c r="A1885" s="32"/>
      <c r="B1885" s="33"/>
      <c r="C1885" s="196" t="s">
        <v>4023</v>
      </c>
      <c r="D1885" s="196" t="s">
        <v>145</v>
      </c>
      <c r="E1885" s="197" t="s">
        <v>4024</v>
      </c>
      <c r="F1885" s="198" t="s">
        <v>4025</v>
      </c>
      <c r="G1885" s="199" t="s">
        <v>148</v>
      </c>
      <c r="H1885" s="200">
        <v>150</v>
      </c>
      <c r="I1885" s="201">
        <v>19.899999999999999</v>
      </c>
      <c r="J1885" s="201">
        <f>ROUND(I1885*H1885,2)</f>
        <v>2985</v>
      </c>
      <c r="K1885" s="198" t="s">
        <v>149</v>
      </c>
      <c r="L1885" s="38"/>
      <c r="M1885" s="202" t="s">
        <v>18</v>
      </c>
      <c r="N1885" s="203" t="s">
        <v>45</v>
      </c>
      <c r="O1885" s="204">
        <v>0.042000000000000003</v>
      </c>
      <c r="P1885" s="204">
        <f>O1885*H1885</f>
        <v>6.3000000000000007</v>
      </c>
      <c r="Q1885" s="204">
        <v>0</v>
      </c>
      <c r="R1885" s="204">
        <f>Q1885*H1885</f>
        <v>0</v>
      </c>
      <c r="S1885" s="204">
        <v>0</v>
      </c>
      <c r="T1885" s="205">
        <f>S1885*H1885</f>
        <v>0</v>
      </c>
      <c r="U1885" s="32"/>
      <c r="V1885" s="32"/>
      <c r="W1885" s="32"/>
      <c r="X1885" s="32"/>
      <c r="Y1885" s="32"/>
      <c r="Z1885" s="32"/>
      <c r="AA1885" s="32"/>
      <c r="AB1885" s="32"/>
      <c r="AC1885" s="32"/>
      <c r="AD1885" s="32"/>
      <c r="AE1885" s="32"/>
      <c r="AR1885" s="206" t="s">
        <v>150</v>
      </c>
      <c r="AT1885" s="206" t="s">
        <v>145</v>
      </c>
      <c r="AU1885" s="206" t="s">
        <v>83</v>
      </c>
      <c r="AY1885" s="17" t="s">
        <v>143</v>
      </c>
      <c r="BE1885" s="207">
        <f>IF(N1885="základní",J1885,0)</f>
        <v>2985</v>
      </c>
      <c r="BF1885" s="207">
        <f>IF(N1885="snížená",J1885,0)</f>
        <v>0</v>
      </c>
      <c r="BG1885" s="207">
        <f>IF(N1885="zákl. přenesená",J1885,0)</f>
        <v>0</v>
      </c>
      <c r="BH1885" s="207">
        <f>IF(N1885="sníž. přenesená",J1885,0)</f>
        <v>0</v>
      </c>
      <c r="BI1885" s="207">
        <f>IF(N1885="nulová",J1885,0)</f>
        <v>0</v>
      </c>
      <c r="BJ1885" s="17" t="s">
        <v>20</v>
      </c>
      <c r="BK1885" s="207">
        <f>ROUND(I1885*H1885,2)</f>
        <v>2985</v>
      </c>
      <c r="BL1885" s="17" t="s">
        <v>150</v>
      </c>
      <c r="BM1885" s="206" t="s">
        <v>4026</v>
      </c>
    </row>
    <row r="1886" s="2" customFormat="1">
      <c r="A1886" s="32"/>
      <c r="B1886" s="33"/>
      <c r="C1886" s="34"/>
      <c r="D1886" s="208" t="s">
        <v>179</v>
      </c>
      <c r="E1886" s="34"/>
      <c r="F1886" s="209" t="s">
        <v>4027</v>
      </c>
      <c r="G1886" s="34"/>
      <c r="H1886" s="34"/>
      <c r="I1886" s="34"/>
      <c r="J1886" s="34"/>
      <c r="K1886" s="34"/>
      <c r="L1886" s="38"/>
      <c r="M1886" s="210"/>
      <c r="N1886" s="211"/>
      <c r="O1886" s="77"/>
      <c r="P1886" s="77"/>
      <c r="Q1886" s="77"/>
      <c r="R1886" s="77"/>
      <c r="S1886" s="77"/>
      <c r="T1886" s="78"/>
      <c r="U1886" s="32"/>
      <c r="V1886" s="32"/>
      <c r="W1886" s="32"/>
      <c r="X1886" s="32"/>
      <c r="Y1886" s="32"/>
      <c r="Z1886" s="32"/>
      <c r="AA1886" s="32"/>
      <c r="AB1886" s="32"/>
      <c r="AC1886" s="32"/>
      <c r="AD1886" s="32"/>
      <c r="AE1886" s="32"/>
      <c r="AT1886" s="17" t="s">
        <v>179</v>
      </c>
      <c r="AU1886" s="17" t="s">
        <v>83</v>
      </c>
    </row>
    <row r="1887" s="12" customFormat="1" ht="22.8" customHeight="1">
      <c r="A1887" s="12"/>
      <c r="B1887" s="181"/>
      <c r="C1887" s="182"/>
      <c r="D1887" s="183" t="s">
        <v>73</v>
      </c>
      <c r="E1887" s="194" t="s">
        <v>3472</v>
      </c>
      <c r="F1887" s="194" t="s">
        <v>4028</v>
      </c>
      <c r="G1887" s="182"/>
      <c r="H1887" s="182"/>
      <c r="I1887" s="182"/>
      <c r="J1887" s="195">
        <f>BK1887</f>
        <v>5307</v>
      </c>
      <c r="K1887" s="182"/>
      <c r="L1887" s="186"/>
      <c r="M1887" s="187"/>
      <c r="N1887" s="188"/>
      <c r="O1887" s="188"/>
      <c r="P1887" s="189">
        <f>SUM(P1888:P1891)</f>
        <v>6.0389999999999997</v>
      </c>
      <c r="Q1887" s="188"/>
      <c r="R1887" s="189">
        <f>SUM(R1888:R1891)</f>
        <v>0.029353447499999998</v>
      </c>
      <c r="S1887" s="188"/>
      <c r="T1887" s="190">
        <f>SUM(T1888:T1891)</f>
        <v>0</v>
      </c>
      <c r="U1887" s="12"/>
      <c r="V1887" s="12"/>
      <c r="W1887" s="12"/>
      <c r="X1887" s="12"/>
      <c r="Y1887" s="12"/>
      <c r="Z1887" s="12"/>
      <c r="AA1887" s="12"/>
      <c r="AB1887" s="12"/>
      <c r="AC1887" s="12"/>
      <c r="AD1887" s="12"/>
      <c r="AE1887" s="12"/>
      <c r="AR1887" s="191" t="s">
        <v>83</v>
      </c>
      <c r="AT1887" s="192" t="s">
        <v>73</v>
      </c>
      <c r="AU1887" s="192" t="s">
        <v>20</v>
      </c>
      <c r="AY1887" s="191" t="s">
        <v>143</v>
      </c>
      <c r="BK1887" s="193">
        <f>SUM(BK1888:BK1891)</f>
        <v>5307</v>
      </c>
    </row>
    <row r="1888" s="2" customFormat="1" ht="16.5" customHeight="1">
      <c r="A1888" s="32"/>
      <c r="B1888" s="33"/>
      <c r="C1888" s="196" t="s">
        <v>4029</v>
      </c>
      <c r="D1888" s="196" t="s">
        <v>145</v>
      </c>
      <c r="E1888" s="197" t="s">
        <v>4030</v>
      </c>
      <c r="F1888" s="198" t="s">
        <v>4031</v>
      </c>
      <c r="G1888" s="199" t="s">
        <v>256</v>
      </c>
      <c r="H1888" s="200">
        <v>12</v>
      </c>
      <c r="I1888" s="201">
        <v>409</v>
      </c>
      <c r="J1888" s="201">
        <f>ROUND(I1888*H1888,2)</f>
        <v>4908</v>
      </c>
      <c r="K1888" s="198" t="s">
        <v>149</v>
      </c>
      <c r="L1888" s="38"/>
      <c r="M1888" s="202" t="s">
        <v>18</v>
      </c>
      <c r="N1888" s="203" t="s">
        <v>45</v>
      </c>
      <c r="O1888" s="204">
        <v>0.47799999999999998</v>
      </c>
      <c r="P1888" s="204">
        <f>O1888*H1888</f>
        <v>5.7359999999999998</v>
      </c>
      <c r="Q1888" s="204">
        <v>0.0016759800000000001</v>
      </c>
      <c r="R1888" s="204">
        <f>Q1888*H1888</f>
        <v>0.020111759999999999</v>
      </c>
      <c r="S1888" s="204">
        <v>0</v>
      </c>
      <c r="T1888" s="205">
        <f>S1888*H1888</f>
        <v>0</v>
      </c>
      <c r="U1888" s="32"/>
      <c r="V1888" s="32"/>
      <c r="W1888" s="32"/>
      <c r="X1888" s="32"/>
      <c r="Y1888" s="32"/>
      <c r="Z1888" s="32"/>
      <c r="AA1888" s="32"/>
      <c r="AB1888" s="32"/>
      <c r="AC1888" s="32"/>
      <c r="AD1888" s="32"/>
      <c r="AE1888" s="32"/>
      <c r="AR1888" s="206" t="s">
        <v>214</v>
      </c>
      <c r="AT1888" s="206" t="s">
        <v>145</v>
      </c>
      <c r="AU1888" s="206" t="s">
        <v>83</v>
      </c>
      <c r="AY1888" s="17" t="s">
        <v>143</v>
      </c>
      <c r="BE1888" s="207">
        <f>IF(N1888="základní",J1888,0)</f>
        <v>4908</v>
      </c>
      <c r="BF1888" s="207">
        <f>IF(N1888="snížená",J1888,0)</f>
        <v>0</v>
      </c>
      <c r="BG1888" s="207">
        <f>IF(N1888="zákl. přenesená",J1888,0)</f>
        <v>0</v>
      </c>
      <c r="BH1888" s="207">
        <f>IF(N1888="sníž. přenesená",J1888,0)</f>
        <v>0</v>
      </c>
      <c r="BI1888" s="207">
        <f>IF(N1888="nulová",J1888,0)</f>
        <v>0</v>
      </c>
      <c r="BJ1888" s="17" t="s">
        <v>20</v>
      </c>
      <c r="BK1888" s="207">
        <f>ROUND(I1888*H1888,2)</f>
        <v>4908</v>
      </c>
      <c r="BL1888" s="17" t="s">
        <v>214</v>
      </c>
      <c r="BM1888" s="206" t="s">
        <v>4032</v>
      </c>
    </row>
    <row r="1889" s="2" customFormat="1">
      <c r="A1889" s="32"/>
      <c r="B1889" s="33"/>
      <c r="C1889" s="34"/>
      <c r="D1889" s="208" t="s">
        <v>152</v>
      </c>
      <c r="E1889" s="34"/>
      <c r="F1889" s="209" t="s">
        <v>4033</v>
      </c>
      <c r="G1889" s="34"/>
      <c r="H1889" s="34"/>
      <c r="I1889" s="34"/>
      <c r="J1889" s="34"/>
      <c r="K1889" s="34"/>
      <c r="L1889" s="38"/>
      <c r="M1889" s="210"/>
      <c r="N1889" s="211"/>
      <c r="O1889" s="77"/>
      <c r="P1889" s="77"/>
      <c r="Q1889" s="77"/>
      <c r="R1889" s="77"/>
      <c r="S1889" s="77"/>
      <c r="T1889" s="78"/>
      <c r="U1889" s="32"/>
      <c r="V1889" s="32"/>
      <c r="W1889" s="32"/>
      <c r="X1889" s="32"/>
      <c r="Y1889" s="32"/>
      <c r="Z1889" s="32"/>
      <c r="AA1889" s="32"/>
      <c r="AB1889" s="32"/>
      <c r="AC1889" s="32"/>
      <c r="AD1889" s="32"/>
      <c r="AE1889" s="32"/>
      <c r="AT1889" s="17" t="s">
        <v>152</v>
      </c>
      <c r="AU1889" s="17" t="s">
        <v>83</v>
      </c>
    </row>
    <row r="1890" s="2" customFormat="1" ht="21.75" customHeight="1">
      <c r="A1890" s="32"/>
      <c r="B1890" s="33"/>
      <c r="C1890" s="196" t="s">
        <v>4034</v>
      </c>
      <c r="D1890" s="196" t="s">
        <v>145</v>
      </c>
      <c r="E1890" s="197" t="s">
        <v>4035</v>
      </c>
      <c r="F1890" s="198" t="s">
        <v>4036</v>
      </c>
      <c r="G1890" s="199" t="s">
        <v>256</v>
      </c>
      <c r="H1890" s="200">
        <v>0.75</v>
      </c>
      <c r="I1890" s="201">
        <v>532</v>
      </c>
      <c r="J1890" s="201">
        <f>ROUND(I1890*H1890,2)</f>
        <v>399</v>
      </c>
      <c r="K1890" s="198" t="s">
        <v>149</v>
      </c>
      <c r="L1890" s="38"/>
      <c r="M1890" s="202" t="s">
        <v>18</v>
      </c>
      <c r="N1890" s="203" t="s">
        <v>45</v>
      </c>
      <c r="O1890" s="204">
        <v>0.40400000000000003</v>
      </c>
      <c r="P1890" s="204">
        <f>O1890*H1890</f>
        <v>0.30300000000000005</v>
      </c>
      <c r="Q1890" s="204">
        <v>0.01232225</v>
      </c>
      <c r="R1890" s="204">
        <f>Q1890*H1890</f>
        <v>0.0092416874999999999</v>
      </c>
      <c r="S1890" s="204">
        <v>0</v>
      </c>
      <c r="T1890" s="205">
        <f>S1890*H1890</f>
        <v>0</v>
      </c>
      <c r="U1890" s="32"/>
      <c r="V1890" s="32"/>
      <c r="W1890" s="32"/>
      <c r="X1890" s="32"/>
      <c r="Y1890" s="32"/>
      <c r="Z1890" s="32"/>
      <c r="AA1890" s="32"/>
      <c r="AB1890" s="32"/>
      <c r="AC1890" s="32"/>
      <c r="AD1890" s="32"/>
      <c r="AE1890" s="32"/>
      <c r="AR1890" s="206" t="s">
        <v>214</v>
      </c>
      <c r="AT1890" s="206" t="s">
        <v>145</v>
      </c>
      <c r="AU1890" s="206" t="s">
        <v>83</v>
      </c>
      <c r="AY1890" s="17" t="s">
        <v>143</v>
      </c>
      <c r="BE1890" s="207">
        <f>IF(N1890="základní",J1890,0)</f>
        <v>399</v>
      </c>
      <c r="BF1890" s="207">
        <f>IF(N1890="snížená",J1890,0)</f>
        <v>0</v>
      </c>
      <c r="BG1890" s="207">
        <f>IF(N1890="zákl. přenesená",J1890,0)</f>
        <v>0</v>
      </c>
      <c r="BH1890" s="207">
        <f>IF(N1890="sníž. přenesená",J1890,0)</f>
        <v>0</v>
      </c>
      <c r="BI1890" s="207">
        <f>IF(N1890="nulová",J1890,0)</f>
        <v>0</v>
      </c>
      <c r="BJ1890" s="17" t="s">
        <v>20</v>
      </c>
      <c r="BK1890" s="207">
        <f>ROUND(I1890*H1890,2)</f>
        <v>399</v>
      </c>
      <c r="BL1890" s="17" t="s">
        <v>214</v>
      </c>
      <c r="BM1890" s="206" t="s">
        <v>4037</v>
      </c>
    </row>
    <row r="1891" s="2" customFormat="1">
      <c r="A1891" s="32"/>
      <c r="B1891" s="33"/>
      <c r="C1891" s="34"/>
      <c r="D1891" s="208" t="s">
        <v>152</v>
      </c>
      <c r="E1891" s="34"/>
      <c r="F1891" s="209" t="s">
        <v>4033</v>
      </c>
      <c r="G1891" s="34"/>
      <c r="H1891" s="34"/>
      <c r="I1891" s="34"/>
      <c r="J1891" s="34"/>
      <c r="K1891" s="34"/>
      <c r="L1891" s="38"/>
      <c r="M1891" s="210"/>
      <c r="N1891" s="211"/>
      <c r="O1891" s="77"/>
      <c r="P1891" s="77"/>
      <c r="Q1891" s="77"/>
      <c r="R1891" s="77"/>
      <c r="S1891" s="77"/>
      <c r="T1891" s="78"/>
      <c r="U1891" s="32"/>
      <c r="V1891" s="32"/>
      <c r="W1891" s="32"/>
      <c r="X1891" s="32"/>
      <c r="Y1891" s="32"/>
      <c r="Z1891" s="32"/>
      <c r="AA1891" s="32"/>
      <c r="AB1891" s="32"/>
      <c r="AC1891" s="32"/>
      <c r="AD1891" s="32"/>
      <c r="AE1891" s="32"/>
      <c r="AT1891" s="17" t="s">
        <v>152</v>
      </c>
      <c r="AU1891" s="17" t="s">
        <v>83</v>
      </c>
    </row>
    <row r="1892" s="12" customFormat="1" ht="22.8" customHeight="1">
      <c r="A1892" s="12"/>
      <c r="B1892" s="181"/>
      <c r="C1892" s="182"/>
      <c r="D1892" s="183" t="s">
        <v>73</v>
      </c>
      <c r="E1892" s="194" t="s">
        <v>3733</v>
      </c>
      <c r="F1892" s="194" t="s">
        <v>4038</v>
      </c>
      <c r="G1892" s="182"/>
      <c r="H1892" s="182"/>
      <c r="I1892" s="182"/>
      <c r="J1892" s="195">
        <f>BK1892</f>
        <v>78750</v>
      </c>
      <c r="K1892" s="182"/>
      <c r="L1892" s="186"/>
      <c r="M1892" s="187"/>
      <c r="N1892" s="188"/>
      <c r="O1892" s="188"/>
      <c r="P1892" s="189">
        <f>P1893</f>
        <v>3.5700000000000003</v>
      </c>
      <c r="Q1892" s="188"/>
      <c r="R1892" s="189">
        <f>R1893</f>
        <v>0.0084000000000000012</v>
      </c>
      <c r="S1892" s="188"/>
      <c r="T1892" s="190">
        <f>T1893</f>
        <v>0</v>
      </c>
      <c r="U1892" s="12"/>
      <c r="V1892" s="12"/>
      <c r="W1892" s="12"/>
      <c r="X1892" s="12"/>
      <c r="Y1892" s="12"/>
      <c r="Z1892" s="12"/>
      <c r="AA1892" s="12"/>
      <c r="AB1892" s="12"/>
      <c r="AC1892" s="12"/>
      <c r="AD1892" s="12"/>
      <c r="AE1892" s="12"/>
      <c r="AR1892" s="191" t="s">
        <v>20</v>
      </c>
      <c r="AT1892" s="192" t="s">
        <v>73</v>
      </c>
      <c r="AU1892" s="192" t="s">
        <v>20</v>
      </c>
      <c r="AY1892" s="191" t="s">
        <v>143</v>
      </c>
      <c r="BK1892" s="193">
        <f>BK1893</f>
        <v>78750</v>
      </c>
    </row>
    <row r="1893" s="2" customFormat="1" ht="49.05" customHeight="1">
      <c r="A1893" s="32"/>
      <c r="B1893" s="33"/>
      <c r="C1893" s="196" t="s">
        <v>4039</v>
      </c>
      <c r="D1893" s="196" t="s">
        <v>145</v>
      </c>
      <c r="E1893" s="197" t="s">
        <v>4040</v>
      </c>
      <c r="F1893" s="198" t="s">
        <v>4041</v>
      </c>
      <c r="G1893" s="199" t="s">
        <v>256</v>
      </c>
      <c r="H1893" s="200">
        <v>105</v>
      </c>
      <c r="I1893" s="201">
        <v>750</v>
      </c>
      <c r="J1893" s="201">
        <f>ROUND(I1893*H1893,2)</f>
        <v>78750</v>
      </c>
      <c r="K1893" s="198" t="s">
        <v>18</v>
      </c>
      <c r="L1893" s="38"/>
      <c r="M1893" s="202" t="s">
        <v>18</v>
      </c>
      <c r="N1893" s="203" t="s">
        <v>45</v>
      </c>
      <c r="O1893" s="204">
        <v>0.034000000000000002</v>
      </c>
      <c r="P1893" s="204">
        <f>O1893*H1893</f>
        <v>3.5700000000000003</v>
      </c>
      <c r="Q1893" s="204">
        <v>8.0000000000000007E-05</v>
      </c>
      <c r="R1893" s="204">
        <f>Q1893*H1893</f>
        <v>0.0084000000000000012</v>
      </c>
      <c r="S1893" s="204">
        <v>0</v>
      </c>
      <c r="T1893" s="205">
        <f>S1893*H1893</f>
        <v>0</v>
      </c>
      <c r="U1893" s="32"/>
      <c r="V1893" s="32"/>
      <c r="W1893" s="32"/>
      <c r="X1893" s="32"/>
      <c r="Y1893" s="32"/>
      <c r="Z1893" s="32"/>
      <c r="AA1893" s="32"/>
      <c r="AB1893" s="32"/>
      <c r="AC1893" s="32"/>
      <c r="AD1893" s="32"/>
      <c r="AE1893" s="32"/>
      <c r="AR1893" s="206" t="s">
        <v>214</v>
      </c>
      <c r="AT1893" s="206" t="s">
        <v>145</v>
      </c>
      <c r="AU1893" s="206" t="s">
        <v>83</v>
      </c>
      <c r="AY1893" s="17" t="s">
        <v>143</v>
      </c>
      <c r="BE1893" s="207">
        <f>IF(N1893="základní",J1893,0)</f>
        <v>78750</v>
      </c>
      <c r="BF1893" s="207">
        <f>IF(N1893="snížená",J1893,0)</f>
        <v>0</v>
      </c>
      <c r="BG1893" s="207">
        <f>IF(N1893="zákl. přenesená",J1893,0)</f>
        <v>0</v>
      </c>
      <c r="BH1893" s="207">
        <f>IF(N1893="sníž. přenesená",J1893,0)</f>
        <v>0</v>
      </c>
      <c r="BI1893" s="207">
        <f>IF(N1893="nulová",J1893,0)</f>
        <v>0</v>
      </c>
      <c r="BJ1893" s="17" t="s">
        <v>20</v>
      </c>
      <c r="BK1893" s="207">
        <f>ROUND(I1893*H1893,2)</f>
        <v>78750</v>
      </c>
      <c r="BL1893" s="17" t="s">
        <v>214</v>
      </c>
      <c r="BM1893" s="206" t="s">
        <v>4042</v>
      </c>
    </row>
    <row r="1894" s="12" customFormat="1" ht="22.8" customHeight="1">
      <c r="A1894" s="12"/>
      <c r="B1894" s="181"/>
      <c r="C1894" s="182"/>
      <c r="D1894" s="183" t="s">
        <v>73</v>
      </c>
      <c r="E1894" s="194" t="s">
        <v>3670</v>
      </c>
      <c r="F1894" s="194" t="s">
        <v>4043</v>
      </c>
      <c r="G1894" s="182"/>
      <c r="H1894" s="182"/>
      <c r="I1894" s="182"/>
      <c r="J1894" s="195">
        <f>BK1894</f>
        <v>35649.800000000003</v>
      </c>
      <c r="K1894" s="182"/>
      <c r="L1894" s="186"/>
      <c r="M1894" s="187"/>
      <c r="N1894" s="188"/>
      <c r="O1894" s="188"/>
      <c r="P1894" s="189">
        <f>SUM(P1895:P1903)</f>
        <v>12.690000000000001</v>
      </c>
      <c r="Q1894" s="188"/>
      <c r="R1894" s="189">
        <f>SUM(R1895:R1903)</f>
        <v>0.050183000000000005</v>
      </c>
      <c r="S1894" s="188"/>
      <c r="T1894" s="190">
        <f>SUM(T1895:T1903)</f>
        <v>0</v>
      </c>
      <c r="U1894" s="12"/>
      <c r="V1894" s="12"/>
      <c r="W1894" s="12"/>
      <c r="X1894" s="12"/>
      <c r="Y1894" s="12"/>
      <c r="Z1894" s="12"/>
      <c r="AA1894" s="12"/>
      <c r="AB1894" s="12"/>
      <c r="AC1894" s="12"/>
      <c r="AD1894" s="12"/>
      <c r="AE1894" s="12"/>
      <c r="AR1894" s="191" t="s">
        <v>83</v>
      </c>
      <c r="AT1894" s="192" t="s">
        <v>73</v>
      </c>
      <c r="AU1894" s="192" t="s">
        <v>20</v>
      </c>
      <c r="AY1894" s="191" t="s">
        <v>143</v>
      </c>
      <c r="BK1894" s="193">
        <f>SUM(BK1895:BK1903)</f>
        <v>35649.800000000003</v>
      </c>
    </row>
    <row r="1895" s="2" customFormat="1" ht="49.05" customHeight="1">
      <c r="A1895" s="32"/>
      <c r="B1895" s="33"/>
      <c r="C1895" s="196" t="s">
        <v>4044</v>
      </c>
      <c r="D1895" s="196" t="s">
        <v>145</v>
      </c>
      <c r="E1895" s="197" t="s">
        <v>4045</v>
      </c>
      <c r="F1895" s="198" t="s">
        <v>4046</v>
      </c>
      <c r="G1895" s="199" t="s">
        <v>176</v>
      </c>
      <c r="H1895" s="200">
        <v>7.5</v>
      </c>
      <c r="I1895" s="201">
        <v>3500</v>
      </c>
      <c r="J1895" s="201">
        <f>ROUND(I1895*H1895,2)</f>
        <v>26250</v>
      </c>
      <c r="K1895" s="198" t="s">
        <v>18</v>
      </c>
      <c r="L1895" s="38"/>
      <c r="M1895" s="202" t="s">
        <v>18</v>
      </c>
      <c r="N1895" s="203" t="s">
        <v>45</v>
      </c>
      <c r="O1895" s="204">
        <v>1.5600000000000001</v>
      </c>
      <c r="P1895" s="204">
        <f>O1895*H1895</f>
        <v>11.700000000000001</v>
      </c>
      <c r="Q1895" s="204">
        <v>0.00189</v>
      </c>
      <c r="R1895" s="204">
        <f>Q1895*H1895</f>
        <v>0.014175</v>
      </c>
      <c r="S1895" s="204">
        <v>0</v>
      </c>
      <c r="T1895" s="205">
        <f>S1895*H1895</f>
        <v>0</v>
      </c>
      <c r="U1895" s="32"/>
      <c r="V1895" s="32"/>
      <c r="W1895" s="32"/>
      <c r="X1895" s="32"/>
      <c r="Y1895" s="32"/>
      <c r="Z1895" s="32"/>
      <c r="AA1895" s="32"/>
      <c r="AB1895" s="32"/>
      <c r="AC1895" s="32"/>
      <c r="AD1895" s="32"/>
      <c r="AE1895" s="32"/>
      <c r="AR1895" s="206" t="s">
        <v>214</v>
      </c>
      <c r="AT1895" s="206" t="s">
        <v>145</v>
      </c>
      <c r="AU1895" s="206" t="s">
        <v>83</v>
      </c>
      <c r="AY1895" s="17" t="s">
        <v>143</v>
      </c>
      <c r="BE1895" s="207">
        <f>IF(N1895="základní",J1895,0)</f>
        <v>26250</v>
      </c>
      <c r="BF1895" s="207">
        <f>IF(N1895="snížená",J1895,0)</f>
        <v>0</v>
      </c>
      <c r="BG1895" s="207">
        <f>IF(N1895="zákl. přenesená",J1895,0)</f>
        <v>0</v>
      </c>
      <c r="BH1895" s="207">
        <f>IF(N1895="sníž. přenesená",J1895,0)</f>
        <v>0</v>
      </c>
      <c r="BI1895" s="207">
        <f>IF(N1895="nulová",J1895,0)</f>
        <v>0</v>
      </c>
      <c r="BJ1895" s="17" t="s">
        <v>20</v>
      </c>
      <c r="BK1895" s="207">
        <f>ROUND(I1895*H1895,2)</f>
        <v>26250</v>
      </c>
      <c r="BL1895" s="17" t="s">
        <v>214</v>
      </c>
      <c r="BM1895" s="206" t="s">
        <v>4047</v>
      </c>
    </row>
    <row r="1896" s="2" customFormat="1">
      <c r="A1896" s="32"/>
      <c r="B1896" s="33"/>
      <c r="C1896" s="34"/>
      <c r="D1896" s="208" t="s">
        <v>152</v>
      </c>
      <c r="E1896" s="34"/>
      <c r="F1896" s="209" t="s">
        <v>4048</v>
      </c>
      <c r="G1896" s="34"/>
      <c r="H1896" s="34"/>
      <c r="I1896" s="34"/>
      <c r="J1896" s="34"/>
      <c r="K1896" s="34"/>
      <c r="L1896" s="38"/>
      <c r="M1896" s="210"/>
      <c r="N1896" s="211"/>
      <c r="O1896" s="77"/>
      <c r="P1896" s="77"/>
      <c r="Q1896" s="77"/>
      <c r="R1896" s="77"/>
      <c r="S1896" s="77"/>
      <c r="T1896" s="78"/>
      <c r="U1896" s="32"/>
      <c r="V1896" s="32"/>
      <c r="W1896" s="32"/>
      <c r="X1896" s="32"/>
      <c r="Y1896" s="32"/>
      <c r="Z1896" s="32"/>
      <c r="AA1896" s="32"/>
      <c r="AB1896" s="32"/>
      <c r="AC1896" s="32"/>
      <c r="AD1896" s="32"/>
      <c r="AE1896" s="32"/>
      <c r="AT1896" s="17" t="s">
        <v>152</v>
      </c>
      <c r="AU1896" s="17" t="s">
        <v>83</v>
      </c>
    </row>
    <row r="1897" s="2" customFormat="1">
      <c r="A1897" s="32"/>
      <c r="B1897" s="33"/>
      <c r="C1897" s="34"/>
      <c r="D1897" s="208" t="s">
        <v>179</v>
      </c>
      <c r="E1897" s="34"/>
      <c r="F1897" s="209" t="s">
        <v>4049</v>
      </c>
      <c r="G1897" s="34"/>
      <c r="H1897" s="34"/>
      <c r="I1897" s="34"/>
      <c r="J1897" s="34"/>
      <c r="K1897" s="34"/>
      <c r="L1897" s="38"/>
      <c r="M1897" s="210"/>
      <c r="N1897" s="211"/>
      <c r="O1897" s="77"/>
      <c r="P1897" s="77"/>
      <c r="Q1897" s="77"/>
      <c r="R1897" s="77"/>
      <c r="S1897" s="77"/>
      <c r="T1897" s="78"/>
      <c r="U1897" s="32"/>
      <c r="V1897" s="32"/>
      <c r="W1897" s="32"/>
      <c r="X1897" s="32"/>
      <c r="Y1897" s="32"/>
      <c r="Z1897" s="32"/>
      <c r="AA1897" s="32"/>
      <c r="AB1897" s="32"/>
      <c r="AC1897" s="32"/>
      <c r="AD1897" s="32"/>
      <c r="AE1897" s="32"/>
      <c r="AT1897" s="17" t="s">
        <v>179</v>
      </c>
      <c r="AU1897" s="17" t="s">
        <v>83</v>
      </c>
    </row>
    <row r="1898" s="2" customFormat="1" ht="33" customHeight="1">
      <c r="A1898" s="32"/>
      <c r="B1898" s="33"/>
      <c r="C1898" s="196" t="s">
        <v>4050</v>
      </c>
      <c r="D1898" s="196" t="s">
        <v>145</v>
      </c>
      <c r="E1898" s="197" t="s">
        <v>4051</v>
      </c>
      <c r="F1898" s="198" t="s">
        <v>4052</v>
      </c>
      <c r="G1898" s="199" t="s">
        <v>148</v>
      </c>
      <c r="H1898" s="200">
        <v>4.5</v>
      </c>
      <c r="I1898" s="201">
        <v>88.400000000000006</v>
      </c>
      <c r="J1898" s="201">
        <f>ROUND(I1898*H1898,2)</f>
        <v>397.80000000000001</v>
      </c>
      <c r="K1898" s="198" t="s">
        <v>149</v>
      </c>
      <c r="L1898" s="38"/>
      <c r="M1898" s="202" t="s">
        <v>18</v>
      </c>
      <c r="N1898" s="203" t="s">
        <v>45</v>
      </c>
      <c r="O1898" s="204">
        <v>0.22</v>
      </c>
      <c r="P1898" s="204">
        <f>O1898*H1898</f>
        <v>0.98999999999999999</v>
      </c>
      <c r="Q1898" s="204">
        <v>0</v>
      </c>
      <c r="R1898" s="204">
        <f>Q1898*H1898</f>
        <v>0</v>
      </c>
      <c r="S1898" s="204">
        <v>0</v>
      </c>
      <c r="T1898" s="205">
        <f>S1898*H1898</f>
        <v>0</v>
      </c>
      <c r="U1898" s="32"/>
      <c r="V1898" s="32"/>
      <c r="W1898" s="32"/>
      <c r="X1898" s="32"/>
      <c r="Y1898" s="32"/>
      <c r="Z1898" s="32"/>
      <c r="AA1898" s="32"/>
      <c r="AB1898" s="32"/>
      <c r="AC1898" s="32"/>
      <c r="AD1898" s="32"/>
      <c r="AE1898" s="32"/>
      <c r="AR1898" s="206" t="s">
        <v>214</v>
      </c>
      <c r="AT1898" s="206" t="s">
        <v>145</v>
      </c>
      <c r="AU1898" s="206" t="s">
        <v>83</v>
      </c>
      <c r="AY1898" s="17" t="s">
        <v>143</v>
      </c>
      <c r="BE1898" s="207">
        <f>IF(N1898="základní",J1898,0)</f>
        <v>397.80000000000001</v>
      </c>
      <c r="BF1898" s="207">
        <f>IF(N1898="snížená",J1898,0)</f>
        <v>0</v>
      </c>
      <c r="BG1898" s="207">
        <f>IF(N1898="zákl. přenesená",J1898,0)</f>
        <v>0</v>
      </c>
      <c r="BH1898" s="207">
        <f>IF(N1898="sníž. přenesená",J1898,0)</f>
        <v>0</v>
      </c>
      <c r="BI1898" s="207">
        <f>IF(N1898="nulová",J1898,0)</f>
        <v>0</v>
      </c>
      <c r="BJ1898" s="17" t="s">
        <v>20</v>
      </c>
      <c r="BK1898" s="207">
        <f>ROUND(I1898*H1898,2)</f>
        <v>397.80000000000001</v>
      </c>
      <c r="BL1898" s="17" t="s">
        <v>214</v>
      </c>
      <c r="BM1898" s="206" t="s">
        <v>4053</v>
      </c>
    </row>
    <row r="1899" s="2" customFormat="1">
      <c r="A1899" s="32"/>
      <c r="B1899" s="33"/>
      <c r="C1899" s="34"/>
      <c r="D1899" s="208" t="s">
        <v>152</v>
      </c>
      <c r="E1899" s="34"/>
      <c r="F1899" s="209" t="s">
        <v>4054</v>
      </c>
      <c r="G1899" s="34"/>
      <c r="H1899" s="34"/>
      <c r="I1899" s="34"/>
      <c r="J1899" s="34"/>
      <c r="K1899" s="34"/>
      <c r="L1899" s="38"/>
      <c r="M1899" s="210"/>
      <c r="N1899" s="211"/>
      <c r="O1899" s="77"/>
      <c r="P1899" s="77"/>
      <c r="Q1899" s="77"/>
      <c r="R1899" s="77"/>
      <c r="S1899" s="77"/>
      <c r="T1899" s="78"/>
      <c r="U1899" s="32"/>
      <c r="V1899" s="32"/>
      <c r="W1899" s="32"/>
      <c r="X1899" s="32"/>
      <c r="Y1899" s="32"/>
      <c r="Z1899" s="32"/>
      <c r="AA1899" s="32"/>
      <c r="AB1899" s="32"/>
      <c r="AC1899" s="32"/>
      <c r="AD1899" s="32"/>
      <c r="AE1899" s="32"/>
      <c r="AT1899" s="17" t="s">
        <v>152</v>
      </c>
      <c r="AU1899" s="17" t="s">
        <v>83</v>
      </c>
    </row>
    <row r="1900" s="2" customFormat="1">
      <c r="A1900" s="32"/>
      <c r="B1900" s="33"/>
      <c r="C1900" s="34"/>
      <c r="D1900" s="208" t="s">
        <v>179</v>
      </c>
      <c r="E1900" s="34"/>
      <c r="F1900" s="209" t="s">
        <v>4055</v>
      </c>
      <c r="G1900" s="34"/>
      <c r="H1900" s="34"/>
      <c r="I1900" s="34"/>
      <c r="J1900" s="34"/>
      <c r="K1900" s="34"/>
      <c r="L1900" s="38"/>
      <c r="M1900" s="210"/>
      <c r="N1900" s="211"/>
      <c r="O1900" s="77"/>
      <c r="P1900" s="77"/>
      <c r="Q1900" s="77"/>
      <c r="R1900" s="77"/>
      <c r="S1900" s="77"/>
      <c r="T1900" s="78"/>
      <c r="U1900" s="32"/>
      <c r="V1900" s="32"/>
      <c r="W1900" s="32"/>
      <c r="X1900" s="32"/>
      <c r="Y1900" s="32"/>
      <c r="Z1900" s="32"/>
      <c r="AA1900" s="32"/>
      <c r="AB1900" s="32"/>
      <c r="AC1900" s="32"/>
      <c r="AD1900" s="32"/>
      <c r="AE1900" s="32"/>
      <c r="AT1900" s="17" t="s">
        <v>179</v>
      </c>
      <c r="AU1900" s="17" t="s">
        <v>83</v>
      </c>
    </row>
    <row r="1901" s="2" customFormat="1" ht="16.5" customHeight="1">
      <c r="A1901" s="32"/>
      <c r="B1901" s="33"/>
      <c r="C1901" s="212" t="s">
        <v>4056</v>
      </c>
      <c r="D1901" s="212" t="s">
        <v>260</v>
      </c>
      <c r="E1901" s="213" t="s">
        <v>4057</v>
      </c>
      <c r="F1901" s="214" t="s">
        <v>4058</v>
      </c>
      <c r="G1901" s="215" t="s">
        <v>148</v>
      </c>
      <c r="H1901" s="216">
        <v>4.5010000000000003</v>
      </c>
      <c r="I1901" s="217">
        <v>2000</v>
      </c>
      <c r="J1901" s="217">
        <f>ROUND(I1901*H1901,2)</f>
        <v>9002</v>
      </c>
      <c r="K1901" s="214" t="s">
        <v>18</v>
      </c>
      <c r="L1901" s="218"/>
      <c r="M1901" s="219" t="s">
        <v>18</v>
      </c>
      <c r="N1901" s="220" t="s">
        <v>45</v>
      </c>
      <c r="O1901" s="204">
        <v>0</v>
      </c>
      <c r="P1901" s="204">
        <f>O1901*H1901</f>
        <v>0</v>
      </c>
      <c r="Q1901" s="204">
        <v>0.0080000000000000002</v>
      </c>
      <c r="R1901" s="204">
        <f>Q1901*H1901</f>
        <v>0.036008000000000005</v>
      </c>
      <c r="S1901" s="204">
        <v>0</v>
      </c>
      <c r="T1901" s="205">
        <f>S1901*H1901</f>
        <v>0</v>
      </c>
      <c r="U1901" s="32"/>
      <c r="V1901" s="32"/>
      <c r="W1901" s="32"/>
      <c r="X1901" s="32"/>
      <c r="Y1901" s="32"/>
      <c r="Z1901" s="32"/>
      <c r="AA1901" s="32"/>
      <c r="AB1901" s="32"/>
      <c r="AC1901" s="32"/>
      <c r="AD1901" s="32"/>
      <c r="AE1901" s="32"/>
      <c r="AR1901" s="206" t="s">
        <v>290</v>
      </c>
      <c r="AT1901" s="206" t="s">
        <v>260</v>
      </c>
      <c r="AU1901" s="206" t="s">
        <v>83</v>
      </c>
      <c r="AY1901" s="17" t="s">
        <v>143</v>
      </c>
      <c r="BE1901" s="207">
        <f>IF(N1901="základní",J1901,0)</f>
        <v>9002</v>
      </c>
      <c r="BF1901" s="207">
        <f>IF(N1901="snížená",J1901,0)</f>
        <v>0</v>
      </c>
      <c r="BG1901" s="207">
        <f>IF(N1901="zákl. přenesená",J1901,0)</f>
        <v>0</v>
      </c>
      <c r="BH1901" s="207">
        <f>IF(N1901="sníž. přenesená",J1901,0)</f>
        <v>0</v>
      </c>
      <c r="BI1901" s="207">
        <f>IF(N1901="nulová",J1901,0)</f>
        <v>0</v>
      </c>
      <c r="BJ1901" s="17" t="s">
        <v>20</v>
      </c>
      <c r="BK1901" s="207">
        <f>ROUND(I1901*H1901,2)</f>
        <v>9002</v>
      </c>
      <c r="BL1901" s="17" t="s">
        <v>214</v>
      </c>
      <c r="BM1901" s="206" t="s">
        <v>4059</v>
      </c>
    </row>
    <row r="1902" s="2" customFormat="1">
      <c r="A1902" s="32"/>
      <c r="B1902" s="33"/>
      <c r="C1902" s="34"/>
      <c r="D1902" s="208" t="s">
        <v>179</v>
      </c>
      <c r="E1902" s="34"/>
      <c r="F1902" s="209" t="s">
        <v>4060</v>
      </c>
      <c r="G1902" s="34"/>
      <c r="H1902" s="34"/>
      <c r="I1902" s="34"/>
      <c r="J1902" s="34"/>
      <c r="K1902" s="34"/>
      <c r="L1902" s="38"/>
      <c r="M1902" s="210"/>
      <c r="N1902" s="211"/>
      <c r="O1902" s="77"/>
      <c r="P1902" s="77"/>
      <c r="Q1902" s="77"/>
      <c r="R1902" s="77"/>
      <c r="S1902" s="77"/>
      <c r="T1902" s="78"/>
      <c r="U1902" s="32"/>
      <c r="V1902" s="32"/>
      <c r="W1902" s="32"/>
      <c r="X1902" s="32"/>
      <c r="Y1902" s="32"/>
      <c r="Z1902" s="32"/>
      <c r="AA1902" s="32"/>
      <c r="AB1902" s="32"/>
      <c r="AC1902" s="32"/>
      <c r="AD1902" s="32"/>
      <c r="AE1902" s="32"/>
      <c r="AT1902" s="17" t="s">
        <v>179</v>
      </c>
      <c r="AU1902" s="17" t="s">
        <v>83</v>
      </c>
    </row>
    <row r="1903" s="13" customFormat="1">
      <c r="A1903" s="13"/>
      <c r="B1903" s="221"/>
      <c r="C1903" s="222"/>
      <c r="D1903" s="208" t="s">
        <v>572</v>
      </c>
      <c r="E1903" s="222"/>
      <c r="F1903" s="223" t="s">
        <v>4061</v>
      </c>
      <c r="G1903" s="222"/>
      <c r="H1903" s="224">
        <v>4.5010000000000003</v>
      </c>
      <c r="I1903" s="222"/>
      <c r="J1903" s="222"/>
      <c r="K1903" s="222"/>
      <c r="L1903" s="225"/>
      <c r="M1903" s="226"/>
      <c r="N1903" s="227"/>
      <c r="O1903" s="227"/>
      <c r="P1903" s="227"/>
      <c r="Q1903" s="227"/>
      <c r="R1903" s="227"/>
      <c r="S1903" s="227"/>
      <c r="T1903" s="228"/>
      <c r="U1903" s="13"/>
      <c r="V1903" s="13"/>
      <c r="W1903" s="13"/>
      <c r="X1903" s="13"/>
      <c r="Y1903" s="13"/>
      <c r="Z1903" s="13"/>
      <c r="AA1903" s="13"/>
      <c r="AB1903" s="13"/>
      <c r="AC1903" s="13"/>
      <c r="AD1903" s="13"/>
      <c r="AE1903" s="13"/>
      <c r="AT1903" s="229" t="s">
        <v>572</v>
      </c>
      <c r="AU1903" s="229" t="s">
        <v>83</v>
      </c>
      <c r="AV1903" s="13" t="s">
        <v>83</v>
      </c>
      <c r="AW1903" s="13" t="s">
        <v>4</v>
      </c>
      <c r="AX1903" s="13" t="s">
        <v>20</v>
      </c>
      <c r="AY1903" s="229" t="s">
        <v>143</v>
      </c>
    </row>
    <row r="1904" s="12" customFormat="1" ht="22.8" customHeight="1">
      <c r="A1904" s="12"/>
      <c r="B1904" s="181"/>
      <c r="C1904" s="182"/>
      <c r="D1904" s="183" t="s">
        <v>73</v>
      </c>
      <c r="E1904" s="194" t="s">
        <v>3678</v>
      </c>
      <c r="F1904" s="194" t="s">
        <v>4062</v>
      </c>
      <c r="G1904" s="182"/>
      <c r="H1904" s="182"/>
      <c r="I1904" s="182"/>
      <c r="J1904" s="195">
        <f>BK1904</f>
        <v>83269.380000000005</v>
      </c>
      <c r="K1904" s="182"/>
      <c r="L1904" s="186"/>
      <c r="M1904" s="187"/>
      <c r="N1904" s="188"/>
      <c r="O1904" s="188"/>
      <c r="P1904" s="189">
        <f>SUM(P1905:P1914)</f>
        <v>32.445971999999998</v>
      </c>
      <c r="Q1904" s="188"/>
      <c r="R1904" s="189">
        <f>SUM(R1905:R1914)</f>
        <v>0.15605999999999998</v>
      </c>
      <c r="S1904" s="188"/>
      <c r="T1904" s="190">
        <f>SUM(T1905:T1914)</f>
        <v>0.19973999999999997</v>
      </c>
      <c r="U1904" s="12"/>
      <c r="V1904" s="12"/>
      <c r="W1904" s="12"/>
      <c r="X1904" s="12"/>
      <c r="Y1904" s="12"/>
      <c r="Z1904" s="12"/>
      <c r="AA1904" s="12"/>
      <c r="AB1904" s="12"/>
      <c r="AC1904" s="12"/>
      <c r="AD1904" s="12"/>
      <c r="AE1904" s="12"/>
      <c r="AR1904" s="191" t="s">
        <v>83</v>
      </c>
      <c r="AT1904" s="192" t="s">
        <v>73</v>
      </c>
      <c r="AU1904" s="192" t="s">
        <v>20</v>
      </c>
      <c r="AY1904" s="191" t="s">
        <v>143</v>
      </c>
      <c r="BK1904" s="193">
        <f>SUM(BK1905:BK1914)</f>
        <v>83269.380000000005</v>
      </c>
    </row>
    <row r="1905" s="2" customFormat="1" ht="24.15" customHeight="1">
      <c r="A1905" s="32"/>
      <c r="B1905" s="33"/>
      <c r="C1905" s="196" t="s">
        <v>4063</v>
      </c>
      <c r="D1905" s="196" t="s">
        <v>145</v>
      </c>
      <c r="E1905" s="197" t="s">
        <v>4064</v>
      </c>
      <c r="F1905" s="198" t="s">
        <v>4065</v>
      </c>
      <c r="G1905" s="199" t="s">
        <v>256</v>
      </c>
      <c r="H1905" s="200">
        <v>45</v>
      </c>
      <c r="I1905" s="201">
        <v>94.599999999999994</v>
      </c>
      <c r="J1905" s="201">
        <f>ROUND(I1905*H1905,2)</f>
        <v>4257</v>
      </c>
      <c r="K1905" s="198" t="s">
        <v>149</v>
      </c>
      <c r="L1905" s="38"/>
      <c r="M1905" s="202" t="s">
        <v>18</v>
      </c>
      <c r="N1905" s="203" t="s">
        <v>45</v>
      </c>
      <c r="O1905" s="204">
        <v>0.189</v>
      </c>
      <c r="P1905" s="204">
        <f>O1905*H1905</f>
        <v>8.5050000000000008</v>
      </c>
      <c r="Q1905" s="204">
        <v>0</v>
      </c>
      <c r="R1905" s="204">
        <f>Q1905*H1905</f>
        <v>0</v>
      </c>
      <c r="S1905" s="204">
        <v>0.0025999999999999999</v>
      </c>
      <c r="T1905" s="205">
        <f>S1905*H1905</f>
        <v>0.11699999999999999</v>
      </c>
      <c r="U1905" s="32"/>
      <c r="V1905" s="32"/>
      <c r="W1905" s="32"/>
      <c r="X1905" s="32"/>
      <c r="Y1905" s="32"/>
      <c r="Z1905" s="32"/>
      <c r="AA1905" s="32"/>
      <c r="AB1905" s="32"/>
      <c r="AC1905" s="32"/>
      <c r="AD1905" s="32"/>
      <c r="AE1905" s="32"/>
      <c r="AR1905" s="206" t="s">
        <v>214</v>
      </c>
      <c r="AT1905" s="206" t="s">
        <v>145</v>
      </c>
      <c r="AU1905" s="206" t="s">
        <v>83</v>
      </c>
      <c r="AY1905" s="17" t="s">
        <v>143</v>
      </c>
      <c r="BE1905" s="207">
        <f>IF(N1905="základní",J1905,0)</f>
        <v>4257</v>
      </c>
      <c r="BF1905" s="207">
        <f>IF(N1905="snížená",J1905,0)</f>
        <v>0</v>
      </c>
      <c r="BG1905" s="207">
        <f>IF(N1905="zákl. přenesená",J1905,0)</f>
        <v>0</v>
      </c>
      <c r="BH1905" s="207">
        <f>IF(N1905="sníž. přenesená",J1905,0)</f>
        <v>0</v>
      </c>
      <c r="BI1905" s="207">
        <f>IF(N1905="nulová",J1905,0)</f>
        <v>0</v>
      </c>
      <c r="BJ1905" s="17" t="s">
        <v>20</v>
      </c>
      <c r="BK1905" s="207">
        <f>ROUND(I1905*H1905,2)</f>
        <v>4257</v>
      </c>
      <c r="BL1905" s="17" t="s">
        <v>214</v>
      </c>
      <c r="BM1905" s="206" t="s">
        <v>4066</v>
      </c>
    </row>
    <row r="1906" s="2" customFormat="1">
      <c r="A1906" s="32"/>
      <c r="B1906" s="33"/>
      <c r="C1906" s="34"/>
      <c r="D1906" s="208" t="s">
        <v>179</v>
      </c>
      <c r="E1906" s="34"/>
      <c r="F1906" s="209" t="s">
        <v>4067</v>
      </c>
      <c r="G1906" s="34"/>
      <c r="H1906" s="34"/>
      <c r="I1906" s="34"/>
      <c r="J1906" s="34"/>
      <c r="K1906" s="34"/>
      <c r="L1906" s="38"/>
      <c r="M1906" s="210"/>
      <c r="N1906" s="211"/>
      <c r="O1906" s="77"/>
      <c r="P1906" s="77"/>
      <c r="Q1906" s="77"/>
      <c r="R1906" s="77"/>
      <c r="S1906" s="77"/>
      <c r="T1906" s="78"/>
      <c r="U1906" s="32"/>
      <c r="V1906" s="32"/>
      <c r="W1906" s="32"/>
      <c r="X1906" s="32"/>
      <c r="Y1906" s="32"/>
      <c r="Z1906" s="32"/>
      <c r="AA1906" s="32"/>
      <c r="AB1906" s="32"/>
      <c r="AC1906" s="32"/>
      <c r="AD1906" s="32"/>
      <c r="AE1906" s="32"/>
      <c r="AT1906" s="17" t="s">
        <v>179</v>
      </c>
      <c r="AU1906" s="17" t="s">
        <v>83</v>
      </c>
    </row>
    <row r="1907" s="2" customFormat="1" ht="16.5" customHeight="1">
      <c r="A1907" s="32"/>
      <c r="B1907" s="33"/>
      <c r="C1907" s="196" t="s">
        <v>4068</v>
      </c>
      <c r="D1907" s="196" t="s">
        <v>145</v>
      </c>
      <c r="E1907" s="197" t="s">
        <v>4069</v>
      </c>
      <c r="F1907" s="198" t="s">
        <v>4070</v>
      </c>
      <c r="G1907" s="199" t="s">
        <v>256</v>
      </c>
      <c r="H1907" s="200">
        <v>21</v>
      </c>
      <c r="I1907" s="201">
        <v>73.5</v>
      </c>
      <c r="J1907" s="201">
        <f>ROUND(I1907*H1907,2)</f>
        <v>1543.5</v>
      </c>
      <c r="K1907" s="198" t="s">
        <v>149</v>
      </c>
      <c r="L1907" s="38"/>
      <c r="M1907" s="202" t="s">
        <v>18</v>
      </c>
      <c r="N1907" s="203" t="s">
        <v>45</v>
      </c>
      <c r="O1907" s="204">
        <v>0.14699999999999999</v>
      </c>
      <c r="P1907" s="204">
        <f>O1907*H1907</f>
        <v>3.0869999999999997</v>
      </c>
      <c r="Q1907" s="204">
        <v>0</v>
      </c>
      <c r="R1907" s="204">
        <f>Q1907*H1907</f>
        <v>0</v>
      </c>
      <c r="S1907" s="204">
        <v>0.0039399999999999999</v>
      </c>
      <c r="T1907" s="205">
        <f>S1907*H1907</f>
        <v>0.082739999999999994</v>
      </c>
      <c r="U1907" s="32"/>
      <c r="V1907" s="32"/>
      <c r="W1907" s="32"/>
      <c r="X1907" s="32"/>
      <c r="Y1907" s="32"/>
      <c r="Z1907" s="32"/>
      <c r="AA1907" s="32"/>
      <c r="AB1907" s="32"/>
      <c r="AC1907" s="32"/>
      <c r="AD1907" s="32"/>
      <c r="AE1907" s="32"/>
      <c r="AR1907" s="206" t="s">
        <v>214</v>
      </c>
      <c r="AT1907" s="206" t="s">
        <v>145</v>
      </c>
      <c r="AU1907" s="206" t="s">
        <v>83</v>
      </c>
      <c r="AY1907" s="17" t="s">
        <v>143</v>
      </c>
      <c r="BE1907" s="207">
        <f>IF(N1907="základní",J1907,0)</f>
        <v>1543.5</v>
      </c>
      <c r="BF1907" s="207">
        <f>IF(N1907="snížená",J1907,0)</f>
        <v>0</v>
      </c>
      <c r="BG1907" s="207">
        <f>IF(N1907="zákl. přenesená",J1907,0)</f>
        <v>0</v>
      </c>
      <c r="BH1907" s="207">
        <f>IF(N1907="sníž. přenesená",J1907,0)</f>
        <v>0</v>
      </c>
      <c r="BI1907" s="207">
        <f>IF(N1907="nulová",J1907,0)</f>
        <v>0</v>
      </c>
      <c r="BJ1907" s="17" t="s">
        <v>20</v>
      </c>
      <c r="BK1907" s="207">
        <f>ROUND(I1907*H1907,2)</f>
        <v>1543.5</v>
      </c>
      <c r="BL1907" s="17" t="s">
        <v>214</v>
      </c>
      <c r="BM1907" s="206" t="s">
        <v>4071</v>
      </c>
    </row>
    <row r="1908" s="2" customFormat="1">
      <c r="A1908" s="32"/>
      <c r="B1908" s="33"/>
      <c r="C1908" s="34"/>
      <c r="D1908" s="208" t="s">
        <v>179</v>
      </c>
      <c r="E1908" s="34"/>
      <c r="F1908" s="209" t="s">
        <v>4072</v>
      </c>
      <c r="G1908" s="34"/>
      <c r="H1908" s="34"/>
      <c r="I1908" s="34"/>
      <c r="J1908" s="34"/>
      <c r="K1908" s="34"/>
      <c r="L1908" s="38"/>
      <c r="M1908" s="210"/>
      <c r="N1908" s="211"/>
      <c r="O1908" s="77"/>
      <c r="P1908" s="77"/>
      <c r="Q1908" s="77"/>
      <c r="R1908" s="77"/>
      <c r="S1908" s="77"/>
      <c r="T1908" s="78"/>
      <c r="U1908" s="32"/>
      <c r="V1908" s="32"/>
      <c r="W1908" s="32"/>
      <c r="X1908" s="32"/>
      <c r="Y1908" s="32"/>
      <c r="Z1908" s="32"/>
      <c r="AA1908" s="32"/>
      <c r="AB1908" s="32"/>
      <c r="AC1908" s="32"/>
      <c r="AD1908" s="32"/>
      <c r="AE1908" s="32"/>
      <c r="AT1908" s="17" t="s">
        <v>179</v>
      </c>
      <c r="AU1908" s="17" t="s">
        <v>83</v>
      </c>
    </row>
    <row r="1909" s="2" customFormat="1" ht="33" customHeight="1">
      <c r="A1909" s="32"/>
      <c r="B1909" s="33"/>
      <c r="C1909" s="196" t="s">
        <v>4073</v>
      </c>
      <c r="D1909" s="196" t="s">
        <v>145</v>
      </c>
      <c r="E1909" s="197" t="s">
        <v>4074</v>
      </c>
      <c r="F1909" s="198" t="s">
        <v>4075</v>
      </c>
      <c r="G1909" s="199" t="s">
        <v>256</v>
      </c>
      <c r="H1909" s="200">
        <v>45</v>
      </c>
      <c r="I1909" s="201">
        <v>711</v>
      </c>
      <c r="J1909" s="201">
        <f>ROUND(I1909*H1909,2)</f>
        <v>31995</v>
      </c>
      <c r="K1909" s="198" t="s">
        <v>149</v>
      </c>
      <c r="L1909" s="38"/>
      <c r="M1909" s="202" t="s">
        <v>18</v>
      </c>
      <c r="N1909" s="203" t="s">
        <v>45</v>
      </c>
      <c r="O1909" s="204">
        <v>0.22800000000000001</v>
      </c>
      <c r="P1909" s="204">
        <f>O1909*H1909</f>
        <v>10.26</v>
      </c>
      <c r="Q1909" s="204">
        <v>0.0017099999999999999</v>
      </c>
      <c r="R1909" s="204">
        <f>Q1909*H1909</f>
        <v>0.076949999999999991</v>
      </c>
      <c r="S1909" s="204">
        <v>0</v>
      </c>
      <c r="T1909" s="205">
        <f>S1909*H1909</f>
        <v>0</v>
      </c>
      <c r="U1909" s="32"/>
      <c r="V1909" s="32"/>
      <c r="W1909" s="32"/>
      <c r="X1909" s="32"/>
      <c r="Y1909" s="32"/>
      <c r="Z1909" s="32"/>
      <c r="AA1909" s="32"/>
      <c r="AB1909" s="32"/>
      <c r="AC1909" s="32"/>
      <c r="AD1909" s="32"/>
      <c r="AE1909" s="32"/>
      <c r="AR1909" s="206" t="s">
        <v>214</v>
      </c>
      <c r="AT1909" s="206" t="s">
        <v>145</v>
      </c>
      <c r="AU1909" s="206" t="s">
        <v>83</v>
      </c>
      <c r="AY1909" s="17" t="s">
        <v>143</v>
      </c>
      <c r="BE1909" s="207">
        <f>IF(N1909="základní",J1909,0)</f>
        <v>31995</v>
      </c>
      <c r="BF1909" s="207">
        <f>IF(N1909="snížená",J1909,0)</f>
        <v>0</v>
      </c>
      <c r="BG1909" s="207">
        <f>IF(N1909="zákl. přenesená",J1909,0)</f>
        <v>0</v>
      </c>
      <c r="BH1909" s="207">
        <f>IF(N1909="sníž. přenesená",J1909,0)</f>
        <v>0</v>
      </c>
      <c r="BI1909" s="207">
        <f>IF(N1909="nulová",J1909,0)</f>
        <v>0</v>
      </c>
      <c r="BJ1909" s="17" t="s">
        <v>20</v>
      </c>
      <c r="BK1909" s="207">
        <f>ROUND(I1909*H1909,2)</f>
        <v>31995</v>
      </c>
      <c r="BL1909" s="17" t="s">
        <v>214</v>
      </c>
      <c r="BM1909" s="206" t="s">
        <v>4076</v>
      </c>
    </row>
    <row r="1910" s="2" customFormat="1">
      <c r="A1910" s="32"/>
      <c r="B1910" s="33"/>
      <c r="C1910" s="34"/>
      <c r="D1910" s="208" t="s">
        <v>179</v>
      </c>
      <c r="E1910" s="34"/>
      <c r="F1910" s="209" t="s">
        <v>4077</v>
      </c>
      <c r="G1910" s="34"/>
      <c r="H1910" s="34"/>
      <c r="I1910" s="34"/>
      <c r="J1910" s="34"/>
      <c r="K1910" s="34"/>
      <c r="L1910" s="38"/>
      <c r="M1910" s="210"/>
      <c r="N1910" s="211"/>
      <c r="O1910" s="77"/>
      <c r="P1910" s="77"/>
      <c r="Q1910" s="77"/>
      <c r="R1910" s="77"/>
      <c r="S1910" s="77"/>
      <c r="T1910" s="78"/>
      <c r="U1910" s="32"/>
      <c r="V1910" s="32"/>
      <c r="W1910" s="32"/>
      <c r="X1910" s="32"/>
      <c r="Y1910" s="32"/>
      <c r="Z1910" s="32"/>
      <c r="AA1910" s="32"/>
      <c r="AB1910" s="32"/>
      <c r="AC1910" s="32"/>
      <c r="AD1910" s="32"/>
      <c r="AE1910" s="32"/>
      <c r="AT1910" s="17" t="s">
        <v>179</v>
      </c>
      <c r="AU1910" s="17" t="s">
        <v>83</v>
      </c>
    </row>
    <row r="1911" s="2" customFormat="1" ht="44.25" customHeight="1">
      <c r="A1911" s="32"/>
      <c r="B1911" s="33"/>
      <c r="C1911" s="196" t="s">
        <v>4078</v>
      </c>
      <c r="D1911" s="196" t="s">
        <v>145</v>
      </c>
      <c r="E1911" s="197" t="s">
        <v>4079</v>
      </c>
      <c r="F1911" s="198" t="s">
        <v>4080</v>
      </c>
      <c r="G1911" s="199" t="s">
        <v>195</v>
      </c>
      <c r="H1911" s="200">
        <v>6</v>
      </c>
      <c r="I1911" s="201">
        <v>556</v>
      </c>
      <c r="J1911" s="201">
        <f>ROUND(I1911*H1911,2)</f>
        <v>3336</v>
      </c>
      <c r="K1911" s="198" t="s">
        <v>149</v>
      </c>
      <c r="L1911" s="38"/>
      <c r="M1911" s="202" t="s">
        <v>18</v>
      </c>
      <c r="N1911" s="203" t="s">
        <v>45</v>
      </c>
      <c r="O1911" s="204">
        <v>0.40000000000000002</v>
      </c>
      <c r="P1911" s="204">
        <f>O1911*H1911</f>
        <v>2.4000000000000004</v>
      </c>
      <c r="Q1911" s="204">
        <v>0.00048000000000000001</v>
      </c>
      <c r="R1911" s="204">
        <f>Q1911*H1911</f>
        <v>0.0028800000000000002</v>
      </c>
      <c r="S1911" s="204">
        <v>0</v>
      </c>
      <c r="T1911" s="205">
        <f>S1911*H1911</f>
        <v>0</v>
      </c>
      <c r="U1911" s="32"/>
      <c r="V1911" s="32"/>
      <c r="W1911" s="32"/>
      <c r="X1911" s="32"/>
      <c r="Y1911" s="32"/>
      <c r="Z1911" s="32"/>
      <c r="AA1911" s="32"/>
      <c r="AB1911" s="32"/>
      <c r="AC1911" s="32"/>
      <c r="AD1911" s="32"/>
      <c r="AE1911" s="32"/>
      <c r="AR1911" s="206" t="s">
        <v>214</v>
      </c>
      <c r="AT1911" s="206" t="s">
        <v>145</v>
      </c>
      <c r="AU1911" s="206" t="s">
        <v>83</v>
      </c>
      <c r="AY1911" s="17" t="s">
        <v>143</v>
      </c>
      <c r="BE1911" s="207">
        <f>IF(N1911="základní",J1911,0)</f>
        <v>3336</v>
      </c>
      <c r="BF1911" s="207">
        <f>IF(N1911="snížená",J1911,0)</f>
        <v>0</v>
      </c>
      <c r="BG1911" s="207">
        <f>IF(N1911="zákl. přenesená",J1911,0)</f>
        <v>0</v>
      </c>
      <c r="BH1911" s="207">
        <f>IF(N1911="sníž. přenesená",J1911,0)</f>
        <v>0</v>
      </c>
      <c r="BI1911" s="207">
        <f>IF(N1911="nulová",J1911,0)</f>
        <v>0</v>
      </c>
      <c r="BJ1911" s="17" t="s">
        <v>20</v>
      </c>
      <c r="BK1911" s="207">
        <f>ROUND(I1911*H1911,2)</f>
        <v>3336</v>
      </c>
      <c r="BL1911" s="17" t="s">
        <v>214</v>
      </c>
      <c r="BM1911" s="206" t="s">
        <v>4081</v>
      </c>
    </row>
    <row r="1912" s="2" customFormat="1" ht="37.8" customHeight="1">
      <c r="A1912" s="32"/>
      <c r="B1912" s="33"/>
      <c r="C1912" s="196" t="s">
        <v>4082</v>
      </c>
      <c r="D1912" s="196" t="s">
        <v>145</v>
      </c>
      <c r="E1912" s="197" t="s">
        <v>4083</v>
      </c>
      <c r="F1912" s="198" t="s">
        <v>4084</v>
      </c>
      <c r="G1912" s="199" t="s">
        <v>256</v>
      </c>
      <c r="H1912" s="200">
        <v>21</v>
      </c>
      <c r="I1912" s="201">
        <v>1990</v>
      </c>
      <c r="J1912" s="201">
        <f>ROUND(I1912*H1912,2)</f>
        <v>41790</v>
      </c>
      <c r="K1912" s="198" t="s">
        <v>149</v>
      </c>
      <c r="L1912" s="38"/>
      <c r="M1912" s="202" t="s">
        <v>18</v>
      </c>
      <c r="N1912" s="203" t="s">
        <v>45</v>
      </c>
      <c r="O1912" s="204">
        <v>0.35499999999999998</v>
      </c>
      <c r="P1912" s="204">
        <f>O1912*H1912</f>
        <v>7.4550000000000001</v>
      </c>
      <c r="Q1912" s="204">
        <v>0.00363</v>
      </c>
      <c r="R1912" s="204">
        <f>Q1912*H1912</f>
        <v>0.076230000000000006</v>
      </c>
      <c r="S1912" s="204">
        <v>0</v>
      </c>
      <c r="T1912" s="205">
        <f>S1912*H1912</f>
        <v>0</v>
      </c>
      <c r="U1912" s="32"/>
      <c r="V1912" s="32"/>
      <c r="W1912" s="32"/>
      <c r="X1912" s="32"/>
      <c r="Y1912" s="32"/>
      <c r="Z1912" s="32"/>
      <c r="AA1912" s="32"/>
      <c r="AB1912" s="32"/>
      <c r="AC1912" s="32"/>
      <c r="AD1912" s="32"/>
      <c r="AE1912" s="32"/>
      <c r="AR1912" s="206" t="s">
        <v>214</v>
      </c>
      <c r="AT1912" s="206" t="s">
        <v>145</v>
      </c>
      <c r="AU1912" s="206" t="s">
        <v>83</v>
      </c>
      <c r="AY1912" s="17" t="s">
        <v>143</v>
      </c>
      <c r="BE1912" s="207">
        <f>IF(N1912="základní",J1912,0)</f>
        <v>41790</v>
      </c>
      <c r="BF1912" s="207">
        <f>IF(N1912="snížená",J1912,0)</f>
        <v>0</v>
      </c>
      <c r="BG1912" s="207">
        <f>IF(N1912="zákl. přenesená",J1912,0)</f>
        <v>0</v>
      </c>
      <c r="BH1912" s="207">
        <f>IF(N1912="sníž. přenesená",J1912,0)</f>
        <v>0</v>
      </c>
      <c r="BI1912" s="207">
        <f>IF(N1912="nulová",J1912,0)</f>
        <v>0</v>
      </c>
      <c r="BJ1912" s="17" t="s">
        <v>20</v>
      </c>
      <c r="BK1912" s="207">
        <f>ROUND(I1912*H1912,2)</f>
        <v>41790</v>
      </c>
      <c r="BL1912" s="17" t="s">
        <v>214</v>
      </c>
      <c r="BM1912" s="206" t="s">
        <v>4085</v>
      </c>
    </row>
    <row r="1913" s="2" customFormat="1" ht="44.25" customHeight="1">
      <c r="A1913" s="32"/>
      <c r="B1913" s="33"/>
      <c r="C1913" s="196" t="s">
        <v>4086</v>
      </c>
      <c r="D1913" s="196" t="s">
        <v>145</v>
      </c>
      <c r="E1913" s="197" t="s">
        <v>4087</v>
      </c>
      <c r="F1913" s="198" t="s">
        <v>4088</v>
      </c>
      <c r="G1913" s="199" t="s">
        <v>506</v>
      </c>
      <c r="H1913" s="200">
        <v>0.156</v>
      </c>
      <c r="I1913" s="201">
        <v>2230</v>
      </c>
      <c r="J1913" s="201">
        <f>ROUND(I1913*H1913,2)</f>
        <v>347.88</v>
      </c>
      <c r="K1913" s="198" t="s">
        <v>149</v>
      </c>
      <c r="L1913" s="38"/>
      <c r="M1913" s="202" t="s">
        <v>18</v>
      </c>
      <c r="N1913" s="203" t="s">
        <v>45</v>
      </c>
      <c r="O1913" s="204">
        <v>4.7370000000000001</v>
      </c>
      <c r="P1913" s="204">
        <f>O1913*H1913</f>
        <v>0.73897199999999996</v>
      </c>
      <c r="Q1913" s="204">
        <v>0</v>
      </c>
      <c r="R1913" s="204">
        <f>Q1913*H1913</f>
        <v>0</v>
      </c>
      <c r="S1913" s="204">
        <v>0</v>
      </c>
      <c r="T1913" s="205">
        <f>S1913*H1913</f>
        <v>0</v>
      </c>
      <c r="U1913" s="32"/>
      <c r="V1913" s="32"/>
      <c r="W1913" s="32"/>
      <c r="X1913" s="32"/>
      <c r="Y1913" s="32"/>
      <c r="Z1913" s="32"/>
      <c r="AA1913" s="32"/>
      <c r="AB1913" s="32"/>
      <c r="AC1913" s="32"/>
      <c r="AD1913" s="32"/>
      <c r="AE1913" s="32"/>
      <c r="AR1913" s="206" t="s">
        <v>214</v>
      </c>
      <c r="AT1913" s="206" t="s">
        <v>145</v>
      </c>
      <c r="AU1913" s="206" t="s">
        <v>83</v>
      </c>
      <c r="AY1913" s="17" t="s">
        <v>143</v>
      </c>
      <c r="BE1913" s="207">
        <f>IF(N1913="základní",J1913,0)</f>
        <v>347.88</v>
      </c>
      <c r="BF1913" s="207">
        <f>IF(N1913="snížená",J1913,0)</f>
        <v>0</v>
      </c>
      <c r="BG1913" s="207">
        <f>IF(N1913="zákl. přenesená",J1913,0)</f>
        <v>0</v>
      </c>
      <c r="BH1913" s="207">
        <f>IF(N1913="sníž. přenesená",J1913,0)</f>
        <v>0</v>
      </c>
      <c r="BI1913" s="207">
        <f>IF(N1913="nulová",J1913,0)</f>
        <v>0</v>
      </c>
      <c r="BJ1913" s="17" t="s">
        <v>20</v>
      </c>
      <c r="BK1913" s="207">
        <f>ROUND(I1913*H1913,2)</f>
        <v>347.88</v>
      </c>
      <c r="BL1913" s="17" t="s">
        <v>214</v>
      </c>
      <c r="BM1913" s="206" t="s">
        <v>4089</v>
      </c>
    </row>
    <row r="1914" s="2" customFormat="1">
      <c r="A1914" s="32"/>
      <c r="B1914" s="33"/>
      <c r="C1914" s="34"/>
      <c r="D1914" s="208" t="s">
        <v>152</v>
      </c>
      <c r="E1914" s="34"/>
      <c r="F1914" s="209" t="s">
        <v>4090</v>
      </c>
      <c r="G1914" s="34"/>
      <c r="H1914" s="34"/>
      <c r="I1914" s="34"/>
      <c r="J1914" s="34"/>
      <c r="K1914" s="34"/>
      <c r="L1914" s="38"/>
      <c r="M1914" s="210"/>
      <c r="N1914" s="211"/>
      <c r="O1914" s="77"/>
      <c r="P1914" s="77"/>
      <c r="Q1914" s="77"/>
      <c r="R1914" s="77"/>
      <c r="S1914" s="77"/>
      <c r="T1914" s="78"/>
      <c r="U1914" s="32"/>
      <c r="V1914" s="32"/>
      <c r="W1914" s="32"/>
      <c r="X1914" s="32"/>
      <c r="Y1914" s="32"/>
      <c r="Z1914" s="32"/>
      <c r="AA1914" s="32"/>
      <c r="AB1914" s="32"/>
      <c r="AC1914" s="32"/>
      <c r="AD1914" s="32"/>
      <c r="AE1914" s="32"/>
      <c r="AT1914" s="17" t="s">
        <v>152</v>
      </c>
      <c r="AU1914" s="17" t="s">
        <v>83</v>
      </c>
    </row>
    <row r="1915" s="12" customFormat="1" ht="22.8" customHeight="1">
      <c r="A1915" s="12"/>
      <c r="B1915" s="181"/>
      <c r="C1915" s="182"/>
      <c r="D1915" s="183" t="s">
        <v>73</v>
      </c>
      <c r="E1915" s="194" t="s">
        <v>3705</v>
      </c>
      <c r="F1915" s="194" t="s">
        <v>4091</v>
      </c>
      <c r="G1915" s="182"/>
      <c r="H1915" s="182"/>
      <c r="I1915" s="182"/>
      <c r="J1915" s="195">
        <f>BK1915</f>
        <v>864585</v>
      </c>
      <c r="K1915" s="182"/>
      <c r="L1915" s="186"/>
      <c r="M1915" s="187"/>
      <c r="N1915" s="188"/>
      <c r="O1915" s="188"/>
      <c r="P1915" s="189">
        <f>SUM(P1916:P1924)</f>
        <v>640.34999999999991</v>
      </c>
      <c r="Q1915" s="188"/>
      <c r="R1915" s="189">
        <f>SUM(R1916:R1924)</f>
        <v>16.334999999999997</v>
      </c>
      <c r="S1915" s="188"/>
      <c r="T1915" s="190">
        <f>SUM(T1916:T1924)</f>
        <v>37.426499999999997</v>
      </c>
      <c r="U1915" s="12"/>
      <c r="V1915" s="12"/>
      <c r="W1915" s="12"/>
      <c r="X1915" s="12"/>
      <c r="Y1915" s="12"/>
      <c r="Z1915" s="12"/>
      <c r="AA1915" s="12"/>
      <c r="AB1915" s="12"/>
      <c r="AC1915" s="12"/>
      <c r="AD1915" s="12"/>
      <c r="AE1915" s="12"/>
      <c r="AR1915" s="191" t="s">
        <v>83</v>
      </c>
      <c r="AT1915" s="192" t="s">
        <v>73</v>
      </c>
      <c r="AU1915" s="192" t="s">
        <v>20</v>
      </c>
      <c r="AY1915" s="191" t="s">
        <v>143</v>
      </c>
      <c r="BK1915" s="193">
        <f>SUM(BK1916:BK1924)</f>
        <v>864585</v>
      </c>
    </row>
    <row r="1916" s="2" customFormat="1" ht="24.15" customHeight="1">
      <c r="A1916" s="32"/>
      <c r="B1916" s="33"/>
      <c r="C1916" s="196" t="s">
        <v>4092</v>
      </c>
      <c r="D1916" s="196" t="s">
        <v>145</v>
      </c>
      <c r="E1916" s="197" t="s">
        <v>4093</v>
      </c>
      <c r="F1916" s="198" t="s">
        <v>4094</v>
      </c>
      <c r="G1916" s="199" t="s">
        <v>148</v>
      </c>
      <c r="H1916" s="200">
        <v>450</v>
      </c>
      <c r="I1916" s="201">
        <v>59.299999999999997</v>
      </c>
      <c r="J1916" s="201">
        <f>ROUND(I1916*H1916,2)</f>
        <v>26685</v>
      </c>
      <c r="K1916" s="198" t="s">
        <v>149</v>
      </c>
      <c r="L1916" s="38"/>
      <c r="M1916" s="202" t="s">
        <v>18</v>
      </c>
      <c r="N1916" s="203" t="s">
        <v>45</v>
      </c>
      <c r="O1916" s="204">
        <v>0.043999999999999997</v>
      </c>
      <c r="P1916" s="204">
        <f>O1916*H1916</f>
        <v>19.799999999999997</v>
      </c>
      <c r="Q1916" s="204">
        <v>0.00029999999999999997</v>
      </c>
      <c r="R1916" s="204">
        <f>Q1916*H1916</f>
        <v>0.13499999999999998</v>
      </c>
      <c r="S1916" s="204">
        <v>0</v>
      </c>
      <c r="T1916" s="205">
        <f>S1916*H1916</f>
        <v>0</v>
      </c>
      <c r="U1916" s="32"/>
      <c r="V1916" s="32"/>
      <c r="W1916" s="32"/>
      <c r="X1916" s="32"/>
      <c r="Y1916" s="32"/>
      <c r="Z1916" s="32"/>
      <c r="AA1916" s="32"/>
      <c r="AB1916" s="32"/>
      <c r="AC1916" s="32"/>
      <c r="AD1916" s="32"/>
      <c r="AE1916" s="32"/>
      <c r="AR1916" s="206" t="s">
        <v>214</v>
      </c>
      <c r="AT1916" s="206" t="s">
        <v>145</v>
      </c>
      <c r="AU1916" s="206" t="s">
        <v>83</v>
      </c>
      <c r="AY1916" s="17" t="s">
        <v>143</v>
      </c>
      <c r="BE1916" s="207">
        <f>IF(N1916="základní",J1916,0)</f>
        <v>26685</v>
      </c>
      <c r="BF1916" s="207">
        <f>IF(N1916="snížená",J1916,0)</f>
        <v>0</v>
      </c>
      <c r="BG1916" s="207">
        <f>IF(N1916="zákl. přenesená",J1916,0)</f>
        <v>0</v>
      </c>
      <c r="BH1916" s="207">
        <f>IF(N1916="sníž. přenesená",J1916,0)</f>
        <v>0</v>
      </c>
      <c r="BI1916" s="207">
        <f>IF(N1916="nulová",J1916,0)</f>
        <v>0</v>
      </c>
      <c r="BJ1916" s="17" t="s">
        <v>20</v>
      </c>
      <c r="BK1916" s="207">
        <f>ROUND(I1916*H1916,2)</f>
        <v>26685</v>
      </c>
      <c r="BL1916" s="17" t="s">
        <v>214</v>
      </c>
      <c r="BM1916" s="206" t="s">
        <v>4095</v>
      </c>
    </row>
    <row r="1917" s="2" customFormat="1">
      <c r="A1917" s="32"/>
      <c r="B1917" s="33"/>
      <c r="C1917" s="34"/>
      <c r="D1917" s="208" t="s">
        <v>152</v>
      </c>
      <c r="E1917" s="34"/>
      <c r="F1917" s="209" t="s">
        <v>4096</v>
      </c>
      <c r="G1917" s="34"/>
      <c r="H1917" s="34"/>
      <c r="I1917" s="34"/>
      <c r="J1917" s="34"/>
      <c r="K1917" s="34"/>
      <c r="L1917" s="38"/>
      <c r="M1917" s="210"/>
      <c r="N1917" s="211"/>
      <c r="O1917" s="77"/>
      <c r="P1917" s="77"/>
      <c r="Q1917" s="77"/>
      <c r="R1917" s="77"/>
      <c r="S1917" s="77"/>
      <c r="T1917" s="78"/>
      <c r="U1917" s="32"/>
      <c r="V1917" s="32"/>
      <c r="W1917" s="32"/>
      <c r="X1917" s="32"/>
      <c r="Y1917" s="32"/>
      <c r="Z1917" s="32"/>
      <c r="AA1917" s="32"/>
      <c r="AB1917" s="32"/>
      <c r="AC1917" s="32"/>
      <c r="AD1917" s="32"/>
      <c r="AE1917" s="32"/>
      <c r="AT1917" s="17" t="s">
        <v>152</v>
      </c>
      <c r="AU1917" s="17" t="s">
        <v>83</v>
      </c>
    </row>
    <row r="1918" s="2" customFormat="1" ht="37.8" customHeight="1">
      <c r="A1918" s="32"/>
      <c r="B1918" s="33"/>
      <c r="C1918" s="196" t="s">
        <v>4097</v>
      </c>
      <c r="D1918" s="196" t="s">
        <v>145</v>
      </c>
      <c r="E1918" s="197" t="s">
        <v>4098</v>
      </c>
      <c r="F1918" s="198" t="s">
        <v>4099</v>
      </c>
      <c r="G1918" s="199" t="s">
        <v>148</v>
      </c>
      <c r="H1918" s="200">
        <v>450</v>
      </c>
      <c r="I1918" s="201">
        <v>326</v>
      </c>
      <c r="J1918" s="201">
        <f>ROUND(I1918*H1918,2)</f>
        <v>146700</v>
      </c>
      <c r="K1918" s="198" t="s">
        <v>149</v>
      </c>
      <c r="L1918" s="38"/>
      <c r="M1918" s="202" t="s">
        <v>18</v>
      </c>
      <c r="N1918" s="203" t="s">
        <v>45</v>
      </c>
      <c r="O1918" s="204">
        <v>0.245</v>
      </c>
      <c r="P1918" s="204">
        <f>O1918*H1918</f>
        <v>110.25</v>
      </c>
      <c r="Q1918" s="204">
        <v>0.0074999999999999997</v>
      </c>
      <c r="R1918" s="204">
        <f>Q1918*H1918</f>
        <v>3.375</v>
      </c>
      <c r="S1918" s="204">
        <v>0</v>
      </c>
      <c r="T1918" s="205">
        <f>S1918*H1918</f>
        <v>0</v>
      </c>
      <c r="U1918" s="32"/>
      <c r="V1918" s="32"/>
      <c r="W1918" s="32"/>
      <c r="X1918" s="32"/>
      <c r="Y1918" s="32"/>
      <c r="Z1918" s="32"/>
      <c r="AA1918" s="32"/>
      <c r="AB1918" s="32"/>
      <c r="AC1918" s="32"/>
      <c r="AD1918" s="32"/>
      <c r="AE1918" s="32"/>
      <c r="AR1918" s="206" t="s">
        <v>214</v>
      </c>
      <c r="AT1918" s="206" t="s">
        <v>145</v>
      </c>
      <c r="AU1918" s="206" t="s">
        <v>83</v>
      </c>
      <c r="AY1918" s="17" t="s">
        <v>143</v>
      </c>
      <c r="BE1918" s="207">
        <f>IF(N1918="základní",J1918,0)</f>
        <v>146700</v>
      </c>
      <c r="BF1918" s="207">
        <f>IF(N1918="snížená",J1918,0)</f>
        <v>0</v>
      </c>
      <c r="BG1918" s="207">
        <f>IF(N1918="zákl. přenesená",J1918,0)</f>
        <v>0</v>
      </c>
      <c r="BH1918" s="207">
        <f>IF(N1918="sníž. přenesená",J1918,0)</f>
        <v>0</v>
      </c>
      <c r="BI1918" s="207">
        <f>IF(N1918="nulová",J1918,0)</f>
        <v>0</v>
      </c>
      <c r="BJ1918" s="17" t="s">
        <v>20</v>
      </c>
      <c r="BK1918" s="207">
        <f>ROUND(I1918*H1918,2)</f>
        <v>146700</v>
      </c>
      <c r="BL1918" s="17" t="s">
        <v>214</v>
      </c>
      <c r="BM1918" s="206" t="s">
        <v>4100</v>
      </c>
    </row>
    <row r="1919" s="2" customFormat="1">
      <c r="A1919" s="32"/>
      <c r="B1919" s="33"/>
      <c r="C1919" s="34"/>
      <c r="D1919" s="208" t="s">
        <v>152</v>
      </c>
      <c r="E1919" s="34"/>
      <c r="F1919" s="209" t="s">
        <v>4096</v>
      </c>
      <c r="G1919" s="34"/>
      <c r="H1919" s="34"/>
      <c r="I1919" s="34"/>
      <c r="J1919" s="34"/>
      <c r="K1919" s="34"/>
      <c r="L1919" s="38"/>
      <c r="M1919" s="210"/>
      <c r="N1919" s="211"/>
      <c r="O1919" s="77"/>
      <c r="P1919" s="77"/>
      <c r="Q1919" s="77"/>
      <c r="R1919" s="77"/>
      <c r="S1919" s="77"/>
      <c r="T1919" s="78"/>
      <c r="U1919" s="32"/>
      <c r="V1919" s="32"/>
      <c r="W1919" s="32"/>
      <c r="X1919" s="32"/>
      <c r="Y1919" s="32"/>
      <c r="Z1919" s="32"/>
      <c r="AA1919" s="32"/>
      <c r="AB1919" s="32"/>
      <c r="AC1919" s="32"/>
      <c r="AD1919" s="32"/>
      <c r="AE1919" s="32"/>
      <c r="AT1919" s="17" t="s">
        <v>152</v>
      </c>
      <c r="AU1919" s="17" t="s">
        <v>83</v>
      </c>
    </row>
    <row r="1920" s="2" customFormat="1" ht="24.15" customHeight="1">
      <c r="A1920" s="32"/>
      <c r="B1920" s="33"/>
      <c r="C1920" s="196" t="s">
        <v>4101</v>
      </c>
      <c r="D1920" s="196" t="s">
        <v>145</v>
      </c>
      <c r="E1920" s="197" t="s">
        <v>4102</v>
      </c>
      <c r="F1920" s="198" t="s">
        <v>4103</v>
      </c>
      <c r="G1920" s="199" t="s">
        <v>148</v>
      </c>
      <c r="H1920" s="200">
        <v>450</v>
      </c>
      <c r="I1920" s="201">
        <v>158</v>
      </c>
      <c r="J1920" s="201">
        <f>ROUND(I1920*H1920,2)</f>
        <v>71100</v>
      </c>
      <c r="K1920" s="198" t="s">
        <v>149</v>
      </c>
      <c r="L1920" s="38"/>
      <c r="M1920" s="202" t="s">
        <v>18</v>
      </c>
      <c r="N1920" s="203" t="s">
        <v>45</v>
      </c>
      <c r="O1920" s="204">
        <v>0.36799999999999999</v>
      </c>
      <c r="P1920" s="204">
        <f>O1920*H1920</f>
        <v>165.59999999999999</v>
      </c>
      <c r="Q1920" s="204">
        <v>0</v>
      </c>
      <c r="R1920" s="204">
        <f>Q1920*H1920</f>
        <v>0</v>
      </c>
      <c r="S1920" s="204">
        <v>0.083169999999999994</v>
      </c>
      <c r="T1920" s="205">
        <f>S1920*H1920</f>
        <v>37.426499999999997</v>
      </c>
      <c r="U1920" s="32"/>
      <c r="V1920" s="32"/>
      <c r="W1920" s="32"/>
      <c r="X1920" s="32"/>
      <c r="Y1920" s="32"/>
      <c r="Z1920" s="32"/>
      <c r="AA1920" s="32"/>
      <c r="AB1920" s="32"/>
      <c r="AC1920" s="32"/>
      <c r="AD1920" s="32"/>
      <c r="AE1920" s="32"/>
      <c r="AR1920" s="206" t="s">
        <v>214</v>
      </c>
      <c r="AT1920" s="206" t="s">
        <v>145</v>
      </c>
      <c r="AU1920" s="206" t="s">
        <v>83</v>
      </c>
      <c r="AY1920" s="17" t="s">
        <v>143</v>
      </c>
      <c r="BE1920" s="207">
        <f>IF(N1920="základní",J1920,0)</f>
        <v>71100</v>
      </c>
      <c r="BF1920" s="207">
        <f>IF(N1920="snížená",J1920,0)</f>
        <v>0</v>
      </c>
      <c r="BG1920" s="207">
        <f>IF(N1920="zákl. přenesená",J1920,0)</f>
        <v>0</v>
      </c>
      <c r="BH1920" s="207">
        <f>IF(N1920="sníž. přenesená",J1920,0)</f>
        <v>0</v>
      </c>
      <c r="BI1920" s="207">
        <f>IF(N1920="nulová",J1920,0)</f>
        <v>0</v>
      </c>
      <c r="BJ1920" s="17" t="s">
        <v>20</v>
      </c>
      <c r="BK1920" s="207">
        <f>ROUND(I1920*H1920,2)</f>
        <v>71100</v>
      </c>
      <c r="BL1920" s="17" t="s">
        <v>214</v>
      </c>
      <c r="BM1920" s="206" t="s">
        <v>4104</v>
      </c>
    </row>
    <row r="1921" s="2" customFormat="1" ht="49.05" customHeight="1">
      <c r="A1921" s="32"/>
      <c r="B1921" s="33"/>
      <c r="C1921" s="196" t="s">
        <v>4105</v>
      </c>
      <c r="D1921" s="196" t="s">
        <v>145</v>
      </c>
      <c r="E1921" s="197" t="s">
        <v>4106</v>
      </c>
      <c r="F1921" s="198" t="s">
        <v>4107</v>
      </c>
      <c r="G1921" s="199" t="s">
        <v>148</v>
      </c>
      <c r="H1921" s="200">
        <v>450</v>
      </c>
      <c r="I1921" s="201">
        <v>564</v>
      </c>
      <c r="J1921" s="201">
        <f>ROUND(I1921*H1921,2)</f>
        <v>253800</v>
      </c>
      <c r="K1921" s="198" t="s">
        <v>149</v>
      </c>
      <c r="L1921" s="38"/>
      <c r="M1921" s="202" t="s">
        <v>18</v>
      </c>
      <c r="N1921" s="203" t="s">
        <v>45</v>
      </c>
      <c r="O1921" s="204">
        <v>0.76600000000000001</v>
      </c>
      <c r="P1921" s="204">
        <f>O1921*H1921</f>
        <v>344.69999999999999</v>
      </c>
      <c r="Q1921" s="204">
        <v>0.0092999999999999992</v>
      </c>
      <c r="R1921" s="204">
        <f>Q1921*H1921</f>
        <v>4.1849999999999996</v>
      </c>
      <c r="S1921" s="204">
        <v>0</v>
      </c>
      <c r="T1921" s="205">
        <f>S1921*H1921</f>
        <v>0</v>
      </c>
      <c r="U1921" s="32"/>
      <c r="V1921" s="32"/>
      <c r="W1921" s="32"/>
      <c r="X1921" s="32"/>
      <c r="Y1921" s="32"/>
      <c r="Z1921" s="32"/>
      <c r="AA1921" s="32"/>
      <c r="AB1921" s="32"/>
      <c r="AC1921" s="32"/>
      <c r="AD1921" s="32"/>
      <c r="AE1921" s="32"/>
      <c r="AR1921" s="206" t="s">
        <v>214</v>
      </c>
      <c r="AT1921" s="206" t="s">
        <v>145</v>
      </c>
      <c r="AU1921" s="206" t="s">
        <v>83</v>
      </c>
      <c r="AY1921" s="17" t="s">
        <v>143</v>
      </c>
      <c r="BE1921" s="207">
        <f>IF(N1921="základní",J1921,0)</f>
        <v>253800</v>
      </c>
      <c r="BF1921" s="207">
        <f>IF(N1921="snížená",J1921,0)</f>
        <v>0</v>
      </c>
      <c r="BG1921" s="207">
        <f>IF(N1921="zákl. přenesená",J1921,0)</f>
        <v>0</v>
      </c>
      <c r="BH1921" s="207">
        <f>IF(N1921="sníž. přenesená",J1921,0)</f>
        <v>0</v>
      </c>
      <c r="BI1921" s="207">
        <f>IF(N1921="nulová",J1921,0)</f>
        <v>0</v>
      </c>
      <c r="BJ1921" s="17" t="s">
        <v>20</v>
      </c>
      <c r="BK1921" s="207">
        <f>ROUND(I1921*H1921,2)</f>
        <v>253800</v>
      </c>
      <c r="BL1921" s="17" t="s">
        <v>214</v>
      </c>
      <c r="BM1921" s="206" t="s">
        <v>4108</v>
      </c>
    </row>
    <row r="1922" s="2" customFormat="1">
      <c r="A1922" s="32"/>
      <c r="B1922" s="33"/>
      <c r="C1922" s="34"/>
      <c r="D1922" s="208" t="s">
        <v>152</v>
      </c>
      <c r="E1922" s="34"/>
      <c r="F1922" s="209" t="s">
        <v>3844</v>
      </c>
      <c r="G1922" s="34"/>
      <c r="H1922" s="34"/>
      <c r="I1922" s="34"/>
      <c r="J1922" s="34"/>
      <c r="K1922" s="34"/>
      <c r="L1922" s="38"/>
      <c r="M1922" s="210"/>
      <c r="N1922" s="211"/>
      <c r="O1922" s="77"/>
      <c r="P1922" s="77"/>
      <c r="Q1922" s="77"/>
      <c r="R1922" s="77"/>
      <c r="S1922" s="77"/>
      <c r="T1922" s="78"/>
      <c r="U1922" s="32"/>
      <c r="V1922" s="32"/>
      <c r="W1922" s="32"/>
      <c r="X1922" s="32"/>
      <c r="Y1922" s="32"/>
      <c r="Z1922" s="32"/>
      <c r="AA1922" s="32"/>
      <c r="AB1922" s="32"/>
      <c r="AC1922" s="32"/>
      <c r="AD1922" s="32"/>
      <c r="AE1922" s="32"/>
      <c r="AT1922" s="17" t="s">
        <v>152</v>
      </c>
      <c r="AU1922" s="17" t="s">
        <v>83</v>
      </c>
    </row>
    <row r="1923" s="2" customFormat="1" ht="33" customHeight="1">
      <c r="A1923" s="32"/>
      <c r="B1923" s="33"/>
      <c r="C1923" s="212" t="s">
        <v>4109</v>
      </c>
      <c r="D1923" s="212" t="s">
        <v>260</v>
      </c>
      <c r="E1923" s="213" t="s">
        <v>4110</v>
      </c>
      <c r="F1923" s="214" t="s">
        <v>4111</v>
      </c>
      <c r="G1923" s="215" t="s">
        <v>148</v>
      </c>
      <c r="H1923" s="216">
        <v>450</v>
      </c>
      <c r="I1923" s="217">
        <v>814</v>
      </c>
      <c r="J1923" s="217">
        <f>ROUND(I1923*H1923,2)</f>
        <v>366300</v>
      </c>
      <c r="K1923" s="214" t="s">
        <v>149</v>
      </c>
      <c r="L1923" s="218"/>
      <c r="M1923" s="219" t="s">
        <v>18</v>
      </c>
      <c r="N1923" s="220" t="s">
        <v>45</v>
      </c>
      <c r="O1923" s="204">
        <v>0</v>
      </c>
      <c r="P1923" s="204">
        <f>O1923*H1923</f>
        <v>0</v>
      </c>
      <c r="Q1923" s="204">
        <v>0.019199999999999998</v>
      </c>
      <c r="R1923" s="204">
        <f>Q1923*H1923</f>
        <v>8.6399999999999988</v>
      </c>
      <c r="S1923" s="204">
        <v>0</v>
      </c>
      <c r="T1923" s="205">
        <f>S1923*H1923</f>
        <v>0</v>
      </c>
      <c r="U1923" s="32"/>
      <c r="V1923" s="32"/>
      <c r="W1923" s="32"/>
      <c r="X1923" s="32"/>
      <c r="Y1923" s="32"/>
      <c r="Z1923" s="32"/>
      <c r="AA1923" s="32"/>
      <c r="AB1923" s="32"/>
      <c r="AC1923" s="32"/>
      <c r="AD1923" s="32"/>
      <c r="AE1923" s="32"/>
      <c r="AR1923" s="206" t="s">
        <v>290</v>
      </c>
      <c r="AT1923" s="206" t="s">
        <v>260</v>
      </c>
      <c r="AU1923" s="206" t="s">
        <v>83</v>
      </c>
      <c r="AY1923" s="17" t="s">
        <v>143</v>
      </c>
      <c r="BE1923" s="207">
        <f>IF(N1923="základní",J1923,0)</f>
        <v>366300</v>
      </c>
      <c r="BF1923" s="207">
        <f>IF(N1923="snížená",J1923,0)</f>
        <v>0</v>
      </c>
      <c r="BG1923" s="207">
        <f>IF(N1923="zákl. přenesená",J1923,0)</f>
        <v>0</v>
      </c>
      <c r="BH1923" s="207">
        <f>IF(N1923="sníž. přenesená",J1923,0)</f>
        <v>0</v>
      </c>
      <c r="BI1923" s="207">
        <f>IF(N1923="nulová",J1923,0)</f>
        <v>0</v>
      </c>
      <c r="BJ1923" s="17" t="s">
        <v>20</v>
      </c>
      <c r="BK1923" s="207">
        <f>ROUND(I1923*H1923,2)</f>
        <v>366300</v>
      </c>
      <c r="BL1923" s="17" t="s">
        <v>214</v>
      </c>
      <c r="BM1923" s="206" t="s">
        <v>4112</v>
      </c>
    </row>
    <row r="1924" s="13" customFormat="1">
      <c r="A1924" s="13"/>
      <c r="B1924" s="221"/>
      <c r="C1924" s="222"/>
      <c r="D1924" s="208" t="s">
        <v>572</v>
      </c>
      <c r="E1924" s="222"/>
      <c r="F1924" s="223" t="s">
        <v>4113</v>
      </c>
      <c r="G1924" s="222"/>
      <c r="H1924" s="224">
        <v>450</v>
      </c>
      <c r="I1924" s="222"/>
      <c r="J1924" s="222"/>
      <c r="K1924" s="222"/>
      <c r="L1924" s="225"/>
      <c r="M1924" s="226"/>
      <c r="N1924" s="227"/>
      <c r="O1924" s="227"/>
      <c r="P1924" s="227"/>
      <c r="Q1924" s="227"/>
      <c r="R1924" s="227"/>
      <c r="S1924" s="227"/>
      <c r="T1924" s="228"/>
      <c r="U1924" s="13"/>
      <c r="V1924" s="13"/>
      <c r="W1924" s="13"/>
      <c r="X1924" s="13"/>
      <c r="Y1924" s="13"/>
      <c r="Z1924" s="13"/>
      <c r="AA1924" s="13"/>
      <c r="AB1924" s="13"/>
      <c r="AC1924" s="13"/>
      <c r="AD1924" s="13"/>
      <c r="AE1924" s="13"/>
      <c r="AT1924" s="229" t="s">
        <v>572</v>
      </c>
      <c r="AU1924" s="229" t="s">
        <v>83</v>
      </c>
      <c r="AV1924" s="13" t="s">
        <v>83</v>
      </c>
      <c r="AW1924" s="13" t="s">
        <v>4</v>
      </c>
      <c r="AX1924" s="13" t="s">
        <v>20</v>
      </c>
      <c r="AY1924" s="229" t="s">
        <v>143</v>
      </c>
    </row>
    <row r="1925" s="12" customFormat="1" ht="22.8" customHeight="1">
      <c r="A1925" s="12"/>
      <c r="B1925" s="181"/>
      <c r="C1925" s="182"/>
      <c r="D1925" s="183" t="s">
        <v>73</v>
      </c>
      <c r="E1925" s="194" t="s">
        <v>3755</v>
      </c>
      <c r="F1925" s="194" t="s">
        <v>4114</v>
      </c>
      <c r="G1925" s="182"/>
      <c r="H1925" s="182"/>
      <c r="I1925" s="182"/>
      <c r="J1925" s="195">
        <f>BK1925</f>
        <v>73260</v>
      </c>
      <c r="K1925" s="182"/>
      <c r="L1925" s="186"/>
      <c r="M1925" s="187"/>
      <c r="N1925" s="188"/>
      <c r="O1925" s="188"/>
      <c r="P1925" s="189">
        <f>SUM(P1926:P1927)</f>
        <v>124.20000000000002</v>
      </c>
      <c r="Q1925" s="188"/>
      <c r="R1925" s="189">
        <f>SUM(R1926:R1927)</f>
        <v>0.067499999999999991</v>
      </c>
      <c r="S1925" s="188"/>
      <c r="T1925" s="190">
        <f>SUM(T1926:T1927)</f>
        <v>0</v>
      </c>
      <c r="U1925" s="12"/>
      <c r="V1925" s="12"/>
      <c r="W1925" s="12"/>
      <c r="X1925" s="12"/>
      <c r="Y1925" s="12"/>
      <c r="Z1925" s="12"/>
      <c r="AA1925" s="12"/>
      <c r="AB1925" s="12"/>
      <c r="AC1925" s="12"/>
      <c r="AD1925" s="12"/>
      <c r="AE1925" s="12"/>
      <c r="AR1925" s="191" t="s">
        <v>83</v>
      </c>
      <c r="AT1925" s="192" t="s">
        <v>73</v>
      </c>
      <c r="AU1925" s="192" t="s">
        <v>20</v>
      </c>
      <c r="AY1925" s="191" t="s">
        <v>143</v>
      </c>
      <c r="BK1925" s="193">
        <f>SUM(BK1926:BK1927)</f>
        <v>73260</v>
      </c>
    </row>
    <row r="1926" s="2" customFormat="1" ht="24.15" customHeight="1">
      <c r="A1926" s="32"/>
      <c r="B1926" s="33"/>
      <c r="C1926" s="196" t="s">
        <v>4115</v>
      </c>
      <c r="D1926" s="196" t="s">
        <v>145</v>
      </c>
      <c r="E1926" s="197" t="s">
        <v>4116</v>
      </c>
      <c r="F1926" s="198" t="s">
        <v>4117</v>
      </c>
      <c r="G1926" s="199" t="s">
        <v>148</v>
      </c>
      <c r="H1926" s="200">
        <v>900</v>
      </c>
      <c r="I1926" s="201">
        <v>81.400000000000006</v>
      </c>
      <c r="J1926" s="201">
        <f>ROUND(I1926*H1926,2)</f>
        <v>73260</v>
      </c>
      <c r="K1926" s="198" t="s">
        <v>149</v>
      </c>
      <c r="L1926" s="38"/>
      <c r="M1926" s="202" t="s">
        <v>18</v>
      </c>
      <c r="N1926" s="203" t="s">
        <v>45</v>
      </c>
      <c r="O1926" s="204">
        <v>0.13800000000000001</v>
      </c>
      <c r="P1926" s="204">
        <f>O1926*H1926</f>
        <v>124.20000000000002</v>
      </c>
      <c r="Q1926" s="204">
        <v>7.4999999999999993E-05</v>
      </c>
      <c r="R1926" s="204">
        <f>Q1926*H1926</f>
        <v>0.067499999999999991</v>
      </c>
      <c r="S1926" s="204">
        <v>0</v>
      </c>
      <c r="T1926" s="205">
        <f>S1926*H1926</f>
        <v>0</v>
      </c>
      <c r="U1926" s="32"/>
      <c r="V1926" s="32"/>
      <c r="W1926" s="32"/>
      <c r="X1926" s="32"/>
      <c r="Y1926" s="32"/>
      <c r="Z1926" s="32"/>
      <c r="AA1926" s="32"/>
      <c r="AB1926" s="32"/>
      <c r="AC1926" s="32"/>
      <c r="AD1926" s="32"/>
      <c r="AE1926" s="32"/>
      <c r="AR1926" s="206" t="s">
        <v>214</v>
      </c>
      <c r="AT1926" s="206" t="s">
        <v>145</v>
      </c>
      <c r="AU1926" s="206" t="s">
        <v>83</v>
      </c>
      <c r="AY1926" s="17" t="s">
        <v>143</v>
      </c>
      <c r="BE1926" s="207">
        <f>IF(N1926="základní",J1926,0)</f>
        <v>73260</v>
      </c>
      <c r="BF1926" s="207">
        <f>IF(N1926="snížená",J1926,0)</f>
        <v>0</v>
      </c>
      <c r="BG1926" s="207">
        <f>IF(N1926="zákl. přenesená",J1926,0)</f>
        <v>0</v>
      </c>
      <c r="BH1926" s="207">
        <f>IF(N1926="sníž. přenesená",J1926,0)</f>
        <v>0</v>
      </c>
      <c r="BI1926" s="207">
        <f>IF(N1926="nulová",J1926,0)</f>
        <v>0</v>
      </c>
      <c r="BJ1926" s="17" t="s">
        <v>20</v>
      </c>
      <c r="BK1926" s="207">
        <f>ROUND(I1926*H1926,2)</f>
        <v>73260</v>
      </c>
      <c r="BL1926" s="17" t="s">
        <v>214</v>
      </c>
      <c r="BM1926" s="206" t="s">
        <v>4118</v>
      </c>
    </row>
    <row r="1927" s="2" customFormat="1">
      <c r="A1927" s="32"/>
      <c r="B1927" s="33"/>
      <c r="C1927" s="34"/>
      <c r="D1927" s="208" t="s">
        <v>152</v>
      </c>
      <c r="E1927" s="34"/>
      <c r="F1927" s="209" t="s">
        <v>4119</v>
      </c>
      <c r="G1927" s="34"/>
      <c r="H1927" s="34"/>
      <c r="I1927" s="34"/>
      <c r="J1927" s="34"/>
      <c r="K1927" s="34"/>
      <c r="L1927" s="38"/>
      <c r="M1927" s="210"/>
      <c r="N1927" s="211"/>
      <c r="O1927" s="77"/>
      <c r="P1927" s="77"/>
      <c r="Q1927" s="77"/>
      <c r="R1927" s="77"/>
      <c r="S1927" s="77"/>
      <c r="T1927" s="78"/>
      <c r="U1927" s="32"/>
      <c r="V1927" s="32"/>
      <c r="W1927" s="32"/>
      <c r="X1927" s="32"/>
      <c r="Y1927" s="32"/>
      <c r="Z1927" s="32"/>
      <c r="AA1927" s="32"/>
      <c r="AB1927" s="32"/>
      <c r="AC1927" s="32"/>
      <c r="AD1927" s="32"/>
      <c r="AE1927" s="32"/>
      <c r="AT1927" s="17" t="s">
        <v>152</v>
      </c>
      <c r="AU1927" s="17" t="s">
        <v>83</v>
      </c>
    </row>
    <row r="1928" s="12" customFormat="1" ht="25.92" customHeight="1">
      <c r="A1928" s="12"/>
      <c r="B1928" s="181"/>
      <c r="C1928" s="182"/>
      <c r="D1928" s="183" t="s">
        <v>73</v>
      </c>
      <c r="E1928" s="184" t="s">
        <v>4120</v>
      </c>
      <c r="F1928" s="184" t="s">
        <v>4121</v>
      </c>
      <c r="G1928" s="182"/>
      <c r="H1928" s="182"/>
      <c r="I1928" s="182"/>
      <c r="J1928" s="185">
        <f>BK1928</f>
        <v>1108585.5</v>
      </c>
      <c r="K1928" s="182"/>
      <c r="L1928" s="186"/>
      <c r="M1928" s="187"/>
      <c r="N1928" s="188"/>
      <c r="O1928" s="188"/>
      <c r="P1928" s="189">
        <f>P1929</f>
        <v>92.023500000000013</v>
      </c>
      <c r="Q1928" s="188"/>
      <c r="R1928" s="189">
        <f>R1929</f>
        <v>0.086036399999999999</v>
      </c>
      <c r="S1928" s="188"/>
      <c r="T1928" s="190">
        <f>T1929</f>
        <v>0</v>
      </c>
      <c r="U1928" s="12"/>
      <c r="V1928" s="12"/>
      <c r="W1928" s="12"/>
      <c r="X1928" s="12"/>
      <c r="Y1928" s="12"/>
      <c r="Z1928" s="12"/>
      <c r="AA1928" s="12"/>
      <c r="AB1928" s="12"/>
      <c r="AC1928" s="12"/>
      <c r="AD1928" s="12"/>
      <c r="AE1928" s="12"/>
      <c r="AR1928" s="191" t="s">
        <v>20</v>
      </c>
      <c r="AT1928" s="192" t="s">
        <v>73</v>
      </c>
      <c r="AU1928" s="192" t="s">
        <v>74</v>
      </c>
      <c r="AY1928" s="191" t="s">
        <v>143</v>
      </c>
      <c r="BK1928" s="193">
        <f>BK1929</f>
        <v>1108585.5</v>
      </c>
    </row>
    <row r="1929" s="12" customFormat="1" ht="22.8" customHeight="1">
      <c r="A1929" s="12"/>
      <c r="B1929" s="181"/>
      <c r="C1929" s="182"/>
      <c r="D1929" s="183" t="s">
        <v>73</v>
      </c>
      <c r="E1929" s="194" t="s">
        <v>260</v>
      </c>
      <c r="F1929" s="194" t="s">
        <v>4122</v>
      </c>
      <c r="G1929" s="182"/>
      <c r="H1929" s="182"/>
      <c r="I1929" s="182"/>
      <c r="J1929" s="195">
        <f>BK1929</f>
        <v>1108585.5</v>
      </c>
      <c r="K1929" s="182"/>
      <c r="L1929" s="186"/>
      <c r="M1929" s="187"/>
      <c r="N1929" s="188"/>
      <c r="O1929" s="188"/>
      <c r="P1929" s="189">
        <f>P1930+P1935+P1938</f>
        <v>92.023500000000013</v>
      </c>
      <c r="Q1929" s="188"/>
      <c r="R1929" s="189">
        <f>R1930+R1935+R1938</f>
        <v>0.086036399999999999</v>
      </c>
      <c r="S1929" s="188"/>
      <c r="T1929" s="190">
        <f>T1930+T1935+T1938</f>
        <v>0</v>
      </c>
      <c r="U1929" s="12"/>
      <c r="V1929" s="12"/>
      <c r="W1929" s="12"/>
      <c r="X1929" s="12"/>
      <c r="Y1929" s="12"/>
      <c r="Z1929" s="12"/>
      <c r="AA1929" s="12"/>
      <c r="AB1929" s="12"/>
      <c r="AC1929" s="12"/>
      <c r="AD1929" s="12"/>
      <c r="AE1929" s="12"/>
      <c r="AR1929" s="191" t="s">
        <v>20</v>
      </c>
      <c r="AT1929" s="192" t="s">
        <v>73</v>
      </c>
      <c r="AU1929" s="192" t="s">
        <v>20</v>
      </c>
      <c r="AY1929" s="191" t="s">
        <v>143</v>
      </c>
      <c r="BK1929" s="193">
        <f>BK1930+BK1935+BK1938</f>
        <v>1108585.5</v>
      </c>
    </row>
    <row r="1930" s="12" customFormat="1" ht="20.88" customHeight="1">
      <c r="A1930" s="12"/>
      <c r="B1930" s="181"/>
      <c r="C1930" s="182"/>
      <c r="D1930" s="183" t="s">
        <v>73</v>
      </c>
      <c r="E1930" s="194" t="s">
        <v>4123</v>
      </c>
      <c r="F1930" s="194" t="s">
        <v>4124</v>
      </c>
      <c r="G1930" s="182"/>
      <c r="H1930" s="182"/>
      <c r="I1930" s="182"/>
      <c r="J1930" s="195">
        <f>BK1930</f>
        <v>4927.5</v>
      </c>
      <c r="K1930" s="182"/>
      <c r="L1930" s="186"/>
      <c r="M1930" s="187"/>
      <c r="N1930" s="188"/>
      <c r="O1930" s="188"/>
      <c r="P1930" s="189">
        <f>SUM(P1931:P1934)</f>
        <v>0</v>
      </c>
      <c r="Q1930" s="188"/>
      <c r="R1930" s="189">
        <f>SUM(R1931:R1934)</f>
        <v>0</v>
      </c>
      <c r="S1930" s="188"/>
      <c r="T1930" s="190">
        <f>SUM(T1931:T1934)</f>
        <v>0</v>
      </c>
      <c r="U1930" s="12"/>
      <c r="V1930" s="12"/>
      <c r="W1930" s="12"/>
      <c r="X1930" s="12"/>
      <c r="Y1930" s="12"/>
      <c r="Z1930" s="12"/>
      <c r="AA1930" s="12"/>
      <c r="AB1930" s="12"/>
      <c r="AC1930" s="12"/>
      <c r="AD1930" s="12"/>
      <c r="AE1930" s="12"/>
      <c r="AR1930" s="191" t="s">
        <v>158</v>
      </c>
      <c r="AT1930" s="192" t="s">
        <v>73</v>
      </c>
      <c r="AU1930" s="192" t="s">
        <v>83</v>
      </c>
      <c r="AY1930" s="191" t="s">
        <v>143</v>
      </c>
      <c r="BK1930" s="193">
        <f>SUM(BK1931:BK1934)</f>
        <v>4927.5</v>
      </c>
    </row>
    <row r="1931" s="2" customFormat="1" ht="24.15" customHeight="1">
      <c r="A1931" s="32"/>
      <c r="B1931" s="33"/>
      <c r="C1931" s="212" t="s">
        <v>4125</v>
      </c>
      <c r="D1931" s="212" t="s">
        <v>260</v>
      </c>
      <c r="E1931" s="213" t="s">
        <v>4126</v>
      </c>
      <c r="F1931" s="214" t="s">
        <v>4127</v>
      </c>
      <c r="G1931" s="215" t="s">
        <v>195</v>
      </c>
      <c r="H1931" s="216">
        <v>75</v>
      </c>
      <c r="I1931" s="217">
        <v>43.200000000000003</v>
      </c>
      <c r="J1931" s="217">
        <f>ROUND(I1931*H1931,2)</f>
        <v>3240</v>
      </c>
      <c r="K1931" s="214" t="s">
        <v>149</v>
      </c>
      <c r="L1931" s="218"/>
      <c r="M1931" s="219" t="s">
        <v>18</v>
      </c>
      <c r="N1931" s="220" t="s">
        <v>45</v>
      </c>
      <c r="O1931" s="204">
        <v>0</v>
      </c>
      <c r="P1931" s="204">
        <f>O1931*H1931</f>
        <v>0</v>
      </c>
      <c r="Q1931" s="204">
        <v>0</v>
      </c>
      <c r="R1931" s="204">
        <f>Q1931*H1931</f>
        <v>0</v>
      </c>
      <c r="S1931" s="204">
        <v>0</v>
      </c>
      <c r="T1931" s="205">
        <f>S1931*H1931</f>
        <v>0</v>
      </c>
      <c r="U1931" s="32"/>
      <c r="V1931" s="32"/>
      <c r="W1931" s="32"/>
      <c r="X1931" s="32"/>
      <c r="Y1931" s="32"/>
      <c r="Z1931" s="32"/>
      <c r="AA1931" s="32"/>
      <c r="AB1931" s="32"/>
      <c r="AC1931" s="32"/>
      <c r="AD1931" s="32"/>
      <c r="AE1931" s="32"/>
      <c r="AR1931" s="206" t="s">
        <v>729</v>
      </c>
      <c r="AT1931" s="206" t="s">
        <v>260</v>
      </c>
      <c r="AU1931" s="206" t="s">
        <v>158</v>
      </c>
      <c r="AY1931" s="17" t="s">
        <v>143</v>
      </c>
      <c r="BE1931" s="207">
        <f>IF(N1931="základní",J1931,0)</f>
        <v>3240</v>
      </c>
      <c r="BF1931" s="207">
        <f>IF(N1931="snížená",J1931,0)</f>
        <v>0</v>
      </c>
      <c r="BG1931" s="207">
        <f>IF(N1931="zákl. přenesená",J1931,0)</f>
        <v>0</v>
      </c>
      <c r="BH1931" s="207">
        <f>IF(N1931="sníž. přenesená",J1931,0)</f>
        <v>0</v>
      </c>
      <c r="BI1931" s="207">
        <f>IF(N1931="nulová",J1931,0)</f>
        <v>0</v>
      </c>
      <c r="BJ1931" s="17" t="s">
        <v>20</v>
      </c>
      <c r="BK1931" s="207">
        <f>ROUND(I1931*H1931,2)</f>
        <v>3240</v>
      </c>
      <c r="BL1931" s="17" t="s">
        <v>729</v>
      </c>
      <c r="BM1931" s="206" t="s">
        <v>4128</v>
      </c>
    </row>
    <row r="1932" s="2" customFormat="1">
      <c r="A1932" s="32"/>
      <c r="B1932" s="33"/>
      <c r="C1932" s="34"/>
      <c r="D1932" s="208" t="s">
        <v>179</v>
      </c>
      <c r="E1932" s="34"/>
      <c r="F1932" s="209" t="s">
        <v>4129</v>
      </c>
      <c r="G1932" s="34"/>
      <c r="H1932" s="34"/>
      <c r="I1932" s="34"/>
      <c r="J1932" s="34"/>
      <c r="K1932" s="34"/>
      <c r="L1932" s="38"/>
      <c r="M1932" s="210"/>
      <c r="N1932" s="211"/>
      <c r="O1932" s="77"/>
      <c r="P1932" s="77"/>
      <c r="Q1932" s="77"/>
      <c r="R1932" s="77"/>
      <c r="S1932" s="77"/>
      <c r="T1932" s="78"/>
      <c r="U1932" s="32"/>
      <c r="V1932" s="32"/>
      <c r="W1932" s="32"/>
      <c r="X1932" s="32"/>
      <c r="Y1932" s="32"/>
      <c r="Z1932" s="32"/>
      <c r="AA1932" s="32"/>
      <c r="AB1932" s="32"/>
      <c r="AC1932" s="32"/>
      <c r="AD1932" s="32"/>
      <c r="AE1932" s="32"/>
      <c r="AT1932" s="17" t="s">
        <v>179</v>
      </c>
      <c r="AU1932" s="17" t="s">
        <v>158</v>
      </c>
    </row>
    <row r="1933" s="2" customFormat="1" ht="21.75" customHeight="1">
      <c r="A1933" s="32"/>
      <c r="B1933" s="33"/>
      <c r="C1933" s="212" t="s">
        <v>4130</v>
      </c>
      <c r="D1933" s="212" t="s">
        <v>260</v>
      </c>
      <c r="E1933" s="213" t="s">
        <v>4131</v>
      </c>
      <c r="F1933" s="214" t="s">
        <v>4132</v>
      </c>
      <c r="G1933" s="215" t="s">
        <v>195</v>
      </c>
      <c r="H1933" s="216">
        <v>75</v>
      </c>
      <c r="I1933" s="217">
        <v>22.5</v>
      </c>
      <c r="J1933" s="217">
        <f>ROUND(I1933*H1933,2)</f>
        <v>1687.5</v>
      </c>
      <c r="K1933" s="214" t="s">
        <v>149</v>
      </c>
      <c r="L1933" s="218"/>
      <c r="M1933" s="219" t="s">
        <v>18</v>
      </c>
      <c r="N1933" s="220" t="s">
        <v>45</v>
      </c>
      <c r="O1933" s="204">
        <v>0</v>
      </c>
      <c r="P1933" s="204">
        <f>O1933*H1933</f>
        <v>0</v>
      </c>
      <c r="Q1933" s="204">
        <v>0</v>
      </c>
      <c r="R1933" s="204">
        <f>Q1933*H1933</f>
        <v>0</v>
      </c>
      <c r="S1933" s="204">
        <v>0</v>
      </c>
      <c r="T1933" s="205">
        <f>S1933*H1933</f>
        <v>0</v>
      </c>
      <c r="U1933" s="32"/>
      <c r="V1933" s="32"/>
      <c r="W1933" s="32"/>
      <c r="X1933" s="32"/>
      <c r="Y1933" s="32"/>
      <c r="Z1933" s="32"/>
      <c r="AA1933" s="32"/>
      <c r="AB1933" s="32"/>
      <c r="AC1933" s="32"/>
      <c r="AD1933" s="32"/>
      <c r="AE1933" s="32"/>
      <c r="AR1933" s="206" t="s">
        <v>729</v>
      </c>
      <c r="AT1933" s="206" t="s">
        <v>260</v>
      </c>
      <c r="AU1933" s="206" t="s">
        <v>158</v>
      </c>
      <c r="AY1933" s="17" t="s">
        <v>143</v>
      </c>
      <c r="BE1933" s="207">
        <f>IF(N1933="základní",J1933,0)</f>
        <v>1687.5</v>
      </c>
      <c r="BF1933" s="207">
        <f>IF(N1933="snížená",J1933,0)</f>
        <v>0</v>
      </c>
      <c r="BG1933" s="207">
        <f>IF(N1933="zákl. přenesená",J1933,0)</f>
        <v>0</v>
      </c>
      <c r="BH1933" s="207">
        <f>IF(N1933="sníž. přenesená",J1933,0)</f>
        <v>0</v>
      </c>
      <c r="BI1933" s="207">
        <f>IF(N1933="nulová",J1933,0)</f>
        <v>0</v>
      </c>
      <c r="BJ1933" s="17" t="s">
        <v>20</v>
      </c>
      <c r="BK1933" s="207">
        <f>ROUND(I1933*H1933,2)</f>
        <v>1687.5</v>
      </c>
      <c r="BL1933" s="17" t="s">
        <v>729</v>
      </c>
      <c r="BM1933" s="206" t="s">
        <v>4133</v>
      </c>
    </row>
    <row r="1934" s="2" customFormat="1">
      <c r="A1934" s="32"/>
      <c r="B1934" s="33"/>
      <c r="C1934" s="34"/>
      <c r="D1934" s="208" t="s">
        <v>179</v>
      </c>
      <c r="E1934" s="34"/>
      <c r="F1934" s="209" t="s">
        <v>4134</v>
      </c>
      <c r="G1934" s="34"/>
      <c r="H1934" s="34"/>
      <c r="I1934" s="34"/>
      <c r="J1934" s="34"/>
      <c r="K1934" s="34"/>
      <c r="L1934" s="38"/>
      <c r="M1934" s="210"/>
      <c r="N1934" s="211"/>
      <c r="O1934" s="77"/>
      <c r="P1934" s="77"/>
      <c r="Q1934" s="77"/>
      <c r="R1934" s="77"/>
      <c r="S1934" s="77"/>
      <c r="T1934" s="78"/>
      <c r="U1934" s="32"/>
      <c r="V1934" s="32"/>
      <c r="W1934" s="32"/>
      <c r="X1934" s="32"/>
      <c r="Y1934" s="32"/>
      <c r="Z1934" s="32"/>
      <c r="AA1934" s="32"/>
      <c r="AB1934" s="32"/>
      <c r="AC1934" s="32"/>
      <c r="AD1934" s="32"/>
      <c r="AE1934" s="32"/>
      <c r="AT1934" s="17" t="s">
        <v>179</v>
      </c>
      <c r="AU1934" s="17" t="s">
        <v>158</v>
      </c>
    </row>
    <row r="1935" s="12" customFormat="1" ht="20.88" customHeight="1">
      <c r="A1935" s="12"/>
      <c r="B1935" s="181"/>
      <c r="C1935" s="182"/>
      <c r="D1935" s="183" t="s">
        <v>73</v>
      </c>
      <c r="E1935" s="194" t="s">
        <v>4135</v>
      </c>
      <c r="F1935" s="194" t="s">
        <v>4136</v>
      </c>
      <c r="G1935" s="182"/>
      <c r="H1935" s="182"/>
      <c r="I1935" s="182"/>
      <c r="J1935" s="195">
        <f>BK1935</f>
        <v>1050000</v>
      </c>
      <c r="K1935" s="182"/>
      <c r="L1935" s="186"/>
      <c r="M1935" s="187"/>
      <c r="N1935" s="188"/>
      <c r="O1935" s="188"/>
      <c r="P1935" s="189">
        <f>SUM(P1936:P1937)</f>
        <v>9.4979999999999993</v>
      </c>
      <c r="Q1935" s="188"/>
      <c r="R1935" s="189">
        <f>SUM(R1936:R1937)</f>
        <v>0.0059100000000000003</v>
      </c>
      <c r="S1935" s="188"/>
      <c r="T1935" s="190">
        <f>SUM(T1936:T1937)</f>
        <v>0</v>
      </c>
      <c r="U1935" s="12"/>
      <c r="V1935" s="12"/>
      <c r="W1935" s="12"/>
      <c r="X1935" s="12"/>
      <c r="Y1935" s="12"/>
      <c r="Z1935" s="12"/>
      <c r="AA1935" s="12"/>
      <c r="AB1935" s="12"/>
      <c r="AC1935" s="12"/>
      <c r="AD1935" s="12"/>
      <c r="AE1935" s="12"/>
      <c r="AR1935" s="191" t="s">
        <v>158</v>
      </c>
      <c r="AT1935" s="192" t="s">
        <v>73</v>
      </c>
      <c r="AU1935" s="192" t="s">
        <v>83</v>
      </c>
      <c r="AY1935" s="191" t="s">
        <v>143</v>
      </c>
      <c r="BK1935" s="193">
        <f>SUM(BK1936:BK1937)</f>
        <v>1050000</v>
      </c>
    </row>
    <row r="1936" s="2" customFormat="1" ht="33" customHeight="1">
      <c r="A1936" s="32"/>
      <c r="B1936" s="33"/>
      <c r="C1936" s="196" t="s">
        <v>4137</v>
      </c>
      <c r="D1936" s="196" t="s">
        <v>145</v>
      </c>
      <c r="E1936" s="197" t="s">
        <v>4138</v>
      </c>
      <c r="F1936" s="198" t="s">
        <v>4139</v>
      </c>
      <c r="G1936" s="199" t="s">
        <v>1522</v>
      </c>
      <c r="H1936" s="200">
        <v>3</v>
      </c>
      <c r="I1936" s="201">
        <v>350000</v>
      </c>
      <c r="J1936" s="201">
        <f>ROUND(I1936*H1936,2)</f>
        <v>1050000</v>
      </c>
      <c r="K1936" s="198" t="s">
        <v>18</v>
      </c>
      <c r="L1936" s="38"/>
      <c r="M1936" s="202" t="s">
        <v>18</v>
      </c>
      <c r="N1936" s="203" t="s">
        <v>45</v>
      </c>
      <c r="O1936" s="204">
        <v>3.1659999999999999</v>
      </c>
      <c r="P1936" s="204">
        <f>O1936*H1936</f>
        <v>9.4979999999999993</v>
      </c>
      <c r="Q1936" s="204">
        <v>0.00197</v>
      </c>
      <c r="R1936" s="204">
        <f>Q1936*H1936</f>
        <v>0.0059100000000000003</v>
      </c>
      <c r="S1936" s="204">
        <v>0</v>
      </c>
      <c r="T1936" s="205">
        <f>S1936*H1936</f>
        <v>0</v>
      </c>
      <c r="U1936" s="32"/>
      <c r="V1936" s="32"/>
      <c r="W1936" s="32"/>
      <c r="X1936" s="32"/>
      <c r="Y1936" s="32"/>
      <c r="Z1936" s="32"/>
      <c r="AA1936" s="32"/>
      <c r="AB1936" s="32"/>
      <c r="AC1936" s="32"/>
      <c r="AD1936" s="32"/>
      <c r="AE1936" s="32"/>
      <c r="AR1936" s="206" t="s">
        <v>446</v>
      </c>
      <c r="AT1936" s="206" t="s">
        <v>145</v>
      </c>
      <c r="AU1936" s="206" t="s">
        <v>158</v>
      </c>
      <c r="AY1936" s="17" t="s">
        <v>143</v>
      </c>
      <c r="BE1936" s="207">
        <f>IF(N1936="základní",J1936,0)</f>
        <v>1050000</v>
      </c>
      <c r="BF1936" s="207">
        <f>IF(N1936="snížená",J1936,0)</f>
        <v>0</v>
      </c>
      <c r="BG1936" s="207">
        <f>IF(N1936="zákl. přenesená",J1936,0)</f>
        <v>0</v>
      </c>
      <c r="BH1936" s="207">
        <f>IF(N1936="sníž. přenesená",J1936,0)</f>
        <v>0</v>
      </c>
      <c r="BI1936" s="207">
        <f>IF(N1936="nulová",J1936,0)</f>
        <v>0</v>
      </c>
      <c r="BJ1936" s="17" t="s">
        <v>20</v>
      </c>
      <c r="BK1936" s="207">
        <f>ROUND(I1936*H1936,2)</f>
        <v>1050000</v>
      </c>
      <c r="BL1936" s="17" t="s">
        <v>446</v>
      </c>
      <c r="BM1936" s="206" t="s">
        <v>4140</v>
      </c>
    </row>
    <row r="1937" s="2" customFormat="1">
      <c r="A1937" s="32"/>
      <c r="B1937" s="33"/>
      <c r="C1937" s="34"/>
      <c r="D1937" s="208" t="s">
        <v>179</v>
      </c>
      <c r="E1937" s="34"/>
      <c r="F1937" s="209" t="s">
        <v>4141</v>
      </c>
      <c r="G1937" s="34"/>
      <c r="H1937" s="34"/>
      <c r="I1937" s="34"/>
      <c r="J1937" s="34"/>
      <c r="K1937" s="34"/>
      <c r="L1937" s="38"/>
      <c r="M1937" s="210"/>
      <c r="N1937" s="211"/>
      <c r="O1937" s="77"/>
      <c r="P1937" s="77"/>
      <c r="Q1937" s="77"/>
      <c r="R1937" s="77"/>
      <c r="S1937" s="77"/>
      <c r="T1937" s="78"/>
      <c r="U1937" s="32"/>
      <c r="V1937" s="32"/>
      <c r="W1937" s="32"/>
      <c r="X1937" s="32"/>
      <c r="Y1937" s="32"/>
      <c r="Z1937" s="32"/>
      <c r="AA1937" s="32"/>
      <c r="AB1937" s="32"/>
      <c r="AC1937" s="32"/>
      <c r="AD1937" s="32"/>
      <c r="AE1937" s="32"/>
      <c r="AT1937" s="17" t="s">
        <v>179</v>
      </c>
      <c r="AU1937" s="17" t="s">
        <v>158</v>
      </c>
    </row>
    <row r="1938" s="12" customFormat="1" ht="20.88" customHeight="1">
      <c r="A1938" s="12"/>
      <c r="B1938" s="181"/>
      <c r="C1938" s="182"/>
      <c r="D1938" s="183" t="s">
        <v>73</v>
      </c>
      <c r="E1938" s="194" t="s">
        <v>4142</v>
      </c>
      <c r="F1938" s="194" t="s">
        <v>4143</v>
      </c>
      <c r="G1938" s="182"/>
      <c r="H1938" s="182"/>
      <c r="I1938" s="182"/>
      <c r="J1938" s="195">
        <f>BK1938</f>
        <v>53658</v>
      </c>
      <c r="K1938" s="182"/>
      <c r="L1938" s="186"/>
      <c r="M1938" s="187"/>
      <c r="N1938" s="188"/>
      <c r="O1938" s="188"/>
      <c r="P1938" s="189">
        <f>SUM(P1939:P1946)</f>
        <v>82.525500000000008</v>
      </c>
      <c r="Q1938" s="188"/>
      <c r="R1938" s="189">
        <f>SUM(R1939:R1946)</f>
        <v>0.0801264</v>
      </c>
      <c r="S1938" s="188"/>
      <c r="T1938" s="190">
        <f>SUM(T1939:T1946)</f>
        <v>0</v>
      </c>
      <c r="U1938" s="12"/>
      <c r="V1938" s="12"/>
      <c r="W1938" s="12"/>
      <c r="X1938" s="12"/>
      <c r="Y1938" s="12"/>
      <c r="Z1938" s="12"/>
      <c r="AA1938" s="12"/>
      <c r="AB1938" s="12"/>
      <c r="AC1938" s="12"/>
      <c r="AD1938" s="12"/>
      <c r="AE1938" s="12"/>
      <c r="AR1938" s="191" t="s">
        <v>158</v>
      </c>
      <c r="AT1938" s="192" t="s">
        <v>73</v>
      </c>
      <c r="AU1938" s="192" t="s">
        <v>83</v>
      </c>
      <c r="AY1938" s="191" t="s">
        <v>143</v>
      </c>
      <c r="BK1938" s="193">
        <f>SUM(BK1939:BK1946)</f>
        <v>53658</v>
      </c>
    </row>
    <row r="1939" s="2" customFormat="1" ht="24.15" customHeight="1">
      <c r="A1939" s="32"/>
      <c r="B1939" s="33"/>
      <c r="C1939" s="196" t="s">
        <v>4144</v>
      </c>
      <c r="D1939" s="196" t="s">
        <v>145</v>
      </c>
      <c r="E1939" s="197" t="s">
        <v>4145</v>
      </c>
      <c r="F1939" s="198" t="s">
        <v>4146</v>
      </c>
      <c r="G1939" s="199" t="s">
        <v>256</v>
      </c>
      <c r="H1939" s="200">
        <v>262.5</v>
      </c>
      <c r="I1939" s="201">
        <v>182</v>
      </c>
      <c r="J1939" s="201">
        <f>ROUND(I1939*H1939,2)</f>
        <v>47775</v>
      </c>
      <c r="K1939" s="198" t="s">
        <v>149</v>
      </c>
      <c r="L1939" s="38"/>
      <c r="M1939" s="202" t="s">
        <v>18</v>
      </c>
      <c r="N1939" s="203" t="s">
        <v>45</v>
      </c>
      <c r="O1939" s="204">
        <v>0.28100000000000003</v>
      </c>
      <c r="P1939" s="204">
        <f>O1939*H1939</f>
        <v>73.762500000000003</v>
      </c>
      <c r="Q1939" s="204">
        <v>2.0000000000000002E-05</v>
      </c>
      <c r="R1939" s="204">
        <f>Q1939*H1939</f>
        <v>0.0052500000000000003</v>
      </c>
      <c r="S1939" s="204">
        <v>0</v>
      </c>
      <c r="T1939" s="205">
        <f>S1939*H1939</f>
        <v>0</v>
      </c>
      <c r="U1939" s="32"/>
      <c r="V1939" s="32"/>
      <c r="W1939" s="32"/>
      <c r="X1939" s="32"/>
      <c r="Y1939" s="32"/>
      <c r="Z1939" s="32"/>
      <c r="AA1939" s="32"/>
      <c r="AB1939" s="32"/>
      <c r="AC1939" s="32"/>
      <c r="AD1939" s="32"/>
      <c r="AE1939" s="32"/>
      <c r="AR1939" s="206" t="s">
        <v>446</v>
      </c>
      <c r="AT1939" s="206" t="s">
        <v>145</v>
      </c>
      <c r="AU1939" s="206" t="s">
        <v>158</v>
      </c>
      <c r="AY1939" s="17" t="s">
        <v>143</v>
      </c>
      <c r="BE1939" s="207">
        <f>IF(N1939="základní",J1939,0)</f>
        <v>47775</v>
      </c>
      <c r="BF1939" s="207">
        <f>IF(N1939="snížená",J1939,0)</f>
        <v>0</v>
      </c>
      <c r="BG1939" s="207">
        <f>IF(N1939="zákl. přenesená",J1939,0)</f>
        <v>0</v>
      </c>
      <c r="BH1939" s="207">
        <f>IF(N1939="sníž. přenesená",J1939,0)</f>
        <v>0</v>
      </c>
      <c r="BI1939" s="207">
        <f>IF(N1939="nulová",J1939,0)</f>
        <v>0</v>
      </c>
      <c r="BJ1939" s="17" t="s">
        <v>20</v>
      </c>
      <c r="BK1939" s="207">
        <f>ROUND(I1939*H1939,2)</f>
        <v>47775</v>
      </c>
      <c r="BL1939" s="17" t="s">
        <v>446</v>
      </c>
      <c r="BM1939" s="206" t="s">
        <v>4147</v>
      </c>
    </row>
    <row r="1940" s="2" customFormat="1">
      <c r="A1940" s="32"/>
      <c r="B1940" s="33"/>
      <c r="C1940" s="34"/>
      <c r="D1940" s="208" t="s">
        <v>152</v>
      </c>
      <c r="E1940" s="34"/>
      <c r="F1940" s="209" t="s">
        <v>4148</v>
      </c>
      <c r="G1940" s="34"/>
      <c r="H1940" s="34"/>
      <c r="I1940" s="34"/>
      <c r="J1940" s="34"/>
      <c r="K1940" s="34"/>
      <c r="L1940" s="38"/>
      <c r="M1940" s="210"/>
      <c r="N1940" s="211"/>
      <c r="O1940" s="77"/>
      <c r="P1940" s="77"/>
      <c r="Q1940" s="77"/>
      <c r="R1940" s="77"/>
      <c r="S1940" s="77"/>
      <c r="T1940" s="78"/>
      <c r="U1940" s="32"/>
      <c r="V1940" s="32"/>
      <c r="W1940" s="32"/>
      <c r="X1940" s="32"/>
      <c r="Y1940" s="32"/>
      <c r="Z1940" s="32"/>
      <c r="AA1940" s="32"/>
      <c r="AB1940" s="32"/>
      <c r="AC1940" s="32"/>
      <c r="AD1940" s="32"/>
      <c r="AE1940" s="32"/>
      <c r="AT1940" s="17" t="s">
        <v>152</v>
      </c>
      <c r="AU1940" s="17" t="s">
        <v>158</v>
      </c>
    </row>
    <row r="1941" s="2" customFormat="1">
      <c r="A1941" s="32"/>
      <c r="B1941" s="33"/>
      <c r="C1941" s="34"/>
      <c r="D1941" s="208" t="s">
        <v>179</v>
      </c>
      <c r="E1941" s="34"/>
      <c r="F1941" s="209" t="s">
        <v>4149</v>
      </c>
      <c r="G1941" s="34"/>
      <c r="H1941" s="34"/>
      <c r="I1941" s="34"/>
      <c r="J1941" s="34"/>
      <c r="K1941" s="34"/>
      <c r="L1941" s="38"/>
      <c r="M1941" s="210"/>
      <c r="N1941" s="211"/>
      <c r="O1941" s="77"/>
      <c r="P1941" s="77"/>
      <c r="Q1941" s="77"/>
      <c r="R1941" s="77"/>
      <c r="S1941" s="77"/>
      <c r="T1941" s="78"/>
      <c r="U1941" s="32"/>
      <c r="V1941" s="32"/>
      <c r="W1941" s="32"/>
      <c r="X1941" s="32"/>
      <c r="Y1941" s="32"/>
      <c r="Z1941" s="32"/>
      <c r="AA1941" s="32"/>
      <c r="AB1941" s="32"/>
      <c r="AC1941" s="32"/>
      <c r="AD1941" s="32"/>
      <c r="AE1941" s="32"/>
      <c r="AT1941" s="17" t="s">
        <v>179</v>
      </c>
      <c r="AU1941" s="17" t="s">
        <v>158</v>
      </c>
    </row>
    <row r="1942" s="2" customFormat="1" ht="33" customHeight="1">
      <c r="A1942" s="32"/>
      <c r="B1942" s="33"/>
      <c r="C1942" s="196" t="s">
        <v>4150</v>
      </c>
      <c r="D1942" s="196" t="s">
        <v>145</v>
      </c>
      <c r="E1942" s="197" t="s">
        <v>4151</v>
      </c>
      <c r="F1942" s="198" t="s">
        <v>4152</v>
      </c>
      <c r="G1942" s="199" t="s">
        <v>256</v>
      </c>
      <c r="H1942" s="200">
        <v>15</v>
      </c>
      <c r="I1942" s="201">
        <v>303</v>
      </c>
      <c r="J1942" s="201">
        <f>ROUND(I1942*H1942,2)</f>
        <v>4545</v>
      </c>
      <c r="K1942" s="198" t="s">
        <v>149</v>
      </c>
      <c r="L1942" s="38"/>
      <c r="M1942" s="202" t="s">
        <v>18</v>
      </c>
      <c r="N1942" s="203" t="s">
        <v>45</v>
      </c>
      <c r="O1942" s="204">
        <v>0.307</v>
      </c>
      <c r="P1942" s="204">
        <f>O1942*H1942</f>
        <v>4.6049999999999995</v>
      </c>
      <c r="Q1942" s="204">
        <v>7.7760000000000001E-05</v>
      </c>
      <c r="R1942" s="204">
        <f>Q1942*H1942</f>
        <v>0.0011664</v>
      </c>
      <c r="S1942" s="204">
        <v>0</v>
      </c>
      <c r="T1942" s="205">
        <f>S1942*H1942</f>
        <v>0</v>
      </c>
      <c r="U1942" s="32"/>
      <c r="V1942" s="32"/>
      <c r="W1942" s="32"/>
      <c r="X1942" s="32"/>
      <c r="Y1942" s="32"/>
      <c r="Z1942" s="32"/>
      <c r="AA1942" s="32"/>
      <c r="AB1942" s="32"/>
      <c r="AC1942" s="32"/>
      <c r="AD1942" s="32"/>
      <c r="AE1942" s="32"/>
      <c r="AR1942" s="206" t="s">
        <v>446</v>
      </c>
      <c r="AT1942" s="206" t="s">
        <v>145</v>
      </c>
      <c r="AU1942" s="206" t="s">
        <v>158</v>
      </c>
      <c r="AY1942" s="17" t="s">
        <v>143</v>
      </c>
      <c r="BE1942" s="207">
        <f>IF(N1942="základní",J1942,0)</f>
        <v>4545</v>
      </c>
      <c r="BF1942" s="207">
        <f>IF(N1942="snížená",J1942,0)</f>
        <v>0</v>
      </c>
      <c r="BG1942" s="207">
        <f>IF(N1942="zákl. přenesená",J1942,0)</f>
        <v>0</v>
      </c>
      <c r="BH1942" s="207">
        <f>IF(N1942="sníž. přenesená",J1942,0)</f>
        <v>0</v>
      </c>
      <c r="BI1942" s="207">
        <f>IF(N1942="nulová",J1942,0)</f>
        <v>0</v>
      </c>
      <c r="BJ1942" s="17" t="s">
        <v>20</v>
      </c>
      <c r="BK1942" s="207">
        <f>ROUND(I1942*H1942,2)</f>
        <v>4545</v>
      </c>
      <c r="BL1942" s="17" t="s">
        <v>446</v>
      </c>
      <c r="BM1942" s="206" t="s">
        <v>4153</v>
      </c>
    </row>
    <row r="1943" s="2" customFormat="1">
      <c r="A1943" s="32"/>
      <c r="B1943" s="33"/>
      <c r="C1943" s="34"/>
      <c r="D1943" s="208" t="s">
        <v>152</v>
      </c>
      <c r="E1943" s="34"/>
      <c r="F1943" s="209" t="s">
        <v>4148</v>
      </c>
      <c r="G1943" s="34"/>
      <c r="H1943" s="34"/>
      <c r="I1943" s="34"/>
      <c r="J1943" s="34"/>
      <c r="K1943" s="34"/>
      <c r="L1943" s="38"/>
      <c r="M1943" s="210"/>
      <c r="N1943" s="211"/>
      <c r="O1943" s="77"/>
      <c r="P1943" s="77"/>
      <c r="Q1943" s="77"/>
      <c r="R1943" s="77"/>
      <c r="S1943" s="77"/>
      <c r="T1943" s="78"/>
      <c r="U1943" s="32"/>
      <c r="V1943" s="32"/>
      <c r="W1943" s="32"/>
      <c r="X1943" s="32"/>
      <c r="Y1943" s="32"/>
      <c r="Z1943" s="32"/>
      <c r="AA1943" s="32"/>
      <c r="AB1943" s="32"/>
      <c r="AC1943" s="32"/>
      <c r="AD1943" s="32"/>
      <c r="AE1943" s="32"/>
      <c r="AT1943" s="17" t="s">
        <v>152</v>
      </c>
      <c r="AU1943" s="17" t="s">
        <v>158</v>
      </c>
    </row>
    <row r="1944" s="2" customFormat="1" ht="62.7" customHeight="1">
      <c r="A1944" s="32"/>
      <c r="B1944" s="33"/>
      <c r="C1944" s="196" t="s">
        <v>4154</v>
      </c>
      <c r="D1944" s="196" t="s">
        <v>145</v>
      </c>
      <c r="E1944" s="197" t="s">
        <v>4155</v>
      </c>
      <c r="F1944" s="198" t="s">
        <v>4156</v>
      </c>
      <c r="G1944" s="199" t="s">
        <v>195</v>
      </c>
      <c r="H1944" s="200">
        <v>6</v>
      </c>
      <c r="I1944" s="201">
        <v>223</v>
      </c>
      <c r="J1944" s="201">
        <f>ROUND(I1944*H1944,2)</f>
        <v>1338</v>
      </c>
      <c r="K1944" s="198" t="s">
        <v>149</v>
      </c>
      <c r="L1944" s="38"/>
      <c r="M1944" s="202" t="s">
        <v>18</v>
      </c>
      <c r="N1944" s="203" t="s">
        <v>45</v>
      </c>
      <c r="O1944" s="204">
        <v>0.69299999999999995</v>
      </c>
      <c r="P1944" s="204">
        <f>O1944*H1944</f>
        <v>4.1579999999999995</v>
      </c>
      <c r="Q1944" s="204">
        <v>0.012285000000000001</v>
      </c>
      <c r="R1944" s="204">
        <f>Q1944*H1944</f>
        <v>0.073709999999999998</v>
      </c>
      <c r="S1944" s="204">
        <v>0</v>
      </c>
      <c r="T1944" s="205">
        <f>S1944*H1944</f>
        <v>0</v>
      </c>
      <c r="U1944" s="32"/>
      <c r="V1944" s="32"/>
      <c r="W1944" s="32"/>
      <c r="X1944" s="32"/>
      <c r="Y1944" s="32"/>
      <c r="Z1944" s="32"/>
      <c r="AA1944" s="32"/>
      <c r="AB1944" s="32"/>
      <c r="AC1944" s="32"/>
      <c r="AD1944" s="32"/>
      <c r="AE1944" s="32"/>
      <c r="AR1944" s="206" t="s">
        <v>446</v>
      </c>
      <c r="AT1944" s="206" t="s">
        <v>145</v>
      </c>
      <c r="AU1944" s="206" t="s">
        <v>158</v>
      </c>
      <c r="AY1944" s="17" t="s">
        <v>143</v>
      </c>
      <c r="BE1944" s="207">
        <f>IF(N1944="základní",J1944,0)</f>
        <v>1338</v>
      </c>
      <c r="BF1944" s="207">
        <f>IF(N1944="snížená",J1944,0)</f>
        <v>0</v>
      </c>
      <c r="BG1944" s="207">
        <f>IF(N1944="zákl. přenesená",J1944,0)</f>
        <v>0</v>
      </c>
      <c r="BH1944" s="207">
        <f>IF(N1944="sníž. přenesená",J1944,0)</f>
        <v>0</v>
      </c>
      <c r="BI1944" s="207">
        <f>IF(N1944="nulová",J1944,0)</f>
        <v>0</v>
      </c>
      <c r="BJ1944" s="17" t="s">
        <v>20</v>
      </c>
      <c r="BK1944" s="207">
        <f>ROUND(I1944*H1944,2)</f>
        <v>1338</v>
      </c>
      <c r="BL1944" s="17" t="s">
        <v>446</v>
      </c>
      <c r="BM1944" s="206" t="s">
        <v>4157</v>
      </c>
    </row>
    <row r="1945" s="2" customFormat="1">
      <c r="A1945" s="32"/>
      <c r="B1945" s="33"/>
      <c r="C1945" s="34"/>
      <c r="D1945" s="208" t="s">
        <v>152</v>
      </c>
      <c r="E1945" s="34"/>
      <c r="F1945" s="209" t="s">
        <v>4158</v>
      </c>
      <c r="G1945" s="34"/>
      <c r="H1945" s="34"/>
      <c r="I1945" s="34"/>
      <c r="J1945" s="34"/>
      <c r="K1945" s="34"/>
      <c r="L1945" s="38"/>
      <c r="M1945" s="210"/>
      <c r="N1945" s="211"/>
      <c r="O1945" s="77"/>
      <c r="P1945" s="77"/>
      <c r="Q1945" s="77"/>
      <c r="R1945" s="77"/>
      <c r="S1945" s="77"/>
      <c r="T1945" s="78"/>
      <c r="U1945" s="32"/>
      <c r="V1945" s="32"/>
      <c r="W1945" s="32"/>
      <c r="X1945" s="32"/>
      <c r="Y1945" s="32"/>
      <c r="Z1945" s="32"/>
      <c r="AA1945" s="32"/>
      <c r="AB1945" s="32"/>
      <c r="AC1945" s="32"/>
      <c r="AD1945" s="32"/>
      <c r="AE1945" s="32"/>
      <c r="AT1945" s="17" t="s">
        <v>152</v>
      </c>
      <c r="AU1945" s="17" t="s">
        <v>158</v>
      </c>
    </row>
    <row r="1946" s="2" customFormat="1">
      <c r="A1946" s="32"/>
      <c r="B1946" s="33"/>
      <c r="C1946" s="34"/>
      <c r="D1946" s="208" t="s">
        <v>179</v>
      </c>
      <c r="E1946" s="34"/>
      <c r="F1946" s="209" t="s">
        <v>4159</v>
      </c>
      <c r="G1946" s="34"/>
      <c r="H1946" s="34"/>
      <c r="I1946" s="34"/>
      <c r="J1946" s="34"/>
      <c r="K1946" s="34"/>
      <c r="L1946" s="38"/>
      <c r="M1946" s="230"/>
      <c r="N1946" s="231"/>
      <c r="O1946" s="232"/>
      <c r="P1946" s="232"/>
      <c r="Q1946" s="232"/>
      <c r="R1946" s="232"/>
      <c r="S1946" s="232"/>
      <c r="T1946" s="233"/>
      <c r="U1946" s="32"/>
      <c r="V1946" s="32"/>
      <c r="W1946" s="32"/>
      <c r="X1946" s="32"/>
      <c r="Y1946" s="32"/>
      <c r="Z1946" s="32"/>
      <c r="AA1946" s="32"/>
      <c r="AB1946" s="32"/>
      <c r="AC1946" s="32"/>
      <c r="AD1946" s="32"/>
      <c r="AE1946" s="32"/>
      <c r="AT1946" s="17" t="s">
        <v>179</v>
      </c>
      <c r="AU1946" s="17" t="s">
        <v>158</v>
      </c>
    </row>
    <row r="1947" s="2" customFormat="1" ht="6.96" customHeight="1">
      <c r="A1947" s="32"/>
      <c r="B1947" s="52"/>
      <c r="C1947" s="53"/>
      <c r="D1947" s="53"/>
      <c r="E1947" s="53"/>
      <c r="F1947" s="53"/>
      <c r="G1947" s="53"/>
      <c r="H1947" s="53"/>
      <c r="I1947" s="53"/>
      <c r="J1947" s="53"/>
      <c r="K1947" s="53"/>
      <c r="L1947" s="38"/>
      <c r="M1947" s="32"/>
      <c r="O1947" s="32"/>
      <c r="P1947" s="32"/>
      <c r="Q1947" s="32"/>
      <c r="R1947" s="32"/>
      <c r="S1947" s="32"/>
      <c r="T1947" s="32"/>
      <c r="U1947" s="32"/>
      <c r="V1947" s="32"/>
      <c r="W1947" s="32"/>
      <c r="X1947" s="32"/>
      <c r="Y1947" s="32"/>
      <c r="Z1947" s="32"/>
      <c r="AA1947" s="32"/>
      <c r="AB1947" s="32"/>
      <c r="AC1947" s="32"/>
      <c r="AD1947" s="32"/>
      <c r="AE1947" s="32"/>
    </row>
  </sheetData>
  <sheetProtection sheet="1" autoFilter="0" formatColumns="0" formatRows="0" objects="1" scenarios="1" spinCount="100000" saltValue="KHt6xky3mehzAyB1B2czIdfOPS7qxyqiBk29kPVEhP/WMaPQSCmXQIWp2gaVMa3ackVORcJ4InY463QOoHX71Q==" hashValue="TIS7exNP/egTqRxeRdKS7X1nl/n5OrazV1R5LPJsFcuwdheQdWrV7iOWqKZX4YCNmGhfR8ge20nJz3xV/3bFqA==" algorithmName="SHA-512" password="CC35"/>
  <autoFilter ref="C109:K1946"/>
  <mergeCells count="9">
    <mergeCell ref="E7:H7"/>
    <mergeCell ref="E9:H9"/>
    <mergeCell ref="E18:H18"/>
    <mergeCell ref="E27:H27"/>
    <mergeCell ref="E48:H48"/>
    <mergeCell ref="E50:H50"/>
    <mergeCell ref="E100:H100"/>
    <mergeCell ref="E102:H10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1">
      <c r="A1" s="22"/>
    </row>
    <row r="2" s="1" customFormat="1" ht="36.96" customHeight="1">
      <c r="L2" s="1"/>
      <c r="M2" s="1"/>
      <c r="N2" s="1"/>
      <c r="O2" s="1"/>
      <c r="P2" s="1"/>
      <c r="Q2" s="1"/>
      <c r="R2" s="1"/>
      <c r="S2" s="1"/>
      <c r="T2" s="1"/>
      <c r="U2" s="1"/>
      <c r="V2" s="1"/>
      <c r="AT2" s="17" t="s">
        <v>86</v>
      </c>
    </row>
    <row r="3" s="1" customFormat="1" ht="6.96" customHeight="1">
      <c r="B3" s="121"/>
      <c r="C3" s="122"/>
      <c r="D3" s="122"/>
      <c r="E3" s="122"/>
      <c r="F3" s="122"/>
      <c r="G3" s="122"/>
      <c r="H3" s="122"/>
      <c r="I3" s="122"/>
      <c r="J3" s="122"/>
      <c r="K3" s="122"/>
      <c r="L3" s="20"/>
      <c r="AT3" s="17" t="s">
        <v>83</v>
      </c>
    </row>
    <row r="4" s="1" customFormat="1" ht="24.96" customHeight="1">
      <c r="B4" s="20"/>
      <c r="D4" s="123" t="s">
        <v>90</v>
      </c>
      <c r="L4" s="20"/>
      <c r="M4" s="124" t="s">
        <v>10</v>
      </c>
      <c r="AT4" s="17" t="s">
        <v>4</v>
      </c>
    </row>
    <row r="5" s="1" customFormat="1" ht="6.96" customHeight="1">
      <c r="B5" s="20"/>
      <c r="L5" s="20"/>
    </row>
    <row r="6" s="1" customFormat="1" ht="12" customHeight="1">
      <c r="B6" s="20"/>
      <c r="D6" s="125" t="s">
        <v>14</v>
      </c>
      <c r="L6" s="20"/>
    </row>
    <row r="7" s="1" customFormat="1" ht="26.25" customHeight="1">
      <c r="B7" s="20"/>
      <c r="E7" s="126" t="str">
        <f>'Rekapitulace zakázky'!K6</f>
        <v xml:space="preserve">Údržba, opravy a odstraňování závad u SMT 2022-2025 -  Položkový soupis předpokládaných objemů prací</v>
      </c>
      <c r="F7" s="125"/>
      <c r="G7" s="125"/>
      <c r="H7" s="125"/>
      <c r="L7" s="20"/>
    </row>
    <row r="8" s="2" customFormat="1" ht="12" customHeight="1">
      <c r="A8" s="32"/>
      <c r="B8" s="38"/>
      <c r="C8" s="32"/>
      <c r="D8" s="125" t="s">
        <v>91</v>
      </c>
      <c r="E8" s="32"/>
      <c r="F8" s="32"/>
      <c r="G8" s="32"/>
      <c r="H8" s="32"/>
      <c r="I8" s="32"/>
      <c r="J8" s="32"/>
      <c r="K8" s="32"/>
      <c r="L8" s="127"/>
      <c r="S8" s="32"/>
      <c r="T8" s="32"/>
      <c r="U8" s="32"/>
      <c r="V8" s="32"/>
      <c r="W8" s="32"/>
      <c r="X8" s="32"/>
      <c r="Y8" s="32"/>
      <c r="Z8" s="32"/>
      <c r="AA8" s="32"/>
      <c r="AB8" s="32"/>
      <c r="AC8" s="32"/>
      <c r="AD8" s="32"/>
      <c r="AE8" s="32"/>
    </row>
    <row r="9" s="2" customFormat="1" ht="16.5" customHeight="1">
      <c r="A9" s="32"/>
      <c r="B9" s="38"/>
      <c r="C9" s="32"/>
      <c r="D9" s="32"/>
      <c r="E9" s="128" t="s">
        <v>4160</v>
      </c>
      <c r="F9" s="32"/>
      <c r="G9" s="32"/>
      <c r="H9" s="32"/>
      <c r="I9" s="32"/>
      <c r="J9" s="32"/>
      <c r="K9" s="32"/>
      <c r="L9" s="127"/>
      <c r="S9" s="32"/>
      <c r="T9" s="32"/>
      <c r="U9" s="32"/>
      <c r="V9" s="32"/>
      <c r="W9" s="32"/>
      <c r="X9" s="32"/>
      <c r="Y9" s="32"/>
      <c r="Z9" s="32"/>
      <c r="AA9" s="32"/>
      <c r="AB9" s="32"/>
      <c r="AC9" s="32"/>
      <c r="AD9" s="32"/>
      <c r="AE9" s="32"/>
    </row>
    <row r="10" s="2" customFormat="1">
      <c r="A10" s="32"/>
      <c r="B10" s="38"/>
      <c r="C10" s="32"/>
      <c r="D10" s="32"/>
      <c r="E10" s="32"/>
      <c r="F10" s="32"/>
      <c r="G10" s="32"/>
      <c r="H10" s="32"/>
      <c r="I10" s="32"/>
      <c r="J10" s="32"/>
      <c r="K10" s="32"/>
      <c r="L10" s="127"/>
      <c r="S10" s="32"/>
      <c r="T10" s="32"/>
      <c r="U10" s="32"/>
      <c r="V10" s="32"/>
      <c r="W10" s="32"/>
      <c r="X10" s="32"/>
      <c r="Y10" s="32"/>
      <c r="Z10" s="32"/>
      <c r="AA10" s="32"/>
      <c r="AB10" s="32"/>
      <c r="AC10" s="32"/>
      <c r="AD10" s="32"/>
      <c r="AE10" s="32"/>
    </row>
    <row r="11" s="2" customFormat="1" ht="12" customHeight="1">
      <c r="A11" s="32"/>
      <c r="B11" s="38"/>
      <c r="C11" s="32"/>
      <c r="D11" s="125" t="s">
        <v>17</v>
      </c>
      <c r="E11" s="32"/>
      <c r="F11" s="129" t="s">
        <v>18</v>
      </c>
      <c r="G11" s="32"/>
      <c r="H11" s="32"/>
      <c r="I11" s="125" t="s">
        <v>19</v>
      </c>
      <c r="J11" s="129" t="s">
        <v>18</v>
      </c>
      <c r="K11" s="32"/>
      <c r="L11" s="127"/>
      <c r="S11" s="32"/>
      <c r="T11" s="32"/>
      <c r="U11" s="32"/>
      <c r="V11" s="32"/>
      <c r="W11" s="32"/>
      <c r="X11" s="32"/>
      <c r="Y11" s="32"/>
      <c r="Z11" s="32"/>
      <c r="AA11" s="32"/>
      <c r="AB11" s="32"/>
      <c r="AC11" s="32"/>
      <c r="AD11" s="32"/>
      <c r="AE11" s="32"/>
    </row>
    <row r="12" s="2" customFormat="1" ht="12" customHeight="1">
      <c r="A12" s="32"/>
      <c r="B12" s="38"/>
      <c r="C12" s="32"/>
      <c r="D12" s="125" t="s">
        <v>21</v>
      </c>
      <c r="E12" s="32"/>
      <c r="F12" s="129" t="s">
        <v>22</v>
      </c>
      <c r="G12" s="32"/>
      <c r="H12" s="32"/>
      <c r="I12" s="125" t="s">
        <v>23</v>
      </c>
      <c r="J12" s="130" t="str">
        <f>'Rekapitulace zakázky'!AN8</f>
        <v>1. 8. 2022</v>
      </c>
      <c r="K12" s="32"/>
      <c r="L12" s="127"/>
      <c r="S12" s="32"/>
      <c r="T12" s="32"/>
      <c r="U12" s="32"/>
      <c r="V12" s="32"/>
      <c r="W12" s="32"/>
      <c r="X12" s="32"/>
      <c r="Y12" s="32"/>
      <c r="Z12" s="32"/>
      <c r="AA12" s="32"/>
      <c r="AB12" s="32"/>
      <c r="AC12" s="32"/>
      <c r="AD12" s="32"/>
      <c r="AE12" s="32"/>
    </row>
    <row r="13" s="2" customFormat="1" ht="10.8" customHeight="1">
      <c r="A13" s="32"/>
      <c r="B13" s="38"/>
      <c r="C13" s="32"/>
      <c r="D13" s="32"/>
      <c r="E13" s="32"/>
      <c r="F13" s="32"/>
      <c r="G13" s="32"/>
      <c r="H13" s="32"/>
      <c r="I13" s="32"/>
      <c r="J13" s="32"/>
      <c r="K13" s="32"/>
      <c r="L13" s="127"/>
      <c r="S13" s="32"/>
      <c r="T13" s="32"/>
      <c r="U13" s="32"/>
      <c r="V13" s="32"/>
      <c r="W13" s="32"/>
      <c r="X13" s="32"/>
      <c r="Y13" s="32"/>
      <c r="Z13" s="32"/>
      <c r="AA13" s="32"/>
      <c r="AB13" s="32"/>
      <c r="AC13" s="32"/>
      <c r="AD13" s="32"/>
      <c r="AE13" s="32"/>
    </row>
    <row r="14" s="2" customFormat="1" ht="12" customHeight="1">
      <c r="A14" s="32"/>
      <c r="B14" s="38"/>
      <c r="C14" s="32"/>
      <c r="D14" s="125" t="s">
        <v>27</v>
      </c>
      <c r="E14" s="32"/>
      <c r="F14" s="32"/>
      <c r="G14" s="32"/>
      <c r="H14" s="32"/>
      <c r="I14" s="125" t="s">
        <v>28</v>
      </c>
      <c r="J14" s="129" t="s">
        <v>29</v>
      </c>
      <c r="K14" s="32"/>
      <c r="L14" s="127"/>
      <c r="S14" s="32"/>
      <c r="T14" s="32"/>
      <c r="U14" s="32"/>
      <c r="V14" s="32"/>
      <c r="W14" s="32"/>
      <c r="X14" s="32"/>
      <c r="Y14" s="32"/>
      <c r="Z14" s="32"/>
      <c r="AA14" s="32"/>
      <c r="AB14" s="32"/>
      <c r="AC14" s="32"/>
      <c r="AD14" s="32"/>
      <c r="AE14" s="32"/>
    </row>
    <row r="15" s="2" customFormat="1" ht="18" customHeight="1">
      <c r="A15" s="32"/>
      <c r="B15" s="38"/>
      <c r="C15" s="32"/>
      <c r="D15" s="32"/>
      <c r="E15" s="129" t="s">
        <v>30</v>
      </c>
      <c r="F15" s="32"/>
      <c r="G15" s="32"/>
      <c r="H15" s="32"/>
      <c r="I15" s="125" t="s">
        <v>31</v>
      </c>
      <c r="J15" s="129" t="s">
        <v>32</v>
      </c>
      <c r="K15" s="32"/>
      <c r="L15" s="127"/>
      <c r="S15" s="32"/>
      <c r="T15" s="32"/>
      <c r="U15" s="32"/>
      <c r="V15" s="32"/>
      <c r="W15" s="32"/>
      <c r="X15" s="32"/>
      <c r="Y15" s="32"/>
      <c r="Z15" s="32"/>
      <c r="AA15" s="32"/>
      <c r="AB15" s="32"/>
      <c r="AC15" s="32"/>
      <c r="AD15" s="32"/>
      <c r="AE15" s="32"/>
    </row>
    <row r="16" s="2" customFormat="1" ht="6.96" customHeight="1">
      <c r="A16" s="32"/>
      <c r="B16" s="38"/>
      <c r="C16" s="32"/>
      <c r="D16" s="32"/>
      <c r="E16" s="32"/>
      <c r="F16" s="32"/>
      <c r="G16" s="32"/>
      <c r="H16" s="32"/>
      <c r="I16" s="32"/>
      <c r="J16" s="32"/>
      <c r="K16" s="32"/>
      <c r="L16" s="127"/>
      <c r="S16" s="32"/>
      <c r="T16" s="32"/>
      <c r="U16" s="32"/>
      <c r="V16" s="32"/>
      <c r="W16" s="32"/>
      <c r="X16" s="32"/>
      <c r="Y16" s="32"/>
      <c r="Z16" s="32"/>
      <c r="AA16" s="32"/>
      <c r="AB16" s="32"/>
      <c r="AC16" s="32"/>
      <c r="AD16" s="32"/>
      <c r="AE16" s="32"/>
    </row>
    <row r="17" s="2" customFormat="1" ht="12" customHeight="1">
      <c r="A17" s="32"/>
      <c r="B17" s="38"/>
      <c r="C17" s="32"/>
      <c r="D17" s="125" t="s">
        <v>33</v>
      </c>
      <c r="E17" s="32"/>
      <c r="F17" s="32"/>
      <c r="G17" s="32"/>
      <c r="H17" s="32"/>
      <c r="I17" s="125" t="s">
        <v>28</v>
      </c>
      <c r="J17" s="129" t="str">
        <f>'Rekapitulace zakázky'!AN13</f>
        <v/>
      </c>
      <c r="K17" s="32"/>
      <c r="L17" s="127"/>
      <c r="S17" s="32"/>
      <c r="T17" s="32"/>
      <c r="U17" s="32"/>
      <c r="V17" s="32"/>
      <c r="W17" s="32"/>
      <c r="X17" s="32"/>
      <c r="Y17" s="32"/>
      <c r="Z17" s="32"/>
      <c r="AA17" s="32"/>
      <c r="AB17" s="32"/>
      <c r="AC17" s="32"/>
      <c r="AD17" s="32"/>
      <c r="AE17" s="32"/>
    </row>
    <row r="18" s="2" customFormat="1" ht="18" customHeight="1">
      <c r="A18" s="32"/>
      <c r="B18" s="38"/>
      <c r="C18" s="32"/>
      <c r="D18" s="32"/>
      <c r="E18" s="129" t="str">
        <f>'Rekapitulace zakázky'!E14</f>
        <v xml:space="preserve"> </v>
      </c>
      <c r="F18" s="129"/>
      <c r="G18" s="129"/>
      <c r="H18" s="129"/>
      <c r="I18" s="125" t="s">
        <v>31</v>
      </c>
      <c r="J18" s="129" t="str">
        <f>'Rekapitulace zakázky'!AN14</f>
        <v/>
      </c>
      <c r="K18" s="32"/>
      <c r="L18" s="127"/>
      <c r="S18" s="32"/>
      <c r="T18" s="32"/>
      <c r="U18" s="32"/>
      <c r="V18" s="32"/>
      <c r="W18" s="32"/>
      <c r="X18" s="32"/>
      <c r="Y18" s="32"/>
      <c r="Z18" s="32"/>
      <c r="AA18" s="32"/>
      <c r="AB18" s="32"/>
      <c r="AC18" s="32"/>
      <c r="AD18" s="32"/>
      <c r="AE18" s="32"/>
    </row>
    <row r="19" s="2" customFormat="1" ht="6.96" customHeight="1">
      <c r="A19" s="32"/>
      <c r="B19" s="38"/>
      <c r="C19" s="32"/>
      <c r="D19" s="32"/>
      <c r="E19" s="32"/>
      <c r="F19" s="32"/>
      <c r="G19" s="32"/>
      <c r="H19" s="32"/>
      <c r="I19" s="32"/>
      <c r="J19" s="32"/>
      <c r="K19" s="32"/>
      <c r="L19" s="127"/>
      <c r="S19" s="32"/>
      <c r="T19" s="32"/>
      <c r="U19" s="32"/>
      <c r="V19" s="32"/>
      <c r="W19" s="32"/>
      <c r="X19" s="32"/>
      <c r="Y19" s="32"/>
      <c r="Z19" s="32"/>
      <c r="AA19" s="32"/>
      <c r="AB19" s="32"/>
      <c r="AC19" s="32"/>
      <c r="AD19" s="32"/>
      <c r="AE19" s="32"/>
    </row>
    <row r="20" s="2" customFormat="1" ht="12" customHeight="1">
      <c r="A20" s="32"/>
      <c r="B20" s="38"/>
      <c r="C20" s="32"/>
      <c r="D20" s="125" t="s">
        <v>35</v>
      </c>
      <c r="E20" s="32"/>
      <c r="F20" s="32"/>
      <c r="G20" s="32"/>
      <c r="H20" s="32"/>
      <c r="I20" s="125" t="s">
        <v>28</v>
      </c>
      <c r="J20" s="129" t="str">
        <f>IF('Rekapitulace zakázky'!AN16="","",'Rekapitulace zakázky'!AN16)</f>
        <v/>
      </c>
      <c r="K20" s="32"/>
      <c r="L20" s="127"/>
      <c r="S20" s="32"/>
      <c r="T20" s="32"/>
      <c r="U20" s="32"/>
      <c r="V20" s="32"/>
      <c r="W20" s="32"/>
      <c r="X20" s="32"/>
      <c r="Y20" s="32"/>
      <c r="Z20" s="32"/>
      <c r="AA20" s="32"/>
      <c r="AB20" s="32"/>
      <c r="AC20" s="32"/>
      <c r="AD20" s="32"/>
      <c r="AE20" s="32"/>
    </row>
    <row r="21" s="2" customFormat="1" ht="18" customHeight="1">
      <c r="A21" s="32"/>
      <c r="B21" s="38"/>
      <c r="C21" s="32"/>
      <c r="D21" s="32"/>
      <c r="E21" s="129" t="str">
        <f>IF('Rekapitulace zakázky'!E17="","",'Rekapitulace zakázky'!E17)</f>
        <v xml:space="preserve"> </v>
      </c>
      <c r="F21" s="32"/>
      <c r="G21" s="32"/>
      <c r="H21" s="32"/>
      <c r="I21" s="125" t="s">
        <v>31</v>
      </c>
      <c r="J21" s="129" t="str">
        <f>IF('Rekapitulace zakázky'!AN17="","",'Rekapitulace zakázky'!AN17)</f>
        <v/>
      </c>
      <c r="K21" s="32"/>
      <c r="L21" s="127"/>
      <c r="S21" s="32"/>
      <c r="T21" s="32"/>
      <c r="U21" s="32"/>
      <c r="V21" s="32"/>
      <c r="W21" s="32"/>
      <c r="X21" s="32"/>
      <c r="Y21" s="32"/>
      <c r="Z21" s="32"/>
      <c r="AA21" s="32"/>
      <c r="AB21" s="32"/>
      <c r="AC21" s="32"/>
      <c r="AD21" s="32"/>
      <c r="AE21" s="32"/>
    </row>
    <row r="22" s="2" customFormat="1" ht="6.96" customHeight="1">
      <c r="A22" s="32"/>
      <c r="B22" s="38"/>
      <c r="C22" s="32"/>
      <c r="D22" s="32"/>
      <c r="E22" s="32"/>
      <c r="F22" s="32"/>
      <c r="G22" s="32"/>
      <c r="H22" s="32"/>
      <c r="I22" s="32"/>
      <c r="J22" s="32"/>
      <c r="K22" s="32"/>
      <c r="L22" s="127"/>
      <c r="S22" s="32"/>
      <c r="T22" s="32"/>
      <c r="U22" s="32"/>
      <c r="V22" s="32"/>
      <c r="W22" s="32"/>
      <c r="X22" s="32"/>
      <c r="Y22" s="32"/>
      <c r="Z22" s="32"/>
      <c r="AA22" s="32"/>
      <c r="AB22" s="32"/>
      <c r="AC22" s="32"/>
      <c r="AD22" s="32"/>
      <c r="AE22" s="32"/>
    </row>
    <row r="23" s="2" customFormat="1" ht="12" customHeight="1">
      <c r="A23" s="32"/>
      <c r="B23" s="38"/>
      <c r="C23" s="32"/>
      <c r="D23" s="125" t="s">
        <v>37</v>
      </c>
      <c r="E23" s="32"/>
      <c r="F23" s="32"/>
      <c r="G23" s="32"/>
      <c r="H23" s="32"/>
      <c r="I23" s="125" t="s">
        <v>28</v>
      </c>
      <c r="J23" s="129" t="str">
        <f>IF('Rekapitulace zakázky'!AN19="","",'Rekapitulace zakázky'!AN19)</f>
        <v/>
      </c>
      <c r="K23" s="32"/>
      <c r="L23" s="127"/>
      <c r="S23" s="32"/>
      <c r="T23" s="32"/>
      <c r="U23" s="32"/>
      <c r="V23" s="32"/>
      <c r="W23" s="32"/>
      <c r="X23" s="32"/>
      <c r="Y23" s="32"/>
      <c r="Z23" s="32"/>
      <c r="AA23" s="32"/>
      <c r="AB23" s="32"/>
      <c r="AC23" s="32"/>
      <c r="AD23" s="32"/>
      <c r="AE23" s="32"/>
    </row>
    <row r="24" s="2" customFormat="1" ht="18" customHeight="1">
      <c r="A24" s="32"/>
      <c r="B24" s="38"/>
      <c r="C24" s="32"/>
      <c r="D24" s="32"/>
      <c r="E24" s="129" t="str">
        <f>IF('Rekapitulace zakázky'!E20="","",'Rekapitulace zakázky'!E20)</f>
        <v xml:space="preserve"> </v>
      </c>
      <c r="F24" s="32"/>
      <c r="G24" s="32"/>
      <c r="H24" s="32"/>
      <c r="I24" s="125" t="s">
        <v>31</v>
      </c>
      <c r="J24" s="129" t="str">
        <f>IF('Rekapitulace zakázky'!AN20="","",'Rekapitulace zakázky'!AN20)</f>
        <v/>
      </c>
      <c r="K24" s="32"/>
      <c r="L24" s="127"/>
      <c r="S24" s="32"/>
      <c r="T24" s="32"/>
      <c r="U24" s="32"/>
      <c r="V24" s="32"/>
      <c r="W24" s="32"/>
      <c r="X24" s="32"/>
      <c r="Y24" s="32"/>
      <c r="Z24" s="32"/>
      <c r="AA24" s="32"/>
      <c r="AB24" s="32"/>
      <c r="AC24" s="32"/>
      <c r="AD24" s="32"/>
      <c r="AE24" s="32"/>
    </row>
    <row r="25" s="2" customFormat="1" ht="6.96" customHeight="1">
      <c r="A25" s="32"/>
      <c r="B25" s="38"/>
      <c r="C25" s="32"/>
      <c r="D25" s="32"/>
      <c r="E25" s="32"/>
      <c r="F25" s="32"/>
      <c r="G25" s="32"/>
      <c r="H25" s="32"/>
      <c r="I25" s="32"/>
      <c r="J25" s="32"/>
      <c r="K25" s="32"/>
      <c r="L25" s="127"/>
      <c r="S25" s="32"/>
      <c r="T25" s="32"/>
      <c r="U25" s="32"/>
      <c r="V25" s="32"/>
      <c r="W25" s="32"/>
      <c r="X25" s="32"/>
      <c r="Y25" s="32"/>
      <c r="Z25" s="32"/>
      <c r="AA25" s="32"/>
      <c r="AB25" s="32"/>
      <c r="AC25" s="32"/>
      <c r="AD25" s="32"/>
      <c r="AE25" s="32"/>
    </row>
    <row r="26" s="2" customFormat="1" ht="12" customHeight="1">
      <c r="A26" s="32"/>
      <c r="B26" s="38"/>
      <c r="C26" s="32"/>
      <c r="D26" s="125" t="s">
        <v>38</v>
      </c>
      <c r="E26" s="32"/>
      <c r="F26" s="32"/>
      <c r="G26" s="32"/>
      <c r="H26" s="32"/>
      <c r="I26" s="32"/>
      <c r="J26" s="32"/>
      <c r="K26" s="32"/>
      <c r="L26" s="127"/>
      <c r="S26" s="32"/>
      <c r="T26" s="32"/>
      <c r="U26" s="32"/>
      <c r="V26" s="32"/>
      <c r="W26" s="32"/>
      <c r="X26" s="32"/>
      <c r="Y26" s="32"/>
      <c r="Z26" s="32"/>
      <c r="AA26" s="32"/>
      <c r="AB26" s="32"/>
      <c r="AC26" s="32"/>
      <c r="AD26" s="32"/>
      <c r="AE26" s="32"/>
    </row>
    <row r="27" s="8" customFormat="1" ht="71.25" customHeight="1">
      <c r="A27" s="131"/>
      <c r="B27" s="132"/>
      <c r="C27" s="131"/>
      <c r="D27" s="131"/>
      <c r="E27" s="133" t="s">
        <v>39</v>
      </c>
      <c r="F27" s="133"/>
      <c r="G27" s="133"/>
      <c r="H27" s="133"/>
      <c r="I27" s="131"/>
      <c r="J27" s="131"/>
      <c r="K27" s="131"/>
      <c r="L27" s="134"/>
      <c r="S27" s="131"/>
      <c r="T27" s="131"/>
      <c r="U27" s="131"/>
      <c r="V27" s="131"/>
      <c r="W27" s="131"/>
      <c r="X27" s="131"/>
      <c r="Y27" s="131"/>
      <c r="Z27" s="131"/>
      <c r="AA27" s="131"/>
      <c r="AB27" s="131"/>
      <c r="AC27" s="131"/>
      <c r="AD27" s="131"/>
      <c r="AE27" s="131"/>
    </row>
    <row r="28" s="2" customFormat="1" ht="6.96" customHeight="1">
      <c r="A28" s="32"/>
      <c r="B28" s="38"/>
      <c r="C28" s="32"/>
      <c r="D28" s="32"/>
      <c r="E28" s="32"/>
      <c r="F28" s="32"/>
      <c r="G28" s="32"/>
      <c r="H28" s="32"/>
      <c r="I28" s="32"/>
      <c r="J28" s="32"/>
      <c r="K28" s="32"/>
      <c r="L28" s="127"/>
      <c r="S28" s="32"/>
      <c r="T28" s="32"/>
      <c r="U28" s="32"/>
      <c r="V28" s="32"/>
      <c r="W28" s="32"/>
      <c r="X28" s="32"/>
      <c r="Y28" s="32"/>
      <c r="Z28" s="32"/>
      <c r="AA28" s="32"/>
      <c r="AB28" s="32"/>
      <c r="AC28" s="32"/>
      <c r="AD28" s="32"/>
      <c r="AE28" s="32"/>
    </row>
    <row r="29" s="2" customFormat="1" ht="6.96" customHeight="1">
      <c r="A29" s="32"/>
      <c r="B29" s="38"/>
      <c r="C29" s="32"/>
      <c r="D29" s="135"/>
      <c r="E29" s="135"/>
      <c r="F29" s="135"/>
      <c r="G29" s="135"/>
      <c r="H29" s="135"/>
      <c r="I29" s="135"/>
      <c r="J29" s="135"/>
      <c r="K29" s="135"/>
      <c r="L29" s="127"/>
      <c r="S29" s="32"/>
      <c r="T29" s="32"/>
      <c r="U29" s="32"/>
      <c r="V29" s="32"/>
      <c r="W29" s="32"/>
      <c r="X29" s="32"/>
      <c r="Y29" s="32"/>
      <c r="Z29" s="32"/>
      <c r="AA29" s="32"/>
      <c r="AB29" s="32"/>
      <c r="AC29" s="32"/>
      <c r="AD29" s="32"/>
      <c r="AE29" s="32"/>
    </row>
    <row r="30" s="2" customFormat="1" ht="25.44" customHeight="1">
      <c r="A30" s="32"/>
      <c r="B30" s="38"/>
      <c r="C30" s="32"/>
      <c r="D30" s="136" t="s">
        <v>40</v>
      </c>
      <c r="E30" s="32"/>
      <c r="F30" s="32"/>
      <c r="G30" s="32"/>
      <c r="H30" s="32"/>
      <c r="I30" s="32"/>
      <c r="J30" s="137">
        <f>ROUND(J82, 2)</f>
        <v>3142368.8999999999</v>
      </c>
      <c r="K30" s="32"/>
      <c r="L30" s="127"/>
      <c r="S30" s="32"/>
      <c r="T30" s="32"/>
      <c r="U30" s="32"/>
      <c r="V30" s="32"/>
      <c r="W30" s="32"/>
      <c r="X30" s="32"/>
      <c r="Y30" s="32"/>
      <c r="Z30" s="32"/>
      <c r="AA30" s="32"/>
      <c r="AB30" s="32"/>
      <c r="AC30" s="32"/>
      <c r="AD30" s="32"/>
      <c r="AE30" s="32"/>
    </row>
    <row r="31" s="2" customFormat="1" ht="6.96" customHeight="1">
      <c r="A31" s="32"/>
      <c r="B31" s="38"/>
      <c r="C31" s="32"/>
      <c r="D31" s="135"/>
      <c r="E31" s="135"/>
      <c r="F31" s="135"/>
      <c r="G31" s="135"/>
      <c r="H31" s="135"/>
      <c r="I31" s="135"/>
      <c r="J31" s="135"/>
      <c r="K31" s="135"/>
      <c r="L31" s="127"/>
      <c r="S31" s="32"/>
      <c r="T31" s="32"/>
      <c r="U31" s="32"/>
      <c r="V31" s="32"/>
      <c r="W31" s="32"/>
      <c r="X31" s="32"/>
      <c r="Y31" s="32"/>
      <c r="Z31" s="32"/>
      <c r="AA31" s="32"/>
      <c r="AB31" s="32"/>
      <c r="AC31" s="32"/>
      <c r="AD31" s="32"/>
      <c r="AE31" s="32"/>
    </row>
    <row r="32" s="2" customFormat="1" ht="14.4" customHeight="1">
      <c r="A32" s="32"/>
      <c r="B32" s="38"/>
      <c r="C32" s="32"/>
      <c r="D32" s="32"/>
      <c r="E32" s="32"/>
      <c r="F32" s="138" t="s">
        <v>42</v>
      </c>
      <c r="G32" s="32"/>
      <c r="H32" s="32"/>
      <c r="I32" s="138" t="s">
        <v>41</v>
      </c>
      <c r="J32" s="138" t="s">
        <v>43</v>
      </c>
      <c r="K32" s="32"/>
      <c r="L32" s="127"/>
      <c r="S32" s="32"/>
      <c r="T32" s="32"/>
      <c r="U32" s="32"/>
      <c r="V32" s="32"/>
      <c r="W32" s="32"/>
      <c r="X32" s="32"/>
      <c r="Y32" s="32"/>
      <c r="Z32" s="32"/>
      <c r="AA32" s="32"/>
      <c r="AB32" s="32"/>
      <c r="AC32" s="32"/>
      <c r="AD32" s="32"/>
      <c r="AE32" s="32"/>
    </row>
    <row r="33" s="2" customFormat="1" ht="14.4" customHeight="1">
      <c r="A33" s="32"/>
      <c r="B33" s="38"/>
      <c r="C33" s="32"/>
      <c r="D33" s="139" t="s">
        <v>44</v>
      </c>
      <c r="E33" s="125" t="s">
        <v>45</v>
      </c>
      <c r="F33" s="140">
        <f>ROUND((SUM(BE82:BE183)),  2)</f>
        <v>3142368.8999999999</v>
      </c>
      <c r="G33" s="32"/>
      <c r="H33" s="32"/>
      <c r="I33" s="141">
        <v>0.20999999999999999</v>
      </c>
      <c r="J33" s="140">
        <f>ROUND(((SUM(BE82:BE183))*I33),  2)</f>
        <v>659897.46999999997</v>
      </c>
      <c r="K33" s="32"/>
      <c r="L33" s="127"/>
      <c r="S33" s="32"/>
      <c r="T33" s="32"/>
      <c r="U33" s="32"/>
      <c r="V33" s="32"/>
      <c r="W33" s="32"/>
      <c r="X33" s="32"/>
      <c r="Y33" s="32"/>
      <c r="Z33" s="32"/>
      <c r="AA33" s="32"/>
      <c r="AB33" s="32"/>
      <c r="AC33" s="32"/>
      <c r="AD33" s="32"/>
      <c r="AE33" s="32"/>
    </row>
    <row r="34" s="2" customFormat="1" ht="14.4" customHeight="1">
      <c r="A34" s="32"/>
      <c r="B34" s="38"/>
      <c r="C34" s="32"/>
      <c r="D34" s="32"/>
      <c r="E34" s="125" t="s">
        <v>46</v>
      </c>
      <c r="F34" s="140">
        <f>ROUND((SUM(BF82:BF183)),  2)</f>
        <v>0</v>
      </c>
      <c r="G34" s="32"/>
      <c r="H34" s="32"/>
      <c r="I34" s="141">
        <v>0.14999999999999999</v>
      </c>
      <c r="J34" s="140">
        <f>ROUND(((SUM(BF82:BF183))*I34),  2)</f>
        <v>0</v>
      </c>
      <c r="K34" s="32"/>
      <c r="L34" s="127"/>
      <c r="S34" s="32"/>
      <c r="T34" s="32"/>
      <c r="U34" s="32"/>
      <c r="V34" s="32"/>
      <c r="W34" s="32"/>
      <c r="X34" s="32"/>
      <c r="Y34" s="32"/>
      <c r="Z34" s="32"/>
      <c r="AA34" s="32"/>
      <c r="AB34" s="32"/>
      <c r="AC34" s="32"/>
      <c r="AD34" s="32"/>
      <c r="AE34" s="32"/>
    </row>
    <row r="35" hidden="1" s="2" customFormat="1" ht="14.4" customHeight="1">
      <c r="A35" s="32"/>
      <c r="B35" s="38"/>
      <c r="C35" s="32"/>
      <c r="D35" s="32"/>
      <c r="E35" s="125" t="s">
        <v>47</v>
      </c>
      <c r="F35" s="140">
        <f>ROUND((SUM(BG82:BG183)),  2)</f>
        <v>0</v>
      </c>
      <c r="G35" s="32"/>
      <c r="H35" s="32"/>
      <c r="I35" s="141">
        <v>0.20999999999999999</v>
      </c>
      <c r="J35" s="140">
        <f>0</f>
        <v>0</v>
      </c>
      <c r="K35" s="32"/>
      <c r="L35" s="127"/>
      <c r="S35" s="32"/>
      <c r="T35" s="32"/>
      <c r="U35" s="32"/>
      <c r="V35" s="32"/>
      <c r="W35" s="32"/>
      <c r="X35" s="32"/>
      <c r="Y35" s="32"/>
      <c r="Z35" s="32"/>
      <c r="AA35" s="32"/>
      <c r="AB35" s="32"/>
      <c r="AC35" s="32"/>
      <c r="AD35" s="32"/>
      <c r="AE35" s="32"/>
    </row>
    <row r="36" hidden="1" s="2" customFormat="1" ht="14.4" customHeight="1">
      <c r="A36" s="32"/>
      <c r="B36" s="38"/>
      <c r="C36" s="32"/>
      <c r="D36" s="32"/>
      <c r="E36" s="125" t="s">
        <v>48</v>
      </c>
      <c r="F36" s="140">
        <f>ROUND((SUM(BH82:BH183)),  2)</f>
        <v>0</v>
      </c>
      <c r="G36" s="32"/>
      <c r="H36" s="32"/>
      <c r="I36" s="141">
        <v>0.14999999999999999</v>
      </c>
      <c r="J36" s="140">
        <f>0</f>
        <v>0</v>
      </c>
      <c r="K36" s="32"/>
      <c r="L36" s="127"/>
      <c r="S36" s="32"/>
      <c r="T36" s="32"/>
      <c r="U36" s="32"/>
      <c r="V36" s="32"/>
      <c r="W36" s="32"/>
      <c r="X36" s="32"/>
      <c r="Y36" s="32"/>
      <c r="Z36" s="32"/>
      <c r="AA36" s="32"/>
      <c r="AB36" s="32"/>
      <c r="AC36" s="32"/>
      <c r="AD36" s="32"/>
      <c r="AE36" s="32"/>
    </row>
    <row r="37" hidden="1" s="2" customFormat="1" ht="14.4" customHeight="1">
      <c r="A37" s="32"/>
      <c r="B37" s="38"/>
      <c r="C37" s="32"/>
      <c r="D37" s="32"/>
      <c r="E37" s="125" t="s">
        <v>49</v>
      </c>
      <c r="F37" s="140">
        <f>ROUND((SUM(BI82:BI183)),  2)</f>
        <v>0</v>
      </c>
      <c r="G37" s="32"/>
      <c r="H37" s="32"/>
      <c r="I37" s="141">
        <v>0</v>
      </c>
      <c r="J37" s="140">
        <f>0</f>
        <v>0</v>
      </c>
      <c r="K37" s="32"/>
      <c r="L37" s="127"/>
      <c r="S37" s="32"/>
      <c r="T37" s="32"/>
      <c r="U37" s="32"/>
      <c r="V37" s="32"/>
      <c r="W37" s="32"/>
      <c r="X37" s="32"/>
      <c r="Y37" s="32"/>
      <c r="Z37" s="32"/>
      <c r="AA37" s="32"/>
      <c r="AB37" s="32"/>
      <c r="AC37" s="32"/>
      <c r="AD37" s="32"/>
      <c r="AE37" s="32"/>
    </row>
    <row r="38" s="2" customFormat="1" ht="6.96" customHeight="1">
      <c r="A38" s="32"/>
      <c r="B38" s="38"/>
      <c r="C38" s="32"/>
      <c r="D38" s="32"/>
      <c r="E38" s="32"/>
      <c r="F38" s="32"/>
      <c r="G38" s="32"/>
      <c r="H38" s="32"/>
      <c r="I38" s="32"/>
      <c r="J38" s="32"/>
      <c r="K38" s="32"/>
      <c r="L38" s="127"/>
      <c r="S38" s="32"/>
      <c r="T38" s="32"/>
      <c r="U38" s="32"/>
      <c r="V38" s="32"/>
      <c r="W38" s="32"/>
      <c r="X38" s="32"/>
      <c r="Y38" s="32"/>
      <c r="Z38" s="32"/>
      <c r="AA38" s="32"/>
      <c r="AB38" s="32"/>
      <c r="AC38" s="32"/>
      <c r="AD38" s="32"/>
      <c r="AE38" s="32"/>
    </row>
    <row r="39" s="2" customFormat="1" ht="25.44" customHeight="1">
      <c r="A39" s="32"/>
      <c r="B39" s="38"/>
      <c r="C39" s="142"/>
      <c r="D39" s="143" t="s">
        <v>50</v>
      </c>
      <c r="E39" s="144"/>
      <c r="F39" s="144"/>
      <c r="G39" s="145" t="s">
        <v>51</v>
      </c>
      <c r="H39" s="146" t="s">
        <v>52</v>
      </c>
      <c r="I39" s="144"/>
      <c r="J39" s="147">
        <f>SUM(J30:J37)</f>
        <v>3802266.3700000001</v>
      </c>
      <c r="K39" s="148"/>
      <c r="L39" s="127"/>
      <c r="S39" s="32"/>
      <c r="T39" s="32"/>
      <c r="U39" s="32"/>
      <c r="V39" s="32"/>
      <c r="W39" s="32"/>
      <c r="X39" s="32"/>
      <c r="Y39" s="32"/>
      <c r="Z39" s="32"/>
      <c r="AA39" s="32"/>
      <c r="AB39" s="32"/>
      <c r="AC39" s="32"/>
      <c r="AD39" s="32"/>
      <c r="AE39" s="32"/>
    </row>
    <row r="40" s="2" customFormat="1" ht="14.4" customHeight="1">
      <c r="A40" s="32"/>
      <c r="B40" s="149"/>
      <c r="C40" s="150"/>
      <c r="D40" s="150"/>
      <c r="E40" s="150"/>
      <c r="F40" s="150"/>
      <c r="G40" s="150"/>
      <c r="H40" s="150"/>
      <c r="I40" s="150"/>
      <c r="J40" s="150"/>
      <c r="K40" s="150"/>
      <c r="L40" s="127"/>
      <c r="S40" s="32"/>
      <c r="T40" s="32"/>
      <c r="U40" s="32"/>
      <c r="V40" s="32"/>
      <c r="W40" s="32"/>
      <c r="X40" s="32"/>
      <c r="Y40" s="32"/>
      <c r="Z40" s="32"/>
      <c r="AA40" s="32"/>
      <c r="AB40" s="32"/>
      <c r="AC40" s="32"/>
      <c r="AD40" s="32"/>
      <c r="AE40" s="32"/>
    </row>
    <row r="44" s="2" customFormat="1" ht="6.96" customHeight="1">
      <c r="A44" s="32"/>
      <c r="B44" s="151"/>
      <c r="C44" s="152"/>
      <c r="D44" s="152"/>
      <c r="E44" s="152"/>
      <c r="F44" s="152"/>
      <c r="G44" s="152"/>
      <c r="H44" s="152"/>
      <c r="I44" s="152"/>
      <c r="J44" s="152"/>
      <c r="K44" s="152"/>
      <c r="L44" s="127"/>
      <c r="S44" s="32"/>
      <c r="T44" s="32"/>
      <c r="U44" s="32"/>
      <c r="V44" s="32"/>
      <c r="W44" s="32"/>
      <c r="X44" s="32"/>
      <c r="Y44" s="32"/>
      <c r="Z44" s="32"/>
      <c r="AA44" s="32"/>
      <c r="AB44" s="32"/>
      <c r="AC44" s="32"/>
      <c r="AD44" s="32"/>
      <c r="AE44" s="32"/>
    </row>
    <row r="45" s="2" customFormat="1" ht="24.96" customHeight="1">
      <c r="A45" s="32"/>
      <c r="B45" s="33"/>
      <c r="C45" s="23" t="s">
        <v>93</v>
      </c>
      <c r="D45" s="34"/>
      <c r="E45" s="34"/>
      <c r="F45" s="34"/>
      <c r="G45" s="34"/>
      <c r="H45" s="34"/>
      <c r="I45" s="34"/>
      <c r="J45" s="34"/>
      <c r="K45" s="34"/>
      <c r="L45" s="127"/>
      <c r="S45" s="32"/>
      <c r="T45" s="32"/>
      <c r="U45" s="32"/>
      <c r="V45" s="32"/>
      <c r="W45" s="32"/>
      <c r="X45" s="32"/>
      <c r="Y45" s="32"/>
      <c r="Z45" s="32"/>
      <c r="AA45" s="32"/>
      <c r="AB45" s="32"/>
      <c r="AC45" s="32"/>
      <c r="AD45" s="32"/>
      <c r="AE45" s="32"/>
    </row>
    <row r="46" s="2" customFormat="1" ht="6.96" customHeight="1">
      <c r="A46" s="32"/>
      <c r="B46" s="33"/>
      <c r="C46" s="34"/>
      <c r="D46" s="34"/>
      <c r="E46" s="34"/>
      <c r="F46" s="34"/>
      <c r="G46" s="34"/>
      <c r="H46" s="34"/>
      <c r="I46" s="34"/>
      <c r="J46" s="34"/>
      <c r="K46" s="34"/>
      <c r="L46" s="127"/>
      <c r="S46" s="32"/>
      <c r="T46" s="32"/>
      <c r="U46" s="32"/>
      <c r="V46" s="32"/>
      <c r="W46" s="32"/>
      <c r="X46" s="32"/>
      <c r="Y46" s="32"/>
      <c r="Z46" s="32"/>
      <c r="AA46" s="32"/>
      <c r="AB46" s="32"/>
      <c r="AC46" s="32"/>
      <c r="AD46" s="32"/>
      <c r="AE46" s="32"/>
    </row>
    <row r="47" s="2" customFormat="1" ht="12" customHeight="1">
      <c r="A47" s="32"/>
      <c r="B47" s="33"/>
      <c r="C47" s="29" t="s">
        <v>14</v>
      </c>
      <c r="D47" s="34"/>
      <c r="E47" s="34"/>
      <c r="F47" s="34"/>
      <c r="G47" s="34"/>
      <c r="H47" s="34"/>
      <c r="I47" s="34"/>
      <c r="J47" s="34"/>
      <c r="K47" s="34"/>
      <c r="L47" s="127"/>
      <c r="S47" s="32"/>
      <c r="T47" s="32"/>
      <c r="U47" s="32"/>
      <c r="V47" s="32"/>
      <c r="W47" s="32"/>
      <c r="X47" s="32"/>
      <c r="Y47" s="32"/>
      <c r="Z47" s="32"/>
      <c r="AA47" s="32"/>
      <c r="AB47" s="32"/>
      <c r="AC47" s="32"/>
      <c r="AD47" s="32"/>
      <c r="AE47" s="32"/>
    </row>
    <row r="48" s="2" customFormat="1" ht="26.25" customHeight="1">
      <c r="A48" s="32"/>
      <c r="B48" s="33"/>
      <c r="C48" s="34"/>
      <c r="D48" s="34"/>
      <c r="E48" s="153" t="str">
        <f>E7</f>
        <v xml:space="preserve">Údržba, opravy a odstraňování závad u SMT 2022-2025 -  Položkový soupis předpokládaných objemů prací</v>
      </c>
      <c r="F48" s="29"/>
      <c r="G48" s="29"/>
      <c r="H48" s="29"/>
      <c r="I48" s="34"/>
      <c r="J48" s="34"/>
      <c r="K48" s="34"/>
      <c r="L48" s="127"/>
      <c r="S48" s="32"/>
      <c r="T48" s="32"/>
      <c r="U48" s="32"/>
      <c r="V48" s="32"/>
      <c r="W48" s="32"/>
      <c r="X48" s="32"/>
      <c r="Y48" s="32"/>
      <c r="Z48" s="32"/>
      <c r="AA48" s="32"/>
      <c r="AB48" s="32"/>
      <c r="AC48" s="32"/>
      <c r="AD48" s="32"/>
      <c r="AE48" s="32"/>
    </row>
    <row r="49" s="2" customFormat="1" ht="12" customHeight="1">
      <c r="A49" s="32"/>
      <c r="B49" s="33"/>
      <c r="C49" s="29" t="s">
        <v>91</v>
      </c>
      <c r="D49" s="34"/>
      <c r="E49" s="34"/>
      <c r="F49" s="34"/>
      <c r="G49" s="34"/>
      <c r="H49" s="34"/>
      <c r="I49" s="34"/>
      <c r="J49" s="34"/>
      <c r="K49" s="34"/>
      <c r="L49" s="127"/>
      <c r="S49" s="32"/>
      <c r="T49" s="32"/>
      <c r="U49" s="32"/>
      <c r="V49" s="32"/>
      <c r="W49" s="32"/>
      <c r="X49" s="32"/>
      <c r="Y49" s="32"/>
      <c r="Z49" s="32"/>
      <c r="AA49" s="32"/>
      <c r="AB49" s="32"/>
      <c r="AC49" s="32"/>
      <c r="AD49" s="32"/>
      <c r="AE49" s="32"/>
    </row>
    <row r="50" s="2" customFormat="1" ht="16.5" customHeight="1">
      <c r="A50" s="32"/>
      <c r="B50" s="33"/>
      <c r="C50" s="34"/>
      <c r="D50" s="34"/>
      <c r="E50" s="62" t="str">
        <f>E9</f>
        <v>002 - Traťové hospodářství</v>
      </c>
      <c r="F50" s="34"/>
      <c r="G50" s="34"/>
      <c r="H50" s="34"/>
      <c r="I50" s="34"/>
      <c r="J50" s="34"/>
      <c r="K50" s="34"/>
      <c r="L50" s="127"/>
      <c r="S50" s="32"/>
      <c r="T50" s="32"/>
      <c r="U50" s="32"/>
      <c r="V50" s="32"/>
      <c r="W50" s="32"/>
      <c r="X50" s="32"/>
      <c r="Y50" s="32"/>
      <c r="Z50" s="32"/>
      <c r="AA50" s="32"/>
      <c r="AB50" s="32"/>
      <c r="AC50" s="32"/>
      <c r="AD50" s="32"/>
      <c r="AE50" s="32"/>
    </row>
    <row r="51" s="2" customFormat="1" ht="6.96" customHeight="1">
      <c r="A51" s="32"/>
      <c r="B51" s="33"/>
      <c r="C51" s="34"/>
      <c r="D51" s="34"/>
      <c r="E51" s="34"/>
      <c r="F51" s="34"/>
      <c r="G51" s="34"/>
      <c r="H51" s="34"/>
      <c r="I51" s="34"/>
      <c r="J51" s="34"/>
      <c r="K51" s="34"/>
      <c r="L51" s="127"/>
      <c r="S51" s="32"/>
      <c r="T51" s="32"/>
      <c r="U51" s="32"/>
      <c r="V51" s="32"/>
      <c r="W51" s="32"/>
      <c r="X51" s="32"/>
      <c r="Y51" s="32"/>
      <c r="Z51" s="32"/>
      <c r="AA51" s="32"/>
      <c r="AB51" s="32"/>
      <c r="AC51" s="32"/>
      <c r="AD51" s="32"/>
      <c r="AE51" s="32"/>
    </row>
    <row r="52" s="2" customFormat="1" ht="12" customHeight="1">
      <c r="A52" s="32"/>
      <c r="B52" s="33"/>
      <c r="C52" s="29" t="s">
        <v>21</v>
      </c>
      <c r="D52" s="34"/>
      <c r="E52" s="34"/>
      <c r="F52" s="26" t="str">
        <f>F12</f>
        <v>obvod OŘ UNL</v>
      </c>
      <c r="G52" s="34"/>
      <c r="H52" s="34"/>
      <c r="I52" s="29" t="s">
        <v>23</v>
      </c>
      <c r="J52" s="65" t="str">
        <f>IF(J12="","",J12)</f>
        <v>1. 8. 2022</v>
      </c>
      <c r="K52" s="34"/>
      <c r="L52" s="127"/>
      <c r="S52" s="32"/>
      <c r="T52" s="32"/>
      <c r="U52" s="32"/>
      <c r="V52" s="32"/>
      <c r="W52" s="32"/>
      <c r="X52" s="32"/>
      <c r="Y52" s="32"/>
      <c r="Z52" s="32"/>
      <c r="AA52" s="32"/>
      <c r="AB52" s="32"/>
      <c r="AC52" s="32"/>
      <c r="AD52" s="32"/>
      <c r="AE52" s="32"/>
    </row>
    <row r="53" s="2" customFormat="1" ht="6.96" customHeight="1">
      <c r="A53" s="32"/>
      <c r="B53" s="33"/>
      <c r="C53" s="34"/>
      <c r="D53" s="34"/>
      <c r="E53" s="34"/>
      <c r="F53" s="34"/>
      <c r="G53" s="34"/>
      <c r="H53" s="34"/>
      <c r="I53" s="34"/>
      <c r="J53" s="34"/>
      <c r="K53" s="34"/>
      <c r="L53" s="127"/>
      <c r="S53" s="32"/>
      <c r="T53" s="32"/>
      <c r="U53" s="32"/>
      <c r="V53" s="32"/>
      <c r="W53" s="32"/>
      <c r="X53" s="32"/>
      <c r="Y53" s="32"/>
      <c r="Z53" s="32"/>
      <c r="AA53" s="32"/>
      <c r="AB53" s="32"/>
      <c r="AC53" s="32"/>
      <c r="AD53" s="32"/>
      <c r="AE53" s="32"/>
    </row>
    <row r="54" s="2" customFormat="1" ht="15.15" customHeight="1">
      <c r="A54" s="32"/>
      <c r="B54" s="33"/>
      <c r="C54" s="29" t="s">
        <v>27</v>
      </c>
      <c r="D54" s="34"/>
      <c r="E54" s="34"/>
      <c r="F54" s="26" t="str">
        <f>E15</f>
        <v>Správa železnic, státní organizace</v>
      </c>
      <c r="G54" s="34"/>
      <c r="H54" s="34"/>
      <c r="I54" s="29" t="s">
        <v>35</v>
      </c>
      <c r="J54" s="30" t="str">
        <f>E21</f>
        <v xml:space="preserve"> </v>
      </c>
      <c r="K54" s="34"/>
      <c r="L54" s="127"/>
      <c r="S54" s="32"/>
      <c r="T54" s="32"/>
      <c r="U54" s="32"/>
      <c r="V54" s="32"/>
      <c r="W54" s="32"/>
      <c r="X54" s="32"/>
      <c r="Y54" s="32"/>
      <c r="Z54" s="32"/>
      <c r="AA54" s="32"/>
      <c r="AB54" s="32"/>
      <c r="AC54" s="32"/>
      <c r="AD54" s="32"/>
      <c r="AE54" s="32"/>
    </row>
    <row r="55" s="2" customFormat="1" ht="15.15" customHeight="1">
      <c r="A55" s="32"/>
      <c r="B55" s="33"/>
      <c r="C55" s="29" t="s">
        <v>33</v>
      </c>
      <c r="D55" s="34"/>
      <c r="E55" s="34"/>
      <c r="F55" s="26" t="str">
        <f>IF(E18="","",E18)</f>
        <v xml:space="preserve"> </v>
      </c>
      <c r="G55" s="34"/>
      <c r="H55" s="34"/>
      <c r="I55" s="29" t="s">
        <v>37</v>
      </c>
      <c r="J55" s="30" t="str">
        <f>E24</f>
        <v xml:space="preserve"> </v>
      </c>
      <c r="K55" s="34"/>
      <c r="L55" s="127"/>
      <c r="S55" s="32"/>
      <c r="T55" s="32"/>
      <c r="U55" s="32"/>
      <c r="V55" s="32"/>
      <c r="W55" s="32"/>
      <c r="X55" s="32"/>
      <c r="Y55" s="32"/>
      <c r="Z55" s="32"/>
      <c r="AA55" s="32"/>
      <c r="AB55" s="32"/>
      <c r="AC55" s="32"/>
      <c r="AD55" s="32"/>
      <c r="AE55" s="32"/>
    </row>
    <row r="56" s="2" customFormat="1" ht="10.32" customHeight="1">
      <c r="A56" s="32"/>
      <c r="B56" s="33"/>
      <c r="C56" s="34"/>
      <c r="D56" s="34"/>
      <c r="E56" s="34"/>
      <c r="F56" s="34"/>
      <c r="G56" s="34"/>
      <c r="H56" s="34"/>
      <c r="I56" s="34"/>
      <c r="J56" s="34"/>
      <c r="K56" s="34"/>
      <c r="L56" s="127"/>
      <c r="S56" s="32"/>
      <c r="T56" s="32"/>
      <c r="U56" s="32"/>
      <c r="V56" s="32"/>
      <c r="W56" s="32"/>
      <c r="X56" s="32"/>
      <c r="Y56" s="32"/>
      <c r="Z56" s="32"/>
      <c r="AA56" s="32"/>
      <c r="AB56" s="32"/>
      <c r="AC56" s="32"/>
      <c r="AD56" s="32"/>
      <c r="AE56" s="32"/>
    </row>
    <row r="57" s="2" customFormat="1" ht="29.28" customHeight="1">
      <c r="A57" s="32"/>
      <c r="B57" s="33"/>
      <c r="C57" s="154" t="s">
        <v>94</v>
      </c>
      <c r="D57" s="155"/>
      <c r="E57" s="155"/>
      <c r="F57" s="155"/>
      <c r="G57" s="155"/>
      <c r="H57" s="155"/>
      <c r="I57" s="155"/>
      <c r="J57" s="156" t="s">
        <v>95</v>
      </c>
      <c r="K57" s="155"/>
      <c r="L57" s="127"/>
      <c r="S57" s="32"/>
      <c r="T57" s="32"/>
      <c r="U57" s="32"/>
      <c r="V57" s="32"/>
      <c r="W57" s="32"/>
      <c r="X57" s="32"/>
      <c r="Y57" s="32"/>
      <c r="Z57" s="32"/>
      <c r="AA57" s="32"/>
      <c r="AB57" s="32"/>
      <c r="AC57" s="32"/>
      <c r="AD57" s="32"/>
      <c r="AE57" s="32"/>
    </row>
    <row r="58" s="2" customFormat="1" ht="10.32" customHeight="1">
      <c r="A58" s="32"/>
      <c r="B58" s="33"/>
      <c r="C58" s="34"/>
      <c r="D58" s="34"/>
      <c r="E58" s="34"/>
      <c r="F58" s="34"/>
      <c r="G58" s="34"/>
      <c r="H58" s="34"/>
      <c r="I58" s="34"/>
      <c r="J58" s="34"/>
      <c r="K58" s="34"/>
      <c r="L58" s="127"/>
      <c r="S58" s="32"/>
      <c r="T58" s="32"/>
      <c r="U58" s="32"/>
      <c r="V58" s="32"/>
      <c r="W58" s="32"/>
      <c r="X58" s="32"/>
      <c r="Y58" s="32"/>
      <c r="Z58" s="32"/>
      <c r="AA58" s="32"/>
      <c r="AB58" s="32"/>
      <c r="AC58" s="32"/>
      <c r="AD58" s="32"/>
      <c r="AE58" s="32"/>
    </row>
    <row r="59" s="2" customFormat="1" ht="22.8" customHeight="1">
      <c r="A59" s="32"/>
      <c r="B59" s="33"/>
      <c r="C59" s="157" t="s">
        <v>72</v>
      </c>
      <c r="D59" s="34"/>
      <c r="E59" s="34"/>
      <c r="F59" s="34"/>
      <c r="G59" s="34"/>
      <c r="H59" s="34"/>
      <c r="I59" s="34"/>
      <c r="J59" s="95">
        <f>J82</f>
        <v>3142368.9000000004</v>
      </c>
      <c r="K59" s="34"/>
      <c r="L59" s="127"/>
      <c r="S59" s="32"/>
      <c r="T59" s="32"/>
      <c r="U59" s="32"/>
      <c r="V59" s="32"/>
      <c r="W59" s="32"/>
      <c r="X59" s="32"/>
      <c r="Y59" s="32"/>
      <c r="Z59" s="32"/>
      <c r="AA59" s="32"/>
      <c r="AB59" s="32"/>
      <c r="AC59" s="32"/>
      <c r="AD59" s="32"/>
      <c r="AE59" s="32"/>
      <c r="AU59" s="17" t="s">
        <v>96</v>
      </c>
    </row>
    <row r="60" s="9" customFormat="1" ht="24.96" customHeight="1">
      <c r="A60" s="9"/>
      <c r="B60" s="158"/>
      <c r="C60" s="159"/>
      <c r="D60" s="160" t="s">
        <v>97</v>
      </c>
      <c r="E60" s="161"/>
      <c r="F60" s="161"/>
      <c r="G60" s="161"/>
      <c r="H60" s="161"/>
      <c r="I60" s="161"/>
      <c r="J60" s="162">
        <f>J83</f>
        <v>2378133.9000000004</v>
      </c>
      <c r="K60" s="159"/>
      <c r="L60" s="163"/>
      <c r="S60" s="9"/>
      <c r="T60" s="9"/>
      <c r="U60" s="9"/>
      <c r="V60" s="9"/>
      <c r="W60" s="9"/>
      <c r="X60" s="9"/>
      <c r="Y60" s="9"/>
      <c r="Z60" s="9"/>
      <c r="AA60" s="9"/>
      <c r="AB60" s="9"/>
      <c r="AC60" s="9"/>
      <c r="AD60" s="9"/>
      <c r="AE60" s="9"/>
    </row>
    <row r="61" s="10" customFormat="1" ht="19.92" customHeight="1">
      <c r="A61" s="10"/>
      <c r="B61" s="164"/>
      <c r="C61" s="165"/>
      <c r="D61" s="166" t="s">
        <v>102</v>
      </c>
      <c r="E61" s="167"/>
      <c r="F61" s="167"/>
      <c r="G61" s="167"/>
      <c r="H61" s="167"/>
      <c r="I61" s="167"/>
      <c r="J61" s="168">
        <f>J84</f>
        <v>2378133.9000000004</v>
      </c>
      <c r="K61" s="165"/>
      <c r="L61" s="169"/>
      <c r="S61" s="10"/>
      <c r="T61" s="10"/>
      <c r="U61" s="10"/>
      <c r="V61" s="10"/>
      <c r="W61" s="10"/>
      <c r="X61" s="10"/>
      <c r="Y61" s="10"/>
      <c r="Z61" s="10"/>
      <c r="AA61" s="10"/>
      <c r="AB61" s="10"/>
      <c r="AC61" s="10"/>
      <c r="AD61" s="10"/>
      <c r="AE61" s="10"/>
    </row>
    <row r="62" s="9" customFormat="1" ht="24.96" customHeight="1">
      <c r="A62" s="9"/>
      <c r="B62" s="158"/>
      <c r="C62" s="159"/>
      <c r="D62" s="160" t="s">
        <v>123</v>
      </c>
      <c r="E62" s="161"/>
      <c r="F62" s="161"/>
      <c r="G62" s="161"/>
      <c r="H62" s="161"/>
      <c r="I62" s="161"/>
      <c r="J62" s="162">
        <f>J163</f>
        <v>764235</v>
      </c>
      <c r="K62" s="159"/>
      <c r="L62" s="163"/>
      <c r="S62" s="9"/>
      <c r="T62" s="9"/>
      <c r="U62" s="9"/>
      <c r="V62" s="9"/>
      <c r="W62" s="9"/>
      <c r="X62" s="9"/>
      <c r="Y62" s="9"/>
      <c r="Z62" s="9"/>
      <c r="AA62" s="9"/>
      <c r="AB62" s="9"/>
      <c r="AC62" s="9"/>
      <c r="AD62" s="9"/>
      <c r="AE62" s="9"/>
    </row>
    <row r="63" s="2" customFormat="1" ht="21.84" customHeight="1">
      <c r="A63" s="32"/>
      <c r="B63" s="33"/>
      <c r="C63" s="34"/>
      <c r="D63" s="34"/>
      <c r="E63" s="34"/>
      <c r="F63" s="34"/>
      <c r="G63" s="34"/>
      <c r="H63" s="34"/>
      <c r="I63" s="34"/>
      <c r="J63" s="34"/>
      <c r="K63" s="34"/>
      <c r="L63" s="127"/>
      <c r="S63" s="32"/>
      <c r="T63" s="32"/>
      <c r="U63" s="32"/>
      <c r="V63" s="32"/>
      <c r="W63" s="32"/>
      <c r="X63" s="32"/>
      <c r="Y63" s="32"/>
      <c r="Z63" s="32"/>
      <c r="AA63" s="32"/>
      <c r="AB63" s="32"/>
      <c r="AC63" s="32"/>
      <c r="AD63" s="32"/>
      <c r="AE63" s="32"/>
    </row>
    <row r="64" s="2" customFormat="1" ht="6.96" customHeight="1">
      <c r="A64" s="32"/>
      <c r="B64" s="52"/>
      <c r="C64" s="53"/>
      <c r="D64" s="53"/>
      <c r="E64" s="53"/>
      <c r="F64" s="53"/>
      <c r="G64" s="53"/>
      <c r="H64" s="53"/>
      <c r="I64" s="53"/>
      <c r="J64" s="53"/>
      <c r="K64" s="53"/>
      <c r="L64" s="127"/>
      <c r="S64" s="32"/>
      <c r="T64" s="32"/>
      <c r="U64" s="32"/>
      <c r="V64" s="32"/>
      <c r="W64" s="32"/>
      <c r="X64" s="32"/>
      <c r="Y64" s="32"/>
      <c r="Z64" s="32"/>
      <c r="AA64" s="32"/>
      <c r="AB64" s="32"/>
      <c r="AC64" s="32"/>
      <c r="AD64" s="32"/>
      <c r="AE64" s="32"/>
    </row>
    <row r="68" s="2" customFormat="1" ht="6.96" customHeight="1">
      <c r="A68" s="32"/>
      <c r="B68" s="54"/>
      <c r="C68" s="55"/>
      <c r="D68" s="55"/>
      <c r="E68" s="55"/>
      <c r="F68" s="55"/>
      <c r="G68" s="55"/>
      <c r="H68" s="55"/>
      <c r="I68" s="55"/>
      <c r="J68" s="55"/>
      <c r="K68" s="55"/>
      <c r="L68" s="127"/>
      <c r="S68" s="32"/>
      <c r="T68" s="32"/>
      <c r="U68" s="32"/>
      <c r="V68" s="32"/>
      <c r="W68" s="32"/>
      <c r="X68" s="32"/>
      <c r="Y68" s="32"/>
      <c r="Z68" s="32"/>
      <c r="AA68" s="32"/>
      <c r="AB68" s="32"/>
      <c r="AC68" s="32"/>
      <c r="AD68" s="32"/>
      <c r="AE68" s="32"/>
    </row>
    <row r="69" s="2" customFormat="1" ht="24.96" customHeight="1">
      <c r="A69" s="32"/>
      <c r="B69" s="33"/>
      <c r="C69" s="23" t="s">
        <v>128</v>
      </c>
      <c r="D69" s="34"/>
      <c r="E69" s="34"/>
      <c r="F69" s="34"/>
      <c r="G69" s="34"/>
      <c r="H69" s="34"/>
      <c r="I69" s="34"/>
      <c r="J69" s="34"/>
      <c r="K69" s="34"/>
      <c r="L69" s="127"/>
      <c r="S69" s="32"/>
      <c r="T69" s="32"/>
      <c r="U69" s="32"/>
      <c r="V69" s="32"/>
      <c r="W69" s="32"/>
      <c r="X69" s="32"/>
      <c r="Y69" s="32"/>
      <c r="Z69" s="32"/>
      <c r="AA69" s="32"/>
      <c r="AB69" s="32"/>
      <c r="AC69" s="32"/>
      <c r="AD69" s="32"/>
      <c r="AE69" s="32"/>
    </row>
    <row r="70" s="2" customFormat="1" ht="6.96" customHeight="1">
      <c r="A70" s="32"/>
      <c r="B70" s="33"/>
      <c r="C70" s="34"/>
      <c r="D70" s="34"/>
      <c r="E70" s="34"/>
      <c r="F70" s="34"/>
      <c r="G70" s="34"/>
      <c r="H70" s="34"/>
      <c r="I70" s="34"/>
      <c r="J70" s="34"/>
      <c r="K70" s="34"/>
      <c r="L70" s="127"/>
      <c r="S70" s="32"/>
      <c r="T70" s="32"/>
      <c r="U70" s="32"/>
      <c r="V70" s="32"/>
      <c r="W70" s="32"/>
      <c r="X70" s="32"/>
      <c r="Y70" s="32"/>
      <c r="Z70" s="32"/>
      <c r="AA70" s="32"/>
      <c r="AB70" s="32"/>
      <c r="AC70" s="32"/>
      <c r="AD70" s="32"/>
      <c r="AE70" s="32"/>
    </row>
    <row r="71" s="2" customFormat="1" ht="12" customHeight="1">
      <c r="A71" s="32"/>
      <c r="B71" s="33"/>
      <c r="C71" s="29" t="s">
        <v>14</v>
      </c>
      <c r="D71" s="34"/>
      <c r="E71" s="34"/>
      <c r="F71" s="34"/>
      <c r="G71" s="34"/>
      <c r="H71" s="34"/>
      <c r="I71" s="34"/>
      <c r="J71" s="34"/>
      <c r="K71" s="34"/>
      <c r="L71" s="127"/>
      <c r="S71" s="32"/>
      <c r="T71" s="32"/>
      <c r="U71" s="32"/>
      <c r="V71" s="32"/>
      <c r="W71" s="32"/>
      <c r="X71" s="32"/>
      <c r="Y71" s="32"/>
      <c r="Z71" s="32"/>
      <c r="AA71" s="32"/>
      <c r="AB71" s="32"/>
      <c r="AC71" s="32"/>
      <c r="AD71" s="32"/>
      <c r="AE71" s="32"/>
    </row>
    <row r="72" s="2" customFormat="1" ht="26.25" customHeight="1">
      <c r="A72" s="32"/>
      <c r="B72" s="33"/>
      <c r="C72" s="34"/>
      <c r="D72" s="34"/>
      <c r="E72" s="153" t="str">
        <f>E7</f>
        <v xml:space="preserve">Údržba, opravy a odstraňování závad u SMT 2022-2025 -  Položkový soupis předpokládaných objemů prací</v>
      </c>
      <c r="F72" s="29"/>
      <c r="G72" s="29"/>
      <c r="H72" s="29"/>
      <c r="I72" s="34"/>
      <c r="J72" s="34"/>
      <c r="K72" s="34"/>
      <c r="L72" s="127"/>
      <c r="S72" s="32"/>
      <c r="T72" s="32"/>
      <c r="U72" s="32"/>
      <c r="V72" s="32"/>
      <c r="W72" s="32"/>
      <c r="X72" s="32"/>
      <c r="Y72" s="32"/>
      <c r="Z72" s="32"/>
      <c r="AA72" s="32"/>
      <c r="AB72" s="32"/>
      <c r="AC72" s="32"/>
      <c r="AD72" s="32"/>
      <c r="AE72" s="32"/>
    </row>
    <row r="73" s="2" customFormat="1" ht="12" customHeight="1">
      <c r="A73" s="32"/>
      <c r="B73" s="33"/>
      <c r="C73" s="29" t="s">
        <v>91</v>
      </c>
      <c r="D73" s="34"/>
      <c r="E73" s="34"/>
      <c r="F73" s="34"/>
      <c r="G73" s="34"/>
      <c r="H73" s="34"/>
      <c r="I73" s="34"/>
      <c r="J73" s="34"/>
      <c r="K73" s="34"/>
      <c r="L73" s="127"/>
      <c r="S73" s="32"/>
      <c r="T73" s="32"/>
      <c r="U73" s="32"/>
      <c r="V73" s="32"/>
      <c r="W73" s="32"/>
      <c r="X73" s="32"/>
      <c r="Y73" s="32"/>
      <c r="Z73" s="32"/>
      <c r="AA73" s="32"/>
      <c r="AB73" s="32"/>
      <c r="AC73" s="32"/>
      <c r="AD73" s="32"/>
      <c r="AE73" s="32"/>
    </row>
    <row r="74" s="2" customFormat="1" ht="16.5" customHeight="1">
      <c r="A74" s="32"/>
      <c r="B74" s="33"/>
      <c r="C74" s="34"/>
      <c r="D74" s="34"/>
      <c r="E74" s="62" t="str">
        <f>E9</f>
        <v>002 - Traťové hospodářství</v>
      </c>
      <c r="F74" s="34"/>
      <c r="G74" s="34"/>
      <c r="H74" s="34"/>
      <c r="I74" s="34"/>
      <c r="J74" s="34"/>
      <c r="K74" s="34"/>
      <c r="L74" s="127"/>
      <c r="S74" s="32"/>
      <c r="T74" s="32"/>
      <c r="U74" s="32"/>
      <c r="V74" s="32"/>
      <c r="W74" s="32"/>
      <c r="X74" s="32"/>
      <c r="Y74" s="32"/>
      <c r="Z74" s="32"/>
      <c r="AA74" s="32"/>
      <c r="AB74" s="32"/>
      <c r="AC74" s="32"/>
      <c r="AD74" s="32"/>
      <c r="AE74" s="32"/>
    </row>
    <row r="75" s="2" customFormat="1" ht="6.96" customHeight="1">
      <c r="A75" s="32"/>
      <c r="B75" s="33"/>
      <c r="C75" s="34"/>
      <c r="D75" s="34"/>
      <c r="E75" s="34"/>
      <c r="F75" s="34"/>
      <c r="G75" s="34"/>
      <c r="H75" s="34"/>
      <c r="I75" s="34"/>
      <c r="J75" s="34"/>
      <c r="K75" s="34"/>
      <c r="L75" s="127"/>
      <c r="S75" s="32"/>
      <c r="T75" s="32"/>
      <c r="U75" s="32"/>
      <c r="V75" s="32"/>
      <c r="W75" s="32"/>
      <c r="X75" s="32"/>
      <c r="Y75" s="32"/>
      <c r="Z75" s="32"/>
      <c r="AA75" s="32"/>
      <c r="AB75" s="32"/>
      <c r="AC75" s="32"/>
      <c r="AD75" s="32"/>
      <c r="AE75" s="32"/>
    </row>
    <row r="76" s="2" customFormat="1" ht="12" customHeight="1">
      <c r="A76" s="32"/>
      <c r="B76" s="33"/>
      <c r="C76" s="29" t="s">
        <v>21</v>
      </c>
      <c r="D76" s="34"/>
      <c r="E76" s="34"/>
      <c r="F76" s="26" t="str">
        <f>F12</f>
        <v>obvod OŘ UNL</v>
      </c>
      <c r="G76" s="34"/>
      <c r="H76" s="34"/>
      <c r="I76" s="29" t="s">
        <v>23</v>
      </c>
      <c r="J76" s="65" t="str">
        <f>IF(J12="","",J12)</f>
        <v>1. 8. 2022</v>
      </c>
      <c r="K76" s="34"/>
      <c r="L76" s="127"/>
      <c r="S76" s="32"/>
      <c r="T76" s="32"/>
      <c r="U76" s="32"/>
      <c r="V76" s="32"/>
      <c r="W76" s="32"/>
      <c r="X76" s="32"/>
      <c r="Y76" s="32"/>
      <c r="Z76" s="32"/>
      <c r="AA76" s="32"/>
      <c r="AB76" s="32"/>
      <c r="AC76" s="32"/>
      <c r="AD76" s="32"/>
      <c r="AE76" s="32"/>
    </row>
    <row r="77" s="2" customFormat="1" ht="6.96" customHeight="1">
      <c r="A77" s="32"/>
      <c r="B77" s="33"/>
      <c r="C77" s="34"/>
      <c r="D77" s="34"/>
      <c r="E77" s="34"/>
      <c r="F77" s="34"/>
      <c r="G77" s="34"/>
      <c r="H77" s="34"/>
      <c r="I77" s="34"/>
      <c r="J77" s="34"/>
      <c r="K77" s="34"/>
      <c r="L77" s="127"/>
      <c r="S77" s="32"/>
      <c r="T77" s="32"/>
      <c r="U77" s="32"/>
      <c r="V77" s="32"/>
      <c r="W77" s="32"/>
      <c r="X77" s="32"/>
      <c r="Y77" s="32"/>
      <c r="Z77" s="32"/>
      <c r="AA77" s="32"/>
      <c r="AB77" s="32"/>
      <c r="AC77" s="32"/>
      <c r="AD77" s="32"/>
      <c r="AE77" s="32"/>
    </row>
    <row r="78" s="2" customFormat="1" ht="15.15" customHeight="1">
      <c r="A78" s="32"/>
      <c r="B78" s="33"/>
      <c r="C78" s="29" t="s">
        <v>27</v>
      </c>
      <c r="D78" s="34"/>
      <c r="E78" s="34"/>
      <c r="F78" s="26" t="str">
        <f>E15</f>
        <v>Správa železnic, státní organizace</v>
      </c>
      <c r="G78" s="34"/>
      <c r="H78" s="34"/>
      <c r="I78" s="29" t="s">
        <v>35</v>
      </c>
      <c r="J78" s="30" t="str">
        <f>E21</f>
        <v xml:space="preserve"> </v>
      </c>
      <c r="K78" s="34"/>
      <c r="L78" s="127"/>
      <c r="S78" s="32"/>
      <c r="T78" s="32"/>
      <c r="U78" s="32"/>
      <c r="V78" s="32"/>
      <c r="W78" s="32"/>
      <c r="X78" s="32"/>
      <c r="Y78" s="32"/>
      <c r="Z78" s="32"/>
      <c r="AA78" s="32"/>
      <c r="AB78" s="32"/>
      <c r="AC78" s="32"/>
      <c r="AD78" s="32"/>
      <c r="AE78" s="32"/>
    </row>
    <row r="79" s="2" customFormat="1" ht="15.15" customHeight="1">
      <c r="A79" s="32"/>
      <c r="B79" s="33"/>
      <c r="C79" s="29" t="s">
        <v>33</v>
      </c>
      <c r="D79" s="34"/>
      <c r="E79" s="34"/>
      <c r="F79" s="26" t="str">
        <f>IF(E18="","",E18)</f>
        <v xml:space="preserve"> </v>
      </c>
      <c r="G79" s="34"/>
      <c r="H79" s="34"/>
      <c r="I79" s="29" t="s">
        <v>37</v>
      </c>
      <c r="J79" s="30" t="str">
        <f>E24</f>
        <v xml:space="preserve"> </v>
      </c>
      <c r="K79" s="34"/>
      <c r="L79" s="127"/>
      <c r="S79" s="32"/>
      <c r="T79" s="32"/>
      <c r="U79" s="32"/>
      <c r="V79" s="32"/>
      <c r="W79" s="32"/>
      <c r="X79" s="32"/>
      <c r="Y79" s="32"/>
      <c r="Z79" s="32"/>
      <c r="AA79" s="32"/>
      <c r="AB79" s="32"/>
      <c r="AC79" s="32"/>
      <c r="AD79" s="32"/>
      <c r="AE79" s="32"/>
    </row>
    <row r="80" s="2" customFormat="1" ht="10.32" customHeight="1">
      <c r="A80" s="32"/>
      <c r="B80" s="33"/>
      <c r="C80" s="34"/>
      <c r="D80" s="34"/>
      <c r="E80" s="34"/>
      <c r="F80" s="34"/>
      <c r="G80" s="34"/>
      <c r="H80" s="34"/>
      <c r="I80" s="34"/>
      <c r="J80" s="34"/>
      <c r="K80" s="34"/>
      <c r="L80" s="127"/>
      <c r="S80" s="32"/>
      <c r="T80" s="32"/>
      <c r="U80" s="32"/>
      <c r="V80" s="32"/>
      <c r="W80" s="32"/>
      <c r="X80" s="32"/>
      <c r="Y80" s="32"/>
      <c r="Z80" s="32"/>
      <c r="AA80" s="32"/>
      <c r="AB80" s="32"/>
      <c r="AC80" s="32"/>
      <c r="AD80" s="32"/>
      <c r="AE80" s="32"/>
    </row>
    <row r="81" s="11" customFormat="1" ht="29.28" customHeight="1">
      <c r="A81" s="170"/>
      <c r="B81" s="171"/>
      <c r="C81" s="172" t="s">
        <v>129</v>
      </c>
      <c r="D81" s="173" t="s">
        <v>59</v>
      </c>
      <c r="E81" s="173" t="s">
        <v>55</v>
      </c>
      <c r="F81" s="173" t="s">
        <v>56</v>
      </c>
      <c r="G81" s="173" t="s">
        <v>130</v>
      </c>
      <c r="H81" s="173" t="s">
        <v>131</v>
      </c>
      <c r="I81" s="173" t="s">
        <v>132</v>
      </c>
      <c r="J81" s="173" t="s">
        <v>95</v>
      </c>
      <c r="K81" s="174" t="s">
        <v>133</v>
      </c>
      <c r="L81" s="175"/>
      <c r="M81" s="85" t="s">
        <v>18</v>
      </c>
      <c r="N81" s="86" t="s">
        <v>44</v>
      </c>
      <c r="O81" s="86" t="s">
        <v>134</v>
      </c>
      <c r="P81" s="86" t="s">
        <v>135</v>
      </c>
      <c r="Q81" s="86" t="s">
        <v>136</v>
      </c>
      <c r="R81" s="86" t="s">
        <v>137</v>
      </c>
      <c r="S81" s="86" t="s">
        <v>138</v>
      </c>
      <c r="T81" s="87" t="s">
        <v>139</v>
      </c>
      <c r="U81" s="170"/>
      <c r="V81" s="170"/>
      <c r="W81" s="170"/>
      <c r="X81" s="170"/>
      <c r="Y81" s="170"/>
      <c r="Z81" s="170"/>
      <c r="AA81" s="170"/>
      <c r="AB81" s="170"/>
      <c r="AC81" s="170"/>
      <c r="AD81" s="170"/>
      <c r="AE81" s="170"/>
    </row>
    <row r="82" s="2" customFormat="1" ht="22.8" customHeight="1">
      <c r="A82" s="32"/>
      <c r="B82" s="33"/>
      <c r="C82" s="92" t="s">
        <v>140</v>
      </c>
      <c r="D82" s="34"/>
      <c r="E82" s="34"/>
      <c r="F82" s="34"/>
      <c r="G82" s="34"/>
      <c r="H82" s="34"/>
      <c r="I82" s="34"/>
      <c r="J82" s="176">
        <f>BK82</f>
        <v>3142368.9000000004</v>
      </c>
      <c r="K82" s="34"/>
      <c r="L82" s="38"/>
      <c r="M82" s="88"/>
      <c r="N82" s="177"/>
      <c r="O82" s="89"/>
      <c r="P82" s="178">
        <f>P83+P163</f>
        <v>1572.8256000000001</v>
      </c>
      <c r="Q82" s="89"/>
      <c r="R82" s="178">
        <f>R83+R163</f>
        <v>959.78060999999991</v>
      </c>
      <c r="S82" s="89"/>
      <c r="T82" s="179">
        <f>T83+T163</f>
        <v>0</v>
      </c>
      <c r="U82" s="32"/>
      <c r="V82" s="32"/>
      <c r="W82" s="32"/>
      <c r="X82" s="32"/>
      <c r="Y82" s="32"/>
      <c r="Z82" s="32"/>
      <c r="AA82" s="32"/>
      <c r="AB82" s="32"/>
      <c r="AC82" s="32"/>
      <c r="AD82" s="32"/>
      <c r="AE82" s="32"/>
      <c r="AT82" s="17" t="s">
        <v>73</v>
      </c>
      <c r="AU82" s="17" t="s">
        <v>96</v>
      </c>
      <c r="BK82" s="180">
        <f>BK83+BK163</f>
        <v>3142368.9000000004</v>
      </c>
    </row>
    <row r="83" s="12" customFormat="1" ht="25.92" customHeight="1">
      <c r="A83" s="12"/>
      <c r="B83" s="181"/>
      <c r="C83" s="182"/>
      <c r="D83" s="183" t="s">
        <v>73</v>
      </c>
      <c r="E83" s="184" t="s">
        <v>141</v>
      </c>
      <c r="F83" s="184" t="s">
        <v>142</v>
      </c>
      <c r="G83" s="182"/>
      <c r="H83" s="182"/>
      <c r="I83" s="182"/>
      <c r="J83" s="185">
        <f>BK83</f>
        <v>2378133.9000000004</v>
      </c>
      <c r="K83" s="182"/>
      <c r="L83" s="186"/>
      <c r="M83" s="187"/>
      <c r="N83" s="188"/>
      <c r="O83" s="188"/>
      <c r="P83" s="189">
        <f>P84</f>
        <v>1572.8256000000001</v>
      </c>
      <c r="Q83" s="188"/>
      <c r="R83" s="189">
        <f>R84</f>
        <v>959.78060999999991</v>
      </c>
      <c r="S83" s="188"/>
      <c r="T83" s="190">
        <f>T84</f>
        <v>0</v>
      </c>
      <c r="U83" s="12"/>
      <c r="V83" s="12"/>
      <c r="W83" s="12"/>
      <c r="X83" s="12"/>
      <c r="Y83" s="12"/>
      <c r="Z83" s="12"/>
      <c r="AA83" s="12"/>
      <c r="AB83" s="12"/>
      <c r="AC83" s="12"/>
      <c r="AD83" s="12"/>
      <c r="AE83" s="12"/>
      <c r="AR83" s="191" t="s">
        <v>20</v>
      </c>
      <c r="AT83" s="192" t="s">
        <v>73</v>
      </c>
      <c r="AU83" s="192" t="s">
        <v>74</v>
      </c>
      <c r="AY83" s="191" t="s">
        <v>143</v>
      </c>
      <c r="BK83" s="193">
        <f>BK84</f>
        <v>2378133.9000000004</v>
      </c>
    </row>
    <row r="84" s="12" customFormat="1" ht="22.8" customHeight="1">
      <c r="A84" s="12"/>
      <c r="B84" s="181"/>
      <c r="C84" s="182"/>
      <c r="D84" s="183" t="s">
        <v>73</v>
      </c>
      <c r="E84" s="194" t="s">
        <v>165</v>
      </c>
      <c r="F84" s="194" t="s">
        <v>1671</v>
      </c>
      <c r="G84" s="182"/>
      <c r="H84" s="182"/>
      <c r="I84" s="182"/>
      <c r="J84" s="195">
        <f>BK84</f>
        <v>2378133.9000000004</v>
      </c>
      <c r="K84" s="182"/>
      <c r="L84" s="186"/>
      <c r="M84" s="187"/>
      <c r="N84" s="188"/>
      <c r="O84" s="188"/>
      <c r="P84" s="189">
        <f>SUM(P85:P162)</f>
        <v>1572.8256000000001</v>
      </c>
      <c r="Q84" s="188"/>
      <c r="R84" s="189">
        <f>SUM(R85:R162)</f>
        <v>959.78060999999991</v>
      </c>
      <c r="S84" s="188"/>
      <c r="T84" s="190">
        <f>SUM(T85:T162)</f>
        <v>0</v>
      </c>
      <c r="U84" s="12"/>
      <c r="V84" s="12"/>
      <c r="W84" s="12"/>
      <c r="X84" s="12"/>
      <c r="Y84" s="12"/>
      <c r="Z84" s="12"/>
      <c r="AA84" s="12"/>
      <c r="AB84" s="12"/>
      <c r="AC84" s="12"/>
      <c r="AD84" s="12"/>
      <c r="AE84" s="12"/>
      <c r="AR84" s="191" t="s">
        <v>20</v>
      </c>
      <c r="AT84" s="192" t="s">
        <v>73</v>
      </c>
      <c r="AU84" s="192" t="s">
        <v>20</v>
      </c>
      <c r="AY84" s="191" t="s">
        <v>143</v>
      </c>
      <c r="BK84" s="193">
        <f>SUM(BK85:BK162)</f>
        <v>2378133.9000000004</v>
      </c>
    </row>
    <row r="85" s="2" customFormat="1" ht="16.5" customHeight="1">
      <c r="A85" s="32"/>
      <c r="B85" s="33"/>
      <c r="C85" s="212" t="s">
        <v>20</v>
      </c>
      <c r="D85" s="212" t="s">
        <v>260</v>
      </c>
      <c r="E85" s="213" t="s">
        <v>4161</v>
      </c>
      <c r="F85" s="214" t="s">
        <v>4162</v>
      </c>
      <c r="G85" s="215" t="s">
        <v>195</v>
      </c>
      <c r="H85" s="216">
        <v>15</v>
      </c>
      <c r="I85" s="217">
        <v>362</v>
      </c>
      <c r="J85" s="217">
        <f>ROUND(I85*H85,2)</f>
        <v>5430</v>
      </c>
      <c r="K85" s="214" t="s">
        <v>4163</v>
      </c>
      <c r="L85" s="218"/>
      <c r="M85" s="219" t="s">
        <v>18</v>
      </c>
      <c r="N85" s="220" t="s">
        <v>45</v>
      </c>
      <c r="O85" s="204">
        <v>0</v>
      </c>
      <c r="P85" s="204">
        <f>O85*H85</f>
        <v>0</v>
      </c>
      <c r="Q85" s="204">
        <v>0</v>
      </c>
      <c r="R85" s="204">
        <f>Q85*H85</f>
        <v>0</v>
      </c>
      <c r="S85" s="204">
        <v>0</v>
      </c>
      <c r="T85" s="205">
        <f>S85*H85</f>
        <v>0</v>
      </c>
      <c r="U85" s="32"/>
      <c r="V85" s="32"/>
      <c r="W85" s="32"/>
      <c r="X85" s="32"/>
      <c r="Y85" s="32"/>
      <c r="Z85" s="32"/>
      <c r="AA85" s="32"/>
      <c r="AB85" s="32"/>
      <c r="AC85" s="32"/>
      <c r="AD85" s="32"/>
      <c r="AE85" s="32"/>
      <c r="AR85" s="206" t="s">
        <v>181</v>
      </c>
      <c r="AT85" s="206" t="s">
        <v>260</v>
      </c>
      <c r="AU85" s="206" t="s">
        <v>83</v>
      </c>
      <c r="AY85" s="17" t="s">
        <v>143</v>
      </c>
      <c r="BE85" s="207">
        <f>IF(N85="základní",J85,0)</f>
        <v>5430</v>
      </c>
      <c r="BF85" s="207">
        <f>IF(N85="snížená",J85,0)</f>
        <v>0</v>
      </c>
      <c r="BG85" s="207">
        <f>IF(N85="zákl. přenesená",J85,0)</f>
        <v>0</v>
      </c>
      <c r="BH85" s="207">
        <f>IF(N85="sníž. přenesená",J85,0)</f>
        <v>0</v>
      </c>
      <c r="BI85" s="207">
        <f>IF(N85="nulová",J85,0)</f>
        <v>0</v>
      </c>
      <c r="BJ85" s="17" t="s">
        <v>20</v>
      </c>
      <c r="BK85" s="207">
        <f>ROUND(I85*H85,2)</f>
        <v>5430</v>
      </c>
      <c r="BL85" s="17" t="s">
        <v>150</v>
      </c>
      <c r="BM85" s="206" t="s">
        <v>4164</v>
      </c>
    </row>
    <row r="86" s="2" customFormat="1">
      <c r="A86" s="32"/>
      <c r="B86" s="33"/>
      <c r="C86" s="34"/>
      <c r="D86" s="208" t="s">
        <v>179</v>
      </c>
      <c r="E86" s="34"/>
      <c r="F86" s="209" t="s">
        <v>4165</v>
      </c>
      <c r="G86" s="34"/>
      <c r="H86" s="34"/>
      <c r="I86" s="34"/>
      <c r="J86" s="34"/>
      <c r="K86" s="34"/>
      <c r="L86" s="38"/>
      <c r="M86" s="210"/>
      <c r="N86" s="211"/>
      <c r="O86" s="77"/>
      <c r="P86" s="77"/>
      <c r="Q86" s="77"/>
      <c r="R86" s="77"/>
      <c r="S86" s="77"/>
      <c r="T86" s="78"/>
      <c r="U86" s="32"/>
      <c r="V86" s="32"/>
      <c r="W86" s="32"/>
      <c r="X86" s="32"/>
      <c r="Y86" s="32"/>
      <c r="Z86" s="32"/>
      <c r="AA86" s="32"/>
      <c r="AB86" s="32"/>
      <c r="AC86" s="32"/>
      <c r="AD86" s="32"/>
      <c r="AE86" s="32"/>
      <c r="AT86" s="17" t="s">
        <v>179</v>
      </c>
      <c r="AU86" s="17" t="s">
        <v>83</v>
      </c>
    </row>
    <row r="87" s="2" customFormat="1" ht="78" customHeight="1">
      <c r="A87" s="32"/>
      <c r="B87" s="33"/>
      <c r="C87" s="196" t="s">
        <v>83</v>
      </c>
      <c r="D87" s="196" t="s">
        <v>145</v>
      </c>
      <c r="E87" s="197" t="s">
        <v>4166</v>
      </c>
      <c r="F87" s="198" t="s">
        <v>4167</v>
      </c>
      <c r="G87" s="199" t="s">
        <v>148</v>
      </c>
      <c r="H87" s="200">
        <v>90</v>
      </c>
      <c r="I87" s="201">
        <v>80.900000000000006</v>
      </c>
      <c r="J87" s="201">
        <f>ROUND(I87*H87,2)</f>
        <v>7281</v>
      </c>
      <c r="K87" s="198" t="s">
        <v>4163</v>
      </c>
      <c r="L87" s="38"/>
      <c r="M87" s="202" t="s">
        <v>18</v>
      </c>
      <c r="N87" s="203" t="s">
        <v>45</v>
      </c>
      <c r="O87" s="204">
        <v>0.17999999999999999</v>
      </c>
      <c r="P87" s="204">
        <f>O87*H87</f>
        <v>16.199999999999999</v>
      </c>
      <c r="Q87" s="204">
        <v>0</v>
      </c>
      <c r="R87" s="204">
        <f>Q87*H87</f>
        <v>0</v>
      </c>
      <c r="S87" s="204">
        <v>0</v>
      </c>
      <c r="T87" s="205">
        <f>S87*H87</f>
        <v>0</v>
      </c>
      <c r="U87" s="32"/>
      <c r="V87" s="32"/>
      <c r="W87" s="32"/>
      <c r="X87" s="32"/>
      <c r="Y87" s="32"/>
      <c r="Z87" s="32"/>
      <c r="AA87" s="32"/>
      <c r="AB87" s="32"/>
      <c r="AC87" s="32"/>
      <c r="AD87" s="32"/>
      <c r="AE87" s="32"/>
      <c r="AR87" s="206" t="s">
        <v>150</v>
      </c>
      <c r="AT87" s="206" t="s">
        <v>145</v>
      </c>
      <c r="AU87" s="206" t="s">
        <v>83</v>
      </c>
      <c r="AY87" s="17" t="s">
        <v>143</v>
      </c>
      <c r="BE87" s="207">
        <f>IF(N87="základní",J87,0)</f>
        <v>7281</v>
      </c>
      <c r="BF87" s="207">
        <f>IF(N87="snížená",J87,0)</f>
        <v>0</v>
      </c>
      <c r="BG87" s="207">
        <f>IF(N87="zákl. přenesená",J87,0)</f>
        <v>0</v>
      </c>
      <c r="BH87" s="207">
        <f>IF(N87="sníž. přenesená",J87,0)</f>
        <v>0</v>
      </c>
      <c r="BI87" s="207">
        <f>IF(N87="nulová",J87,0)</f>
        <v>0</v>
      </c>
      <c r="BJ87" s="17" t="s">
        <v>20</v>
      </c>
      <c r="BK87" s="207">
        <f>ROUND(I87*H87,2)</f>
        <v>7281</v>
      </c>
      <c r="BL87" s="17" t="s">
        <v>150</v>
      </c>
      <c r="BM87" s="206" t="s">
        <v>4168</v>
      </c>
    </row>
    <row r="88" s="2" customFormat="1">
      <c r="A88" s="32"/>
      <c r="B88" s="33"/>
      <c r="C88" s="34"/>
      <c r="D88" s="208" t="s">
        <v>152</v>
      </c>
      <c r="E88" s="34"/>
      <c r="F88" s="209" t="s">
        <v>4169</v>
      </c>
      <c r="G88" s="34"/>
      <c r="H88" s="34"/>
      <c r="I88" s="34"/>
      <c r="J88" s="34"/>
      <c r="K88" s="34"/>
      <c r="L88" s="38"/>
      <c r="M88" s="210"/>
      <c r="N88" s="211"/>
      <c r="O88" s="77"/>
      <c r="P88" s="77"/>
      <c r="Q88" s="77"/>
      <c r="R88" s="77"/>
      <c r="S88" s="77"/>
      <c r="T88" s="78"/>
      <c r="U88" s="32"/>
      <c r="V88" s="32"/>
      <c r="W88" s="32"/>
      <c r="X88" s="32"/>
      <c r="Y88" s="32"/>
      <c r="Z88" s="32"/>
      <c r="AA88" s="32"/>
      <c r="AB88" s="32"/>
      <c r="AC88" s="32"/>
      <c r="AD88" s="32"/>
      <c r="AE88" s="32"/>
      <c r="AT88" s="17" t="s">
        <v>152</v>
      </c>
      <c r="AU88" s="17" t="s">
        <v>83</v>
      </c>
    </row>
    <row r="89" s="2" customFormat="1" ht="78" customHeight="1">
      <c r="A89" s="32"/>
      <c r="B89" s="33"/>
      <c r="C89" s="196" t="s">
        <v>158</v>
      </c>
      <c r="D89" s="196" t="s">
        <v>145</v>
      </c>
      <c r="E89" s="197" t="s">
        <v>4170</v>
      </c>
      <c r="F89" s="198" t="s">
        <v>4171</v>
      </c>
      <c r="G89" s="199" t="s">
        <v>176</v>
      </c>
      <c r="H89" s="200">
        <v>9</v>
      </c>
      <c r="I89" s="201">
        <v>327</v>
      </c>
      <c r="J89" s="201">
        <f>ROUND(I89*H89,2)</f>
        <v>2943</v>
      </c>
      <c r="K89" s="198" t="s">
        <v>4163</v>
      </c>
      <c r="L89" s="38"/>
      <c r="M89" s="202" t="s">
        <v>18</v>
      </c>
      <c r="N89" s="203" t="s">
        <v>45</v>
      </c>
      <c r="O89" s="204">
        <v>0.10000000000000001</v>
      </c>
      <c r="P89" s="204">
        <f>O89*H89</f>
        <v>0.90000000000000002</v>
      </c>
      <c r="Q89" s="204">
        <v>0</v>
      </c>
      <c r="R89" s="204">
        <f>Q89*H89</f>
        <v>0</v>
      </c>
      <c r="S89" s="204">
        <v>0</v>
      </c>
      <c r="T89" s="205">
        <f>S89*H89</f>
        <v>0</v>
      </c>
      <c r="U89" s="32"/>
      <c r="V89" s="32"/>
      <c r="W89" s="32"/>
      <c r="X89" s="32"/>
      <c r="Y89" s="32"/>
      <c r="Z89" s="32"/>
      <c r="AA89" s="32"/>
      <c r="AB89" s="32"/>
      <c r="AC89" s="32"/>
      <c r="AD89" s="32"/>
      <c r="AE89" s="32"/>
      <c r="AR89" s="206" t="s">
        <v>150</v>
      </c>
      <c r="AT89" s="206" t="s">
        <v>145</v>
      </c>
      <c r="AU89" s="206" t="s">
        <v>83</v>
      </c>
      <c r="AY89" s="17" t="s">
        <v>143</v>
      </c>
      <c r="BE89" s="207">
        <f>IF(N89="základní",J89,0)</f>
        <v>2943</v>
      </c>
      <c r="BF89" s="207">
        <f>IF(N89="snížená",J89,0)</f>
        <v>0</v>
      </c>
      <c r="BG89" s="207">
        <f>IF(N89="zákl. přenesená",J89,0)</f>
        <v>0</v>
      </c>
      <c r="BH89" s="207">
        <f>IF(N89="sníž. přenesená",J89,0)</f>
        <v>0</v>
      </c>
      <c r="BI89" s="207">
        <f>IF(N89="nulová",J89,0)</f>
        <v>0</v>
      </c>
      <c r="BJ89" s="17" t="s">
        <v>20</v>
      </c>
      <c r="BK89" s="207">
        <f>ROUND(I89*H89,2)</f>
        <v>2943</v>
      </c>
      <c r="BL89" s="17" t="s">
        <v>150</v>
      </c>
      <c r="BM89" s="206" t="s">
        <v>4172</v>
      </c>
    </row>
    <row r="90" s="2" customFormat="1">
      <c r="A90" s="32"/>
      <c r="B90" s="33"/>
      <c r="C90" s="34"/>
      <c r="D90" s="208" t="s">
        <v>152</v>
      </c>
      <c r="E90" s="34"/>
      <c r="F90" s="209" t="s">
        <v>4173</v>
      </c>
      <c r="G90" s="34"/>
      <c r="H90" s="34"/>
      <c r="I90" s="34"/>
      <c r="J90" s="34"/>
      <c r="K90" s="34"/>
      <c r="L90" s="38"/>
      <c r="M90" s="210"/>
      <c r="N90" s="211"/>
      <c r="O90" s="77"/>
      <c r="P90" s="77"/>
      <c r="Q90" s="77"/>
      <c r="R90" s="77"/>
      <c r="S90" s="77"/>
      <c r="T90" s="78"/>
      <c r="U90" s="32"/>
      <c r="V90" s="32"/>
      <c r="W90" s="32"/>
      <c r="X90" s="32"/>
      <c r="Y90" s="32"/>
      <c r="Z90" s="32"/>
      <c r="AA90" s="32"/>
      <c r="AB90" s="32"/>
      <c r="AC90" s="32"/>
      <c r="AD90" s="32"/>
      <c r="AE90" s="32"/>
      <c r="AT90" s="17" t="s">
        <v>152</v>
      </c>
      <c r="AU90" s="17" t="s">
        <v>83</v>
      </c>
    </row>
    <row r="91" s="2" customFormat="1" ht="16.5" customHeight="1">
      <c r="A91" s="32"/>
      <c r="B91" s="33"/>
      <c r="C91" s="212" t="s">
        <v>150</v>
      </c>
      <c r="D91" s="212" t="s">
        <v>260</v>
      </c>
      <c r="E91" s="213" t="s">
        <v>4174</v>
      </c>
      <c r="F91" s="214" t="s">
        <v>4175</v>
      </c>
      <c r="G91" s="215" t="s">
        <v>506</v>
      </c>
      <c r="H91" s="216">
        <v>14.4</v>
      </c>
      <c r="I91" s="217">
        <v>299</v>
      </c>
      <c r="J91" s="217">
        <f>ROUND(I91*H91,2)</f>
        <v>4305.6000000000004</v>
      </c>
      <c r="K91" s="214" t="s">
        <v>4163</v>
      </c>
      <c r="L91" s="218"/>
      <c r="M91" s="219" t="s">
        <v>18</v>
      </c>
      <c r="N91" s="220" t="s">
        <v>45</v>
      </c>
      <c r="O91" s="204">
        <v>0</v>
      </c>
      <c r="P91" s="204">
        <f>O91*H91</f>
        <v>0</v>
      </c>
      <c r="Q91" s="204">
        <v>1</v>
      </c>
      <c r="R91" s="204">
        <f>Q91*H91</f>
        <v>14.4</v>
      </c>
      <c r="S91" s="204">
        <v>0</v>
      </c>
      <c r="T91" s="205">
        <f>S91*H91</f>
        <v>0</v>
      </c>
      <c r="U91" s="32"/>
      <c r="V91" s="32"/>
      <c r="W91" s="32"/>
      <c r="X91" s="32"/>
      <c r="Y91" s="32"/>
      <c r="Z91" s="32"/>
      <c r="AA91" s="32"/>
      <c r="AB91" s="32"/>
      <c r="AC91" s="32"/>
      <c r="AD91" s="32"/>
      <c r="AE91" s="32"/>
      <c r="AR91" s="206" t="s">
        <v>181</v>
      </c>
      <c r="AT91" s="206" t="s">
        <v>260</v>
      </c>
      <c r="AU91" s="206" t="s">
        <v>83</v>
      </c>
      <c r="AY91" s="17" t="s">
        <v>143</v>
      </c>
      <c r="BE91" s="207">
        <f>IF(N91="základní",J91,0)</f>
        <v>4305.6000000000004</v>
      </c>
      <c r="BF91" s="207">
        <f>IF(N91="snížená",J91,0)</f>
        <v>0</v>
      </c>
      <c r="BG91" s="207">
        <f>IF(N91="zákl. přenesená",J91,0)</f>
        <v>0</v>
      </c>
      <c r="BH91" s="207">
        <f>IF(N91="sníž. přenesená",J91,0)</f>
        <v>0</v>
      </c>
      <c r="BI91" s="207">
        <f>IF(N91="nulová",J91,0)</f>
        <v>0</v>
      </c>
      <c r="BJ91" s="17" t="s">
        <v>20</v>
      </c>
      <c r="BK91" s="207">
        <f>ROUND(I91*H91,2)</f>
        <v>4305.6000000000004</v>
      </c>
      <c r="BL91" s="17" t="s">
        <v>150</v>
      </c>
      <c r="BM91" s="206" t="s">
        <v>4176</v>
      </c>
    </row>
    <row r="92" s="2" customFormat="1" ht="76.35" customHeight="1">
      <c r="A92" s="32"/>
      <c r="B92" s="33"/>
      <c r="C92" s="196" t="s">
        <v>165</v>
      </c>
      <c r="D92" s="196" t="s">
        <v>145</v>
      </c>
      <c r="E92" s="197" t="s">
        <v>4177</v>
      </c>
      <c r="F92" s="198" t="s">
        <v>4178</v>
      </c>
      <c r="G92" s="199" t="s">
        <v>176</v>
      </c>
      <c r="H92" s="200">
        <v>525</v>
      </c>
      <c r="I92" s="201">
        <v>246</v>
      </c>
      <c r="J92" s="201">
        <f>ROUND(I92*H92,2)</f>
        <v>129150</v>
      </c>
      <c r="K92" s="198" t="s">
        <v>4163</v>
      </c>
      <c r="L92" s="38"/>
      <c r="M92" s="202" t="s">
        <v>18</v>
      </c>
      <c r="N92" s="203" t="s">
        <v>45</v>
      </c>
      <c r="O92" s="204">
        <v>0.31</v>
      </c>
      <c r="P92" s="204">
        <f>O92*H92</f>
        <v>162.75</v>
      </c>
      <c r="Q92" s="204">
        <v>0</v>
      </c>
      <c r="R92" s="204">
        <f>Q92*H92</f>
        <v>0</v>
      </c>
      <c r="S92" s="204">
        <v>0</v>
      </c>
      <c r="T92" s="205">
        <f>S92*H92</f>
        <v>0</v>
      </c>
      <c r="U92" s="32"/>
      <c r="V92" s="32"/>
      <c r="W92" s="32"/>
      <c r="X92" s="32"/>
      <c r="Y92" s="32"/>
      <c r="Z92" s="32"/>
      <c r="AA92" s="32"/>
      <c r="AB92" s="32"/>
      <c r="AC92" s="32"/>
      <c r="AD92" s="32"/>
      <c r="AE92" s="32"/>
      <c r="AR92" s="206" t="s">
        <v>150</v>
      </c>
      <c r="AT92" s="206" t="s">
        <v>145</v>
      </c>
      <c r="AU92" s="206" t="s">
        <v>83</v>
      </c>
      <c r="AY92" s="17" t="s">
        <v>143</v>
      </c>
      <c r="BE92" s="207">
        <f>IF(N92="základní",J92,0)</f>
        <v>129150</v>
      </c>
      <c r="BF92" s="207">
        <f>IF(N92="snížená",J92,0)</f>
        <v>0</v>
      </c>
      <c r="BG92" s="207">
        <f>IF(N92="zákl. přenesená",J92,0)</f>
        <v>0</v>
      </c>
      <c r="BH92" s="207">
        <f>IF(N92="sníž. přenesená",J92,0)</f>
        <v>0</v>
      </c>
      <c r="BI92" s="207">
        <f>IF(N92="nulová",J92,0)</f>
        <v>0</v>
      </c>
      <c r="BJ92" s="17" t="s">
        <v>20</v>
      </c>
      <c r="BK92" s="207">
        <f>ROUND(I92*H92,2)</f>
        <v>129150</v>
      </c>
      <c r="BL92" s="17" t="s">
        <v>150</v>
      </c>
      <c r="BM92" s="206" t="s">
        <v>4179</v>
      </c>
    </row>
    <row r="93" s="2" customFormat="1">
      <c r="A93" s="32"/>
      <c r="B93" s="33"/>
      <c r="C93" s="34"/>
      <c r="D93" s="208" t="s">
        <v>152</v>
      </c>
      <c r="E93" s="34"/>
      <c r="F93" s="209" t="s">
        <v>4180</v>
      </c>
      <c r="G93" s="34"/>
      <c r="H93" s="34"/>
      <c r="I93" s="34"/>
      <c r="J93" s="34"/>
      <c r="K93" s="34"/>
      <c r="L93" s="38"/>
      <c r="M93" s="210"/>
      <c r="N93" s="211"/>
      <c r="O93" s="77"/>
      <c r="P93" s="77"/>
      <c r="Q93" s="77"/>
      <c r="R93" s="77"/>
      <c r="S93" s="77"/>
      <c r="T93" s="78"/>
      <c r="U93" s="32"/>
      <c r="V93" s="32"/>
      <c r="W93" s="32"/>
      <c r="X93" s="32"/>
      <c r="Y93" s="32"/>
      <c r="Z93" s="32"/>
      <c r="AA93" s="32"/>
      <c r="AB93" s="32"/>
      <c r="AC93" s="32"/>
      <c r="AD93" s="32"/>
      <c r="AE93" s="32"/>
      <c r="AT93" s="17" t="s">
        <v>152</v>
      </c>
      <c r="AU93" s="17" t="s">
        <v>83</v>
      </c>
    </row>
    <row r="94" s="2" customFormat="1" ht="123" customHeight="1">
      <c r="A94" s="32"/>
      <c r="B94" s="33"/>
      <c r="C94" s="196" t="s">
        <v>169</v>
      </c>
      <c r="D94" s="196" t="s">
        <v>145</v>
      </c>
      <c r="E94" s="197" t="s">
        <v>4181</v>
      </c>
      <c r="F94" s="198" t="s">
        <v>4182</v>
      </c>
      <c r="G94" s="199" t="s">
        <v>176</v>
      </c>
      <c r="H94" s="200">
        <v>525</v>
      </c>
      <c r="I94" s="201">
        <v>535</v>
      </c>
      <c r="J94" s="201">
        <f>ROUND(I94*H94,2)</f>
        <v>280875</v>
      </c>
      <c r="K94" s="198" t="s">
        <v>4163</v>
      </c>
      <c r="L94" s="38"/>
      <c r="M94" s="202" t="s">
        <v>18</v>
      </c>
      <c r="N94" s="203" t="s">
        <v>45</v>
      </c>
      <c r="O94" s="204">
        <v>0.73999999999999999</v>
      </c>
      <c r="P94" s="204">
        <f>O94*H94</f>
        <v>388.5</v>
      </c>
      <c r="Q94" s="204">
        <v>0</v>
      </c>
      <c r="R94" s="204">
        <f>Q94*H94</f>
        <v>0</v>
      </c>
      <c r="S94" s="204">
        <v>0</v>
      </c>
      <c r="T94" s="205">
        <f>S94*H94</f>
        <v>0</v>
      </c>
      <c r="U94" s="32"/>
      <c r="V94" s="32"/>
      <c r="W94" s="32"/>
      <c r="X94" s="32"/>
      <c r="Y94" s="32"/>
      <c r="Z94" s="32"/>
      <c r="AA94" s="32"/>
      <c r="AB94" s="32"/>
      <c r="AC94" s="32"/>
      <c r="AD94" s="32"/>
      <c r="AE94" s="32"/>
      <c r="AR94" s="206" t="s">
        <v>150</v>
      </c>
      <c r="AT94" s="206" t="s">
        <v>145</v>
      </c>
      <c r="AU94" s="206" t="s">
        <v>83</v>
      </c>
      <c r="AY94" s="17" t="s">
        <v>143</v>
      </c>
      <c r="BE94" s="207">
        <f>IF(N94="základní",J94,0)</f>
        <v>280875</v>
      </c>
      <c r="BF94" s="207">
        <f>IF(N94="snížená",J94,0)</f>
        <v>0</v>
      </c>
      <c r="BG94" s="207">
        <f>IF(N94="zákl. přenesená",J94,0)</f>
        <v>0</v>
      </c>
      <c r="BH94" s="207">
        <f>IF(N94="sníž. přenesená",J94,0)</f>
        <v>0</v>
      </c>
      <c r="BI94" s="207">
        <f>IF(N94="nulová",J94,0)</f>
        <v>0</v>
      </c>
      <c r="BJ94" s="17" t="s">
        <v>20</v>
      </c>
      <c r="BK94" s="207">
        <f>ROUND(I94*H94,2)</f>
        <v>280875</v>
      </c>
      <c r="BL94" s="17" t="s">
        <v>150</v>
      </c>
      <c r="BM94" s="206" t="s">
        <v>4183</v>
      </c>
    </row>
    <row r="95" s="2" customFormat="1">
      <c r="A95" s="32"/>
      <c r="B95" s="33"/>
      <c r="C95" s="34"/>
      <c r="D95" s="208" t="s">
        <v>152</v>
      </c>
      <c r="E95" s="34"/>
      <c r="F95" s="209" t="s">
        <v>4184</v>
      </c>
      <c r="G95" s="34"/>
      <c r="H95" s="34"/>
      <c r="I95" s="34"/>
      <c r="J95" s="34"/>
      <c r="K95" s="34"/>
      <c r="L95" s="38"/>
      <c r="M95" s="210"/>
      <c r="N95" s="211"/>
      <c r="O95" s="77"/>
      <c r="P95" s="77"/>
      <c r="Q95" s="77"/>
      <c r="R95" s="77"/>
      <c r="S95" s="77"/>
      <c r="T95" s="78"/>
      <c r="U95" s="32"/>
      <c r="V95" s="32"/>
      <c r="W95" s="32"/>
      <c r="X95" s="32"/>
      <c r="Y95" s="32"/>
      <c r="Z95" s="32"/>
      <c r="AA95" s="32"/>
      <c r="AB95" s="32"/>
      <c r="AC95" s="32"/>
      <c r="AD95" s="32"/>
      <c r="AE95" s="32"/>
      <c r="AT95" s="17" t="s">
        <v>152</v>
      </c>
      <c r="AU95" s="17" t="s">
        <v>83</v>
      </c>
    </row>
    <row r="96" s="2" customFormat="1">
      <c r="A96" s="32"/>
      <c r="B96" s="33"/>
      <c r="C96" s="34"/>
      <c r="D96" s="208" t="s">
        <v>179</v>
      </c>
      <c r="E96" s="34"/>
      <c r="F96" s="209" t="s">
        <v>4185</v>
      </c>
      <c r="G96" s="34"/>
      <c r="H96" s="34"/>
      <c r="I96" s="34"/>
      <c r="J96" s="34"/>
      <c r="K96" s="34"/>
      <c r="L96" s="38"/>
      <c r="M96" s="210"/>
      <c r="N96" s="211"/>
      <c r="O96" s="77"/>
      <c r="P96" s="77"/>
      <c r="Q96" s="77"/>
      <c r="R96" s="77"/>
      <c r="S96" s="77"/>
      <c r="T96" s="78"/>
      <c r="U96" s="32"/>
      <c r="V96" s="32"/>
      <c r="W96" s="32"/>
      <c r="X96" s="32"/>
      <c r="Y96" s="32"/>
      <c r="Z96" s="32"/>
      <c r="AA96" s="32"/>
      <c r="AB96" s="32"/>
      <c r="AC96" s="32"/>
      <c r="AD96" s="32"/>
      <c r="AE96" s="32"/>
      <c r="AT96" s="17" t="s">
        <v>179</v>
      </c>
      <c r="AU96" s="17" t="s">
        <v>83</v>
      </c>
    </row>
    <row r="97" s="2" customFormat="1" ht="66.75" customHeight="1">
      <c r="A97" s="32"/>
      <c r="B97" s="33"/>
      <c r="C97" s="196" t="s">
        <v>173</v>
      </c>
      <c r="D97" s="196" t="s">
        <v>145</v>
      </c>
      <c r="E97" s="197" t="s">
        <v>4186</v>
      </c>
      <c r="F97" s="198" t="s">
        <v>4187</v>
      </c>
      <c r="G97" s="199" t="s">
        <v>256</v>
      </c>
      <c r="H97" s="200">
        <v>30</v>
      </c>
      <c r="I97" s="201">
        <v>108</v>
      </c>
      <c r="J97" s="201">
        <f>ROUND(I97*H97,2)</f>
        <v>3240</v>
      </c>
      <c r="K97" s="198" t="s">
        <v>4163</v>
      </c>
      <c r="L97" s="38"/>
      <c r="M97" s="202" t="s">
        <v>18</v>
      </c>
      <c r="N97" s="203" t="s">
        <v>45</v>
      </c>
      <c r="O97" s="204">
        <v>0.23999999999999999</v>
      </c>
      <c r="P97" s="204">
        <f>O97*H97</f>
        <v>7.1999999999999993</v>
      </c>
      <c r="Q97" s="204">
        <v>0</v>
      </c>
      <c r="R97" s="204">
        <f>Q97*H97</f>
        <v>0</v>
      </c>
      <c r="S97" s="204">
        <v>0</v>
      </c>
      <c r="T97" s="205">
        <f>S97*H97</f>
        <v>0</v>
      </c>
      <c r="U97" s="32"/>
      <c r="V97" s="32"/>
      <c r="W97" s="32"/>
      <c r="X97" s="32"/>
      <c r="Y97" s="32"/>
      <c r="Z97" s="32"/>
      <c r="AA97" s="32"/>
      <c r="AB97" s="32"/>
      <c r="AC97" s="32"/>
      <c r="AD97" s="32"/>
      <c r="AE97" s="32"/>
      <c r="AR97" s="206" t="s">
        <v>150</v>
      </c>
      <c r="AT97" s="206" t="s">
        <v>145</v>
      </c>
      <c r="AU97" s="206" t="s">
        <v>83</v>
      </c>
      <c r="AY97" s="17" t="s">
        <v>143</v>
      </c>
      <c r="BE97" s="207">
        <f>IF(N97="základní",J97,0)</f>
        <v>3240</v>
      </c>
      <c r="BF97" s="207">
        <f>IF(N97="snížená",J97,0)</f>
        <v>0</v>
      </c>
      <c r="BG97" s="207">
        <f>IF(N97="zákl. přenesená",J97,0)</f>
        <v>0</v>
      </c>
      <c r="BH97" s="207">
        <f>IF(N97="sníž. přenesená",J97,0)</f>
        <v>0</v>
      </c>
      <c r="BI97" s="207">
        <f>IF(N97="nulová",J97,0)</f>
        <v>0</v>
      </c>
      <c r="BJ97" s="17" t="s">
        <v>20</v>
      </c>
      <c r="BK97" s="207">
        <f>ROUND(I97*H97,2)</f>
        <v>3240</v>
      </c>
      <c r="BL97" s="17" t="s">
        <v>150</v>
      </c>
      <c r="BM97" s="206" t="s">
        <v>4188</v>
      </c>
    </row>
    <row r="98" s="2" customFormat="1">
      <c r="A98" s="32"/>
      <c r="B98" s="33"/>
      <c r="C98" s="34"/>
      <c r="D98" s="208" t="s">
        <v>152</v>
      </c>
      <c r="E98" s="34"/>
      <c r="F98" s="209" t="s">
        <v>4189</v>
      </c>
      <c r="G98" s="34"/>
      <c r="H98" s="34"/>
      <c r="I98" s="34"/>
      <c r="J98" s="34"/>
      <c r="K98" s="34"/>
      <c r="L98" s="38"/>
      <c r="M98" s="210"/>
      <c r="N98" s="211"/>
      <c r="O98" s="77"/>
      <c r="P98" s="77"/>
      <c r="Q98" s="77"/>
      <c r="R98" s="77"/>
      <c r="S98" s="77"/>
      <c r="T98" s="78"/>
      <c r="U98" s="32"/>
      <c r="V98" s="32"/>
      <c r="W98" s="32"/>
      <c r="X98" s="32"/>
      <c r="Y98" s="32"/>
      <c r="Z98" s="32"/>
      <c r="AA98" s="32"/>
      <c r="AB98" s="32"/>
      <c r="AC98" s="32"/>
      <c r="AD98" s="32"/>
      <c r="AE98" s="32"/>
      <c r="AT98" s="17" t="s">
        <v>152</v>
      </c>
      <c r="AU98" s="17" t="s">
        <v>83</v>
      </c>
    </row>
    <row r="99" s="2" customFormat="1" ht="66.75" customHeight="1">
      <c r="A99" s="32"/>
      <c r="B99" s="33"/>
      <c r="C99" s="196" t="s">
        <v>181</v>
      </c>
      <c r="D99" s="196" t="s">
        <v>145</v>
      </c>
      <c r="E99" s="197" t="s">
        <v>4190</v>
      </c>
      <c r="F99" s="198" t="s">
        <v>4191</v>
      </c>
      <c r="G99" s="199" t="s">
        <v>256</v>
      </c>
      <c r="H99" s="200">
        <v>39</v>
      </c>
      <c r="I99" s="201">
        <v>94.299999999999997</v>
      </c>
      <c r="J99" s="201">
        <f>ROUND(I99*H99,2)</f>
        <v>3677.6999999999998</v>
      </c>
      <c r="K99" s="198" t="s">
        <v>4163</v>
      </c>
      <c r="L99" s="38"/>
      <c r="M99" s="202" t="s">
        <v>18</v>
      </c>
      <c r="N99" s="203" t="s">
        <v>45</v>
      </c>
      <c r="O99" s="204">
        <v>0.20999999999999999</v>
      </c>
      <c r="P99" s="204">
        <f>O99*H99</f>
        <v>8.1899999999999995</v>
      </c>
      <c r="Q99" s="204">
        <v>0</v>
      </c>
      <c r="R99" s="204">
        <f>Q99*H99</f>
        <v>0</v>
      </c>
      <c r="S99" s="204">
        <v>0</v>
      </c>
      <c r="T99" s="205">
        <f>S99*H99</f>
        <v>0</v>
      </c>
      <c r="U99" s="32"/>
      <c r="V99" s="32"/>
      <c r="W99" s="32"/>
      <c r="X99" s="32"/>
      <c r="Y99" s="32"/>
      <c r="Z99" s="32"/>
      <c r="AA99" s="32"/>
      <c r="AB99" s="32"/>
      <c r="AC99" s="32"/>
      <c r="AD99" s="32"/>
      <c r="AE99" s="32"/>
      <c r="AR99" s="206" t="s">
        <v>150</v>
      </c>
      <c r="AT99" s="206" t="s">
        <v>145</v>
      </c>
      <c r="AU99" s="206" t="s">
        <v>83</v>
      </c>
      <c r="AY99" s="17" t="s">
        <v>143</v>
      </c>
      <c r="BE99" s="207">
        <f>IF(N99="základní",J99,0)</f>
        <v>3677.6999999999998</v>
      </c>
      <c r="BF99" s="207">
        <f>IF(N99="snížená",J99,0)</f>
        <v>0</v>
      </c>
      <c r="BG99" s="207">
        <f>IF(N99="zákl. přenesená",J99,0)</f>
        <v>0</v>
      </c>
      <c r="BH99" s="207">
        <f>IF(N99="sníž. přenesená",J99,0)</f>
        <v>0</v>
      </c>
      <c r="BI99" s="207">
        <f>IF(N99="nulová",J99,0)</f>
        <v>0</v>
      </c>
      <c r="BJ99" s="17" t="s">
        <v>20</v>
      </c>
      <c r="BK99" s="207">
        <f>ROUND(I99*H99,2)</f>
        <v>3677.6999999999998</v>
      </c>
      <c r="BL99" s="17" t="s">
        <v>150</v>
      </c>
      <c r="BM99" s="206" t="s">
        <v>4192</v>
      </c>
    </row>
    <row r="100" s="2" customFormat="1">
      <c r="A100" s="32"/>
      <c r="B100" s="33"/>
      <c r="C100" s="34"/>
      <c r="D100" s="208" t="s">
        <v>152</v>
      </c>
      <c r="E100" s="34"/>
      <c r="F100" s="209" t="s">
        <v>4189</v>
      </c>
      <c r="G100" s="34"/>
      <c r="H100" s="34"/>
      <c r="I100" s="34"/>
      <c r="J100" s="34"/>
      <c r="K100" s="34"/>
      <c r="L100" s="38"/>
      <c r="M100" s="210"/>
      <c r="N100" s="211"/>
      <c r="O100" s="77"/>
      <c r="P100" s="77"/>
      <c r="Q100" s="77"/>
      <c r="R100" s="77"/>
      <c r="S100" s="77"/>
      <c r="T100" s="78"/>
      <c r="U100" s="32"/>
      <c r="V100" s="32"/>
      <c r="W100" s="32"/>
      <c r="X100" s="32"/>
      <c r="Y100" s="32"/>
      <c r="Z100" s="32"/>
      <c r="AA100" s="32"/>
      <c r="AB100" s="32"/>
      <c r="AC100" s="32"/>
      <c r="AD100" s="32"/>
      <c r="AE100" s="32"/>
      <c r="AT100" s="17" t="s">
        <v>152</v>
      </c>
      <c r="AU100" s="17" t="s">
        <v>83</v>
      </c>
    </row>
    <row r="101" s="2" customFormat="1" ht="76.35" customHeight="1">
      <c r="A101" s="32"/>
      <c r="B101" s="33"/>
      <c r="C101" s="196" t="s">
        <v>185</v>
      </c>
      <c r="D101" s="196" t="s">
        <v>145</v>
      </c>
      <c r="E101" s="197" t="s">
        <v>4193</v>
      </c>
      <c r="F101" s="198" t="s">
        <v>4194</v>
      </c>
      <c r="G101" s="199" t="s">
        <v>176</v>
      </c>
      <c r="H101" s="200">
        <v>18</v>
      </c>
      <c r="I101" s="201">
        <v>521</v>
      </c>
      <c r="J101" s="201">
        <f>ROUND(I101*H101,2)</f>
        <v>9378</v>
      </c>
      <c r="K101" s="198" t="s">
        <v>4163</v>
      </c>
      <c r="L101" s="38"/>
      <c r="M101" s="202" t="s">
        <v>18</v>
      </c>
      <c r="N101" s="203" t="s">
        <v>45</v>
      </c>
      <c r="O101" s="204">
        <v>1.1599999999999999</v>
      </c>
      <c r="P101" s="204">
        <f>O101*H101</f>
        <v>20.879999999999999</v>
      </c>
      <c r="Q101" s="204">
        <v>0</v>
      </c>
      <c r="R101" s="204">
        <f>Q101*H101</f>
        <v>0</v>
      </c>
      <c r="S101" s="204">
        <v>0</v>
      </c>
      <c r="T101" s="205">
        <f>S101*H101</f>
        <v>0</v>
      </c>
      <c r="U101" s="32"/>
      <c r="V101" s="32"/>
      <c r="W101" s="32"/>
      <c r="X101" s="32"/>
      <c r="Y101" s="32"/>
      <c r="Z101" s="32"/>
      <c r="AA101" s="32"/>
      <c r="AB101" s="32"/>
      <c r="AC101" s="32"/>
      <c r="AD101" s="32"/>
      <c r="AE101" s="32"/>
      <c r="AR101" s="206" t="s">
        <v>150</v>
      </c>
      <c r="AT101" s="206" t="s">
        <v>145</v>
      </c>
      <c r="AU101" s="206" t="s">
        <v>83</v>
      </c>
      <c r="AY101" s="17" t="s">
        <v>143</v>
      </c>
      <c r="BE101" s="207">
        <f>IF(N101="základní",J101,0)</f>
        <v>9378</v>
      </c>
      <c r="BF101" s="207">
        <f>IF(N101="snížená",J101,0)</f>
        <v>0</v>
      </c>
      <c r="BG101" s="207">
        <f>IF(N101="zákl. přenesená",J101,0)</f>
        <v>0</v>
      </c>
      <c r="BH101" s="207">
        <f>IF(N101="sníž. přenesená",J101,0)</f>
        <v>0</v>
      </c>
      <c r="BI101" s="207">
        <f>IF(N101="nulová",J101,0)</f>
        <v>0</v>
      </c>
      <c r="BJ101" s="17" t="s">
        <v>20</v>
      </c>
      <c r="BK101" s="207">
        <f>ROUND(I101*H101,2)</f>
        <v>9378</v>
      </c>
      <c r="BL101" s="17" t="s">
        <v>150</v>
      </c>
      <c r="BM101" s="206" t="s">
        <v>4195</v>
      </c>
    </row>
    <row r="102" s="2" customFormat="1">
      <c r="A102" s="32"/>
      <c r="B102" s="33"/>
      <c r="C102" s="34"/>
      <c r="D102" s="208" t="s">
        <v>152</v>
      </c>
      <c r="E102" s="34"/>
      <c r="F102" s="209" t="s">
        <v>4196</v>
      </c>
      <c r="G102" s="34"/>
      <c r="H102" s="34"/>
      <c r="I102" s="34"/>
      <c r="J102" s="34"/>
      <c r="K102" s="34"/>
      <c r="L102" s="38"/>
      <c r="M102" s="210"/>
      <c r="N102" s="211"/>
      <c r="O102" s="77"/>
      <c r="P102" s="77"/>
      <c r="Q102" s="77"/>
      <c r="R102" s="77"/>
      <c r="S102" s="77"/>
      <c r="T102" s="78"/>
      <c r="U102" s="32"/>
      <c r="V102" s="32"/>
      <c r="W102" s="32"/>
      <c r="X102" s="32"/>
      <c r="Y102" s="32"/>
      <c r="Z102" s="32"/>
      <c r="AA102" s="32"/>
      <c r="AB102" s="32"/>
      <c r="AC102" s="32"/>
      <c r="AD102" s="32"/>
      <c r="AE102" s="32"/>
      <c r="AT102" s="17" t="s">
        <v>152</v>
      </c>
      <c r="AU102" s="17" t="s">
        <v>83</v>
      </c>
    </row>
    <row r="103" s="2" customFormat="1">
      <c r="A103" s="32"/>
      <c r="B103" s="33"/>
      <c r="C103" s="34"/>
      <c r="D103" s="208" t="s">
        <v>179</v>
      </c>
      <c r="E103" s="34"/>
      <c r="F103" s="209" t="s">
        <v>4185</v>
      </c>
      <c r="G103" s="34"/>
      <c r="H103" s="34"/>
      <c r="I103" s="34"/>
      <c r="J103" s="34"/>
      <c r="K103" s="34"/>
      <c r="L103" s="38"/>
      <c r="M103" s="210"/>
      <c r="N103" s="211"/>
      <c r="O103" s="77"/>
      <c r="P103" s="77"/>
      <c r="Q103" s="77"/>
      <c r="R103" s="77"/>
      <c r="S103" s="77"/>
      <c r="T103" s="78"/>
      <c r="U103" s="32"/>
      <c r="V103" s="32"/>
      <c r="W103" s="32"/>
      <c r="X103" s="32"/>
      <c r="Y103" s="32"/>
      <c r="Z103" s="32"/>
      <c r="AA103" s="32"/>
      <c r="AB103" s="32"/>
      <c r="AC103" s="32"/>
      <c r="AD103" s="32"/>
      <c r="AE103" s="32"/>
      <c r="AT103" s="17" t="s">
        <v>179</v>
      </c>
      <c r="AU103" s="17" t="s">
        <v>83</v>
      </c>
    </row>
    <row r="104" s="2" customFormat="1" ht="76.35" customHeight="1">
      <c r="A104" s="32"/>
      <c r="B104" s="33"/>
      <c r="C104" s="196" t="s">
        <v>25</v>
      </c>
      <c r="D104" s="196" t="s">
        <v>145</v>
      </c>
      <c r="E104" s="197" t="s">
        <v>4197</v>
      </c>
      <c r="F104" s="198" t="s">
        <v>4198</v>
      </c>
      <c r="G104" s="199" t="s">
        <v>176</v>
      </c>
      <c r="H104" s="200">
        <v>165</v>
      </c>
      <c r="I104" s="201">
        <v>470</v>
      </c>
      <c r="J104" s="201">
        <f>ROUND(I104*H104,2)</f>
        <v>77550</v>
      </c>
      <c r="K104" s="198" t="s">
        <v>4163</v>
      </c>
      <c r="L104" s="38"/>
      <c r="M104" s="202" t="s">
        <v>18</v>
      </c>
      <c r="N104" s="203" t="s">
        <v>45</v>
      </c>
      <c r="O104" s="204">
        <v>0.28399999999999997</v>
      </c>
      <c r="P104" s="204">
        <f>O104*H104</f>
        <v>46.859999999999992</v>
      </c>
      <c r="Q104" s="204">
        <v>0</v>
      </c>
      <c r="R104" s="204">
        <f>Q104*H104</f>
        <v>0</v>
      </c>
      <c r="S104" s="204">
        <v>0</v>
      </c>
      <c r="T104" s="205">
        <f>S104*H104</f>
        <v>0</v>
      </c>
      <c r="U104" s="32"/>
      <c r="V104" s="32"/>
      <c r="W104" s="32"/>
      <c r="X104" s="32"/>
      <c r="Y104" s="32"/>
      <c r="Z104" s="32"/>
      <c r="AA104" s="32"/>
      <c r="AB104" s="32"/>
      <c r="AC104" s="32"/>
      <c r="AD104" s="32"/>
      <c r="AE104" s="32"/>
      <c r="AR104" s="206" t="s">
        <v>150</v>
      </c>
      <c r="AT104" s="206" t="s">
        <v>145</v>
      </c>
      <c r="AU104" s="206" t="s">
        <v>83</v>
      </c>
      <c r="AY104" s="17" t="s">
        <v>143</v>
      </c>
      <c r="BE104" s="207">
        <f>IF(N104="základní",J104,0)</f>
        <v>77550</v>
      </c>
      <c r="BF104" s="207">
        <f>IF(N104="snížená",J104,0)</f>
        <v>0</v>
      </c>
      <c r="BG104" s="207">
        <f>IF(N104="zákl. přenesená",J104,0)</f>
        <v>0</v>
      </c>
      <c r="BH104" s="207">
        <f>IF(N104="sníž. přenesená",J104,0)</f>
        <v>0</v>
      </c>
      <c r="BI104" s="207">
        <f>IF(N104="nulová",J104,0)</f>
        <v>0</v>
      </c>
      <c r="BJ104" s="17" t="s">
        <v>20</v>
      </c>
      <c r="BK104" s="207">
        <f>ROUND(I104*H104,2)</f>
        <v>77550</v>
      </c>
      <c r="BL104" s="17" t="s">
        <v>150</v>
      </c>
      <c r="BM104" s="206" t="s">
        <v>4199</v>
      </c>
    </row>
    <row r="105" s="2" customFormat="1">
      <c r="A105" s="32"/>
      <c r="B105" s="33"/>
      <c r="C105" s="34"/>
      <c r="D105" s="208" t="s">
        <v>152</v>
      </c>
      <c r="E105" s="34"/>
      <c r="F105" s="209" t="s">
        <v>4196</v>
      </c>
      <c r="G105" s="34"/>
      <c r="H105" s="34"/>
      <c r="I105" s="34"/>
      <c r="J105" s="34"/>
      <c r="K105" s="34"/>
      <c r="L105" s="38"/>
      <c r="M105" s="210"/>
      <c r="N105" s="211"/>
      <c r="O105" s="77"/>
      <c r="P105" s="77"/>
      <c r="Q105" s="77"/>
      <c r="R105" s="77"/>
      <c r="S105" s="77"/>
      <c r="T105" s="78"/>
      <c r="U105" s="32"/>
      <c r="V105" s="32"/>
      <c r="W105" s="32"/>
      <c r="X105" s="32"/>
      <c r="Y105" s="32"/>
      <c r="Z105" s="32"/>
      <c r="AA105" s="32"/>
      <c r="AB105" s="32"/>
      <c r="AC105" s="32"/>
      <c r="AD105" s="32"/>
      <c r="AE105" s="32"/>
      <c r="AT105" s="17" t="s">
        <v>152</v>
      </c>
      <c r="AU105" s="17" t="s">
        <v>83</v>
      </c>
    </row>
    <row r="106" s="2" customFormat="1">
      <c r="A106" s="32"/>
      <c r="B106" s="33"/>
      <c r="C106" s="34"/>
      <c r="D106" s="208" t="s">
        <v>179</v>
      </c>
      <c r="E106" s="34"/>
      <c r="F106" s="209" t="s">
        <v>4185</v>
      </c>
      <c r="G106" s="34"/>
      <c r="H106" s="34"/>
      <c r="I106" s="34"/>
      <c r="J106" s="34"/>
      <c r="K106" s="34"/>
      <c r="L106" s="38"/>
      <c r="M106" s="210"/>
      <c r="N106" s="211"/>
      <c r="O106" s="77"/>
      <c r="P106" s="77"/>
      <c r="Q106" s="77"/>
      <c r="R106" s="77"/>
      <c r="S106" s="77"/>
      <c r="T106" s="78"/>
      <c r="U106" s="32"/>
      <c r="V106" s="32"/>
      <c r="W106" s="32"/>
      <c r="X106" s="32"/>
      <c r="Y106" s="32"/>
      <c r="Z106" s="32"/>
      <c r="AA106" s="32"/>
      <c r="AB106" s="32"/>
      <c r="AC106" s="32"/>
      <c r="AD106" s="32"/>
      <c r="AE106" s="32"/>
      <c r="AT106" s="17" t="s">
        <v>179</v>
      </c>
      <c r="AU106" s="17" t="s">
        <v>83</v>
      </c>
    </row>
    <row r="107" s="2" customFormat="1" ht="16.5" customHeight="1">
      <c r="A107" s="32"/>
      <c r="B107" s="33"/>
      <c r="C107" s="212" t="s">
        <v>192</v>
      </c>
      <c r="D107" s="212" t="s">
        <v>260</v>
      </c>
      <c r="E107" s="213" t="s">
        <v>4200</v>
      </c>
      <c r="F107" s="214" t="s">
        <v>4201</v>
      </c>
      <c r="G107" s="215" t="s">
        <v>506</v>
      </c>
      <c r="H107" s="216">
        <v>645</v>
      </c>
      <c r="I107" s="217">
        <v>432</v>
      </c>
      <c r="J107" s="217">
        <f>ROUND(I107*H107,2)</f>
        <v>278640</v>
      </c>
      <c r="K107" s="214" t="s">
        <v>4163</v>
      </c>
      <c r="L107" s="218"/>
      <c r="M107" s="219" t="s">
        <v>18</v>
      </c>
      <c r="N107" s="220" t="s">
        <v>45</v>
      </c>
      <c r="O107" s="204">
        <v>0</v>
      </c>
      <c r="P107" s="204">
        <f>O107*H107</f>
        <v>0</v>
      </c>
      <c r="Q107" s="204">
        <v>1</v>
      </c>
      <c r="R107" s="204">
        <f>Q107*H107</f>
        <v>645</v>
      </c>
      <c r="S107" s="204">
        <v>0</v>
      </c>
      <c r="T107" s="205">
        <f>S107*H107</f>
        <v>0</v>
      </c>
      <c r="U107" s="32"/>
      <c r="V107" s="32"/>
      <c r="W107" s="32"/>
      <c r="X107" s="32"/>
      <c r="Y107" s="32"/>
      <c r="Z107" s="32"/>
      <c r="AA107" s="32"/>
      <c r="AB107" s="32"/>
      <c r="AC107" s="32"/>
      <c r="AD107" s="32"/>
      <c r="AE107" s="32"/>
      <c r="AR107" s="206" t="s">
        <v>181</v>
      </c>
      <c r="AT107" s="206" t="s">
        <v>260</v>
      </c>
      <c r="AU107" s="206" t="s">
        <v>83</v>
      </c>
      <c r="AY107" s="17" t="s">
        <v>143</v>
      </c>
      <c r="BE107" s="207">
        <f>IF(N107="základní",J107,0)</f>
        <v>278640</v>
      </c>
      <c r="BF107" s="207">
        <f>IF(N107="snížená",J107,0)</f>
        <v>0</v>
      </c>
      <c r="BG107" s="207">
        <f>IF(N107="zákl. přenesená",J107,0)</f>
        <v>0</v>
      </c>
      <c r="BH107" s="207">
        <f>IF(N107="sníž. přenesená",J107,0)</f>
        <v>0</v>
      </c>
      <c r="BI107" s="207">
        <f>IF(N107="nulová",J107,0)</f>
        <v>0</v>
      </c>
      <c r="BJ107" s="17" t="s">
        <v>20</v>
      </c>
      <c r="BK107" s="207">
        <f>ROUND(I107*H107,2)</f>
        <v>278640</v>
      </c>
      <c r="BL107" s="17" t="s">
        <v>150</v>
      </c>
      <c r="BM107" s="206" t="s">
        <v>4202</v>
      </c>
    </row>
    <row r="108" s="2" customFormat="1" ht="21.75" customHeight="1">
      <c r="A108" s="32"/>
      <c r="B108" s="33"/>
      <c r="C108" s="212" t="s">
        <v>198</v>
      </c>
      <c r="D108" s="212" t="s">
        <v>260</v>
      </c>
      <c r="E108" s="213" t="s">
        <v>4203</v>
      </c>
      <c r="F108" s="214" t="s">
        <v>4204</v>
      </c>
      <c r="G108" s="215" t="s">
        <v>506</v>
      </c>
      <c r="H108" s="216">
        <v>300</v>
      </c>
      <c r="I108" s="217">
        <v>384</v>
      </c>
      <c r="J108" s="217">
        <f>ROUND(I108*H108,2)</f>
        <v>115200</v>
      </c>
      <c r="K108" s="214" t="s">
        <v>4163</v>
      </c>
      <c r="L108" s="218"/>
      <c r="M108" s="219" t="s">
        <v>18</v>
      </c>
      <c r="N108" s="220" t="s">
        <v>45</v>
      </c>
      <c r="O108" s="204">
        <v>0</v>
      </c>
      <c r="P108" s="204">
        <f>O108*H108</f>
        <v>0</v>
      </c>
      <c r="Q108" s="204">
        <v>1</v>
      </c>
      <c r="R108" s="204">
        <f>Q108*H108</f>
        <v>300</v>
      </c>
      <c r="S108" s="204">
        <v>0</v>
      </c>
      <c r="T108" s="205">
        <f>S108*H108</f>
        <v>0</v>
      </c>
      <c r="U108" s="32"/>
      <c r="V108" s="32"/>
      <c r="W108" s="32"/>
      <c r="X108" s="32"/>
      <c r="Y108" s="32"/>
      <c r="Z108" s="32"/>
      <c r="AA108" s="32"/>
      <c r="AB108" s="32"/>
      <c r="AC108" s="32"/>
      <c r="AD108" s="32"/>
      <c r="AE108" s="32"/>
      <c r="AR108" s="206" t="s">
        <v>181</v>
      </c>
      <c r="AT108" s="206" t="s">
        <v>260</v>
      </c>
      <c r="AU108" s="206" t="s">
        <v>83</v>
      </c>
      <c r="AY108" s="17" t="s">
        <v>143</v>
      </c>
      <c r="BE108" s="207">
        <f>IF(N108="základní",J108,0)</f>
        <v>115200</v>
      </c>
      <c r="BF108" s="207">
        <f>IF(N108="snížená",J108,0)</f>
        <v>0</v>
      </c>
      <c r="BG108" s="207">
        <f>IF(N108="zákl. přenesená",J108,0)</f>
        <v>0</v>
      </c>
      <c r="BH108" s="207">
        <f>IF(N108="sníž. přenesená",J108,0)</f>
        <v>0</v>
      </c>
      <c r="BI108" s="207">
        <f>IF(N108="nulová",J108,0)</f>
        <v>0</v>
      </c>
      <c r="BJ108" s="17" t="s">
        <v>20</v>
      </c>
      <c r="BK108" s="207">
        <f>ROUND(I108*H108,2)</f>
        <v>115200</v>
      </c>
      <c r="BL108" s="17" t="s">
        <v>150</v>
      </c>
      <c r="BM108" s="206" t="s">
        <v>4205</v>
      </c>
    </row>
    <row r="109" s="2" customFormat="1" ht="78" customHeight="1">
      <c r="A109" s="32"/>
      <c r="B109" s="33"/>
      <c r="C109" s="196" t="s">
        <v>202</v>
      </c>
      <c r="D109" s="196" t="s">
        <v>145</v>
      </c>
      <c r="E109" s="197" t="s">
        <v>4206</v>
      </c>
      <c r="F109" s="198" t="s">
        <v>4207</v>
      </c>
      <c r="G109" s="199" t="s">
        <v>4208</v>
      </c>
      <c r="H109" s="200">
        <v>0.17999999999999999</v>
      </c>
      <c r="I109" s="201">
        <v>418300</v>
      </c>
      <c r="J109" s="201">
        <f>ROUND(I109*H109,2)</f>
        <v>75294</v>
      </c>
      <c r="K109" s="198" t="s">
        <v>4163</v>
      </c>
      <c r="L109" s="38"/>
      <c r="M109" s="202" t="s">
        <v>18</v>
      </c>
      <c r="N109" s="203" t="s">
        <v>45</v>
      </c>
      <c r="O109" s="204">
        <v>496.19</v>
      </c>
      <c r="P109" s="204">
        <f>O109*H109</f>
        <v>89.3142</v>
      </c>
      <c r="Q109" s="204">
        <v>0</v>
      </c>
      <c r="R109" s="204">
        <f>Q109*H109</f>
        <v>0</v>
      </c>
      <c r="S109" s="204">
        <v>0</v>
      </c>
      <c r="T109" s="205">
        <f>S109*H109</f>
        <v>0</v>
      </c>
      <c r="U109" s="32"/>
      <c r="V109" s="32"/>
      <c r="W109" s="32"/>
      <c r="X109" s="32"/>
      <c r="Y109" s="32"/>
      <c r="Z109" s="32"/>
      <c r="AA109" s="32"/>
      <c r="AB109" s="32"/>
      <c r="AC109" s="32"/>
      <c r="AD109" s="32"/>
      <c r="AE109" s="32"/>
      <c r="AR109" s="206" t="s">
        <v>150</v>
      </c>
      <c r="AT109" s="206" t="s">
        <v>145</v>
      </c>
      <c r="AU109" s="206" t="s">
        <v>83</v>
      </c>
      <c r="AY109" s="17" t="s">
        <v>143</v>
      </c>
      <c r="BE109" s="207">
        <f>IF(N109="základní",J109,0)</f>
        <v>75294</v>
      </c>
      <c r="BF109" s="207">
        <f>IF(N109="snížená",J109,0)</f>
        <v>0</v>
      </c>
      <c r="BG109" s="207">
        <f>IF(N109="zákl. přenesená",J109,0)</f>
        <v>0</v>
      </c>
      <c r="BH109" s="207">
        <f>IF(N109="sníž. přenesená",J109,0)</f>
        <v>0</v>
      </c>
      <c r="BI109" s="207">
        <f>IF(N109="nulová",J109,0)</f>
        <v>0</v>
      </c>
      <c r="BJ109" s="17" t="s">
        <v>20</v>
      </c>
      <c r="BK109" s="207">
        <f>ROUND(I109*H109,2)</f>
        <v>75294</v>
      </c>
      <c r="BL109" s="17" t="s">
        <v>150</v>
      </c>
      <c r="BM109" s="206" t="s">
        <v>4209</v>
      </c>
    </row>
    <row r="110" s="2" customFormat="1">
      <c r="A110" s="32"/>
      <c r="B110" s="33"/>
      <c r="C110" s="34"/>
      <c r="D110" s="208" t="s">
        <v>152</v>
      </c>
      <c r="E110" s="34"/>
      <c r="F110" s="209" t="s">
        <v>4210</v>
      </c>
      <c r="G110" s="34"/>
      <c r="H110" s="34"/>
      <c r="I110" s="34"/>
      <c r="J110" s="34"/>
      <c r="K110" s="34"/>
      <c r="L110" s="38"/>
      <c r="M110" s="210"/>
      <c r="N110" s="211"/>
      <c r="O110" s="77"/>
      <c r="P110" s="77"/>
      <c r="Q110" s="77"/>
      <c r="R110" s="77"/>
      <c r="S110" s="77"/>
      <c r="T110" s="78"/>
      <c r="U110" s="32"/>
      <c r="V110" s="32"/>
      <c r="W110" s="32"/>
      <c r="X110" s="32"/>
      <c r="Y110" s="32"/>
      <c r="Z110" s="32"/>
      <c r="AA110" s="32"/>
      <c r="AB110" s="32"/>
      <c r="AC110" s="32"/>
      <c r="AD110" s="32"/>
      <c r="AE110" s="32"/>
      <c r="AT110" s="17" t="s">
        <v>152</v>
      </c>
      <c r="AU110" s="17" t="s">
        <v>83</v>
      </c>
    </row>
    <row r="111" s="2" customFormat="1">
      <c r="A111" s="32"/>
      <c r="B111" s="33"/>
      <c r="C111" s="34"/>
      <c r="D111" s="208" t="s">
        <v>179</v>
      </c>
      <c r="E111" s="34"/>
      <c r="F111" s="209" t="s">
        <v>4211</v>
      </c>
      <c r="G111" s="34"/>
      <c r="H111" s="34"/>
      <c r="I111" s="34"/>
      <c r="J111" s="34"/>
      <c r="K111" s="34"/>
      <c r="L111" s="38"/>
      <c r="M111" s="210"/>
      <c r="N111" s="211"/>
      <c r="O111" s="77"/>
      <c r="P111" s="77"/>
      <c r="Q111" s="77"/>
      <c r="R111" s="77"/>
      <c r="S111" s="77"/>
      <c r="T111" s="78"/>
      <c r="U111" s="32"/>
      <c r="V111" s="32"/>
      <c r="W111" s="32"/>
      <c r="X111" s="32"/>
      <c r="Y111" s="32"/>
      <c r="Z111" s="32"/>
      <c r="AA111" s="32"/>
      <c r="AB111" s="32"/>
      <c r="AC111" s="32"/>
      <c r="AD111" s="32"/>
      <c r="AE111" s="32"/>
      <c r="AT111" s="17" t="s">
        <v>179</v>
      </c>
      <c r="AU111" s="17" t="s">
        <v>83</v>
      </c>
    </row>
    <row r="112" s="2" customFormat="1" ht="90" customHeight="1">
      <c r="A112" s="32"/>
      <c r="B112" s="33"/>
      <c r="C112" s="196" t="s">
        <v>206</v>
      </c>
      <c r="D112" s="196" t="s">
        <v>145</v>
      </c>
      <c r="E112" s="197" t="s">
        <v>4212</v>
      </c>
      <c r="F112" s="198" t="s">
        <v>4213</v>
      </c>
      <c r="G112" s="199" t="s">
        <v>4208</v>
      </c>
      <c r="H112" s="200">
        <v>0.17999999999999999</v>
      </c>
      <c r="I112" s="201">
        <v>486900</v>
      </c>
      <c r="J112" s="201">
        <f>ROUND(I112*H112,2)</f>
        <v>87642</v>
      </c>
      <c r="K112" s="198" t="s">
        <v>4163</v>
      </c>
      <c r="L112" s="38"/>
      <c r="M112" s="202" t="s">
        <v>18</v>
      </c>
      <c r="N112" s="203" t="s">
        <v>45</v>
      </c>
      <c r="O112" s="204">
        <v>502.73000000000002</v>
      </c>
      <c r="P112" s="204">
        <f>O112*H112</f>
        <v>90.491399999999999</v>
      </c>
      <c r="Q112" s="204">
        <v>0</v>
      </c>
      <c r="R112" s="204">
        <f>Q112*H112</f>
        <v>0</v>
      </c>
      <c r="S112" s="204">
        <v>0</v>
      </c>
      <c r="T112" s="205">
        <f>S112*H112</f>
        <v>0</v>
      </c>
      <c r="U112" s="32"/>
      <c r="V112" s="32"/>
      <c r="W112" s="32"/>
      <c r="X112" s="32"/>
      <c r="Y112" s="32"/>
      <c r="Z112" s="32"/>
      <c r="AA112" s="32"/>
      <c r="AB112" s="32"/>
      <c r="AC112" s="32"/>
      <c r="AD112" s="32"/>
      <c r="AE112" s="32"/>
      <c r="AR112" s="206" t="s">
        <v>150</v>
      </c>
      <c r="AT112" s="206" t="s">
        <v>145</v>
      </c>
      <c r="AU112" s="206" t="s">
        <v>83</v>
      </c>
      <c r="AY112" s="17" t="s">
        <v>143</v>
      </c>
      <c r="BE112" s="207">
        <f>IF(N112="základní",J112,0)</f>
        <v>87642</v>
      </c>
      <c r="BF112" s="207">
        <f>IF(N112="snížená",J112,0)</f>
        <v>0</v>
      </c>
      <c r="BG112" s="207">
        <f>IF(N112="zákl. přenesená",J112,0)</f>
        <v>0</v>
      </c>
      <c r="BH112" s="207">
        <f>IF(N112="sníž. přenesená",J112,0)</f>
        <v>0</v>
      </c>
      <c r="BI112" s="207">
        <f>IF(N112="nulová",J112,0)</f>
        <v>0</v>
      </c>
      <c r="BJ112" s="17" t="s">
        <v>20</v>
      </c>
      <c r="BK112" s="207">
        <f>ROUND(I112*H112,2)</f>
        <v>87642</v>
      </c>
      <c r="BL112" s="17" t="s">
        <v>150</v>
      </c>
      <c r="BM112" s="206" t="s">
        <v>4214</v>
      </c>
    </row>
    <row r="113" s="2" customFormat="1">
      <c r="A113" s="32"/>
      <c r="B113" s="33"/>
      <c r="C113" s="34"/>
      <c r="D113" s="208" t="s">
        <v>152</v>
      </c>
      <c r="E113" s="34"/>
      <c r="F113" s="209" t="s">
        <v>4215</v>
      </c>
      <c r="G113" s="34"/>
      <c r="H113" s="34"/>
      <c r="I113" s="34"/>
      <c r="J113" s="34"/>
      <c r="K113" s="34"/>
      <c r="L113" s="38"/>
      <c r="M113" s="210"/>
      <c r="N113" s="211"/>
      <c r="O113" s="77"/>
      <c r="P113" s="77"/>
      <c r="Q113" s="77"/>
      <c r="R113" s="77"/>
      <c r="S113" s="77"/>
      <c r="T113" s="78"/>
      <c r="U113" s="32"/>
      <c r="V113" s="32"/>
      <c r="W113" s="32"/>
      <c r="X113" s="32"/>
      <c r="Y113" s="32"/>
      <c r="Z113" s="32"/>
      <c r="AA113" s="32"/>
      <c r="AB113" s="32"/>
      <c r="AC113" s="32"/>
      <c r="AD113" s="32"/>
      <c r="AE113" s="32"/>
      <c r="AT113" s="17" t="s">
        <v>152</v>
      </c>
      <c r="AU113" s="17" t="s">
        <v>83</v>
      </c>
    </row>
    <row r="114" s="2" customFormat="1">
      <c r="A114" s="32"/>
      <c r="B114" s="33"/>
      <c r="C114" s="34"/>
      <c r="D114" s="208" t="s">
        <v>179</v>
      </c>
      <c r="E114" s="34"/>
      <c r="F114" s="209" t="s">
        <v>4211</v>
      </c>
      <c r="G114" s="34"/>
      <c r="H114" s="34"/>
      <c r="I114" s="34"/>
      <c r="J114" s="34"/>
      <c r="K114" s="34"/>
      <c r="L114" s="38"/>
      <c r="M114" s="210"/>
      <c r="N114" s="211"/>
      <c r="O114" s="77"/>
      <c r="P114" s="77"/>
      <c r="Q114" s="77"/>
      <c r="R114" s="77"/>
      <c r="S114" s="77"/>
      <c r="T114" s="78"/>
      <c r="U114" s="32"/>
      <c r="V114" s="32"/>
      <c r="W114" s="32"/>
      <c r="X114" s="32"/>
      <c r="Y114" s="32"/>
      <c r="Z114" s="32"/>
      <c r="AA114" s="32"/>
      <c r="AB114" s="32"/>
      <c r="AC114" s="32"/>
      <c r="AD114" s="32"/>
      <c r="AE114" s="32"/>
      <c r="AT114" s="17" t="s">
        <v>179</v>
      </c>
      <c r="AU114" s="17" t="s">
        <v>83</v>
      </c>
    </row>
    <row r="115" s="2" customFormat="1" ht="101.25" customHeight="1">
      <c r="A115" s="32"/>
      <c r="B115" s="33"/>
      <c r="C115" s="196" t="s">
        <v>8</v>
      </c>
      <c r="D115" s="196" t="s">
        <v>145</v>
      </c>
      <c r="E115" s="197" t="s">
        <v>4216</v>
      </c>
      <c r="F115" s="198" t="s">
        <v>4217</v>
      </c>
      <c r="G115" s="199" t="s">
        <v>256</v>
      </c>
      <c r="H115" s="200">
        <v>1050</v>
      </c>
      <c r="I115" s="201">
        <v>288</v>
      </c>
      <c r="J115" s="201">
        <f>ROUND(I115*H115,2)</f>
        <v>302400</v>
      </c>
      <c r="K115" s="198" t="s">
        <v>4163</v>
      </c>
      <c r="L115" s="38"/>
      <c r="M115" s="202" t="s">
        <v>18</v>
      </c>
      <c r="N115" s="203" t="s">
        <v>45</v>
      </c>
      <c r="O115" s="204">
        <v>0.26000000000000001</v>
      </c>
      <c r="P115" s="204">
        <f>O115*H115</f>
        <v>273</v>
      </c>
      <c r="Q115" s="204">
        <v>0</v>
      </c>
      <c r="R115" s="204">
        <f>Q115*H115</f>
        <v>0</v>
      </c>
      <c r="S115" s="204">
        <v>0</v>
      </c>
      <c r="T115" s="205">
        <f>S115*H115</f>
        <v>0</v>
      </c>
      <c r="U115" s="32"/>
      <c r="V115" s="32"/>
      <c r="W115" s="32"/>
      <c r="X115" s="32"/>
      <c r="Y115" s="32"/>
      <c r="Z115" s="32"/>
      <c r="AA115" s="32"/>
      <c r="AB115" s="32"/>
      <c r="AC115" s="32"/>
      <c r="AD115" s="32"/>
      <c r="AE115" s="32"/>
      <c r="AR115" s="206" t="s">
        <v>150</v>
      </c>
      <c r="AT115" s="206" t="s">
        <v>145</v>
      </c>
      <c r="AU115" s="206" t="s">
        <v>83</v>
      </c>
      <c r="AY115" s="17" t="s">
        <v>143</v>
      </c>
      <c r="BE115" s="207">
        <f>IF(N115="základní",J115,0)</f>
        <v>302400</v>
      </c>
      <c r="BF115" s="207">
        <f>IF(N115="snížená",J115,0)</f>
        <v>0</v>
      </c>
      <c r="BG115" s="207">
        <f>IF(N115="zákl. přenesená",J115,0)</f>
        <v>0</v>
      </c>
      <c r="BH115" s="207">
        <f>IF(N115="sníž. přenesená",J115,0)</f>
        <v>0</v>
      </c>
      <c r="BI115" s="207">
        <f>IF(N115="nulová",J115,0)</f>
        <v>0</v>
      </c>
      <c r="BJ115" s="17" t="s">
        <v>20</v>
      </c>
      <c r="BK115" s="207">
        <f>ROUND(I115*H115,2)</f>
        <v>302400</v>
      </c>
      <c r="BL115" s="17" t="s">
        <v>150</v>
      </c>
      <c r="BM115" s="206" t="s">
        <v>4218</v>
      </c>
    </row>
    <row r="116" s="2" customFormat="1">
      <c r="A116" s="32"/>
      <c r="B116" s="33"/>
      <c r="C116" s="34"/>
      <c r="D116" s="208" t="s">
        <v>152</v>
      </c>
      <c r="E116" s="34"/>
      <c r="F116" s="209" t="s">
        <v>4219</v>
      </c>
      <c r="G116" s="34"/>
      <c r="H116" s="34"/>
      <c r="I116" s="34"/>
      <c r="J116" s="34"/>
      <c r="K116" s="34"/>
      <c r="L116" s="38"/>
      <c r="M116" s="210"/>
      <c r="N116" s="211"/>
      <c r="O116" s="77"/>
      <c r="P116" s="77"/>
      <c r="Q116" s="77"/>
      <c r="R116" s="77"/>
      <c r="S116" s="77"/>
      <c r="T116" s="78"/>
      <c r="U116" s="32"/>
      <c r="V116" s="32"/>
      <c r="W116" s="32"/>
      <c r="X116" s="32"/>
      <c r="Y116" s="32"/>
      <c r="Z116" s="32"/>
      <c r="AA116" s="32"/>
      <c r="AB116" s="32"/>
      <c r="AC116" s="32"/>
      <c r="AD116" s="32"/>
      <c r="AE116" s="32"/>
      <c r="AT116" s="17" t="s">
        <v>152</v>
      </c>
      <c r="AU116" s="17" t="s">
        <v>83</v>
      </c>
    </row>
    <row r="117" s="2" customFormat="1">
      <c r="A117" s="32"/>
      <c r="B117" s="33"/>
      <c r="C117" s="34"/>
      <c r="D117" s="208" t="s">
        <v>179</v>
      </c>
      <c r="E117" s="34"/>
      <c r="F117" s="209" t="s">
        <v>4220</v>
      </c>
      <c r="G117" s="34"/>
      <c r="H117" s="34"/>
      <c r="I117" s="34"/>
      <c r="J117" s="34"/>
      <c r="K117" s="34"/>
      <c r="L117" s="38"/>
      <c r="M117" s="210"/>
      <c r="N117" s="211"/>
      <c r="O117" s="77"/>
      <c r="P117" s="77"/>
      <c r="Q117" s="77"/>
      <c r="R117" s="77"/>
      <c r="S117" s="77"/>
      <c r="T117" s="78"/>
      <c r="U117" s="32"/>
      <c r="V117" s="32"/>
      <c r="W117" s="32"/>
      <c r="X117" s="32"/>
      <c r="Y117" s="32"/>
      <c r="Z117" s="32"/>
      <c r="AA117" s="32"/>
      <c r="AB117" s="32"/>
      <c r="AC117" s="32"/>
      <c r="AD117" s="32"/>
      <c r="AE117" s="32"/>
      <c r="AT117" s="17" t="s">
        <v>179</v>
      </c>
      <c r="AU117" s="17" t="s">
        <v>83</v>
      </c>
    </row>
    <row r="118" s="2" customFormat="1" ht="49.05" customHeight="1">
      <c r="A118" s="32"/>
      <c r="B118" s="33"/>
      <c r="C118" s="196" t="s">
        <v>214</v>
      </c>
      <c r="D118" s="196" t="s">
        <v>145</v>
      </c>
      <c r="E118" s="197" t="s">
        <v>4221</v>
      </c>
      <c r="F118" s="198" t="s">
        <v>4222</v>
      </c>
      <c r="G118" s="199" t="s">
        <v>195</v>
      </c>
      <c r="H118" s="200">
        <v>24</v>
      </c>
      <c r="I118" s="201">
        <v>310</v>
      </c>
      <c r="J118" s="201">
        <f>ROUND(I118*H118,2)</f>
        <v>7440</v>
      </c>
      <c r="K118" s="198" t="s">
        <v>4163</v>
      </c>
      <c r="L118" s="38"/>
      <c r="M118" s="202" t="s">
        <v>18</v>
      </c>
      <c r="N118" s="203" t="s">
        <v>45</v>
      </c>
      <c r="O118" s="204">
        <v>0.68999999999999995</v>
      </c>
      <c r="P118" s="204">
        <f>O118*H118</f>
        <v>16.559999999999999</v>
      </c>
      <c r="Q118" s="204">
        <v>0</v>
      </c>
      <c r="R118" s="204">
        <f>Q118*H118</f>
        <v>0</v>
      </c>
      <c r="S118" s="204">
        <v>0</v>
      </c>
      <c r="T118" s="205">
        <f>S118*H118</f>
        <v>0</v>
      </c>
      <c r="U118" s="32"/>
      <c r="V118" s="32"/>
      <c r="W118" s="32"/>
      <c r="X118" s="32"/>
      <c r="Y118" s="32"/>
      <c r="Z118" s="32"/>
      <c r="AA118" s="32"/>
      <c r="AB118" s="32"/>
      <c r="AC118" s="32"/>
      <c r="AD118" s="32"/>
      <c r="AE118" s="32"/>
      <c r="AR118" s="206" t="s">
        <v>150</v>
      </c>
      <c r="AT118" s="206" t="s">
        <v>145</v>
      </c>
      <c r="AU118" s="206" t="s">
        <v>83</v>
      </c>
      <c r="AY118" s="17" t="s">
        <v>143</v>
      </c>
      <c r="BE118" s="207">
        <f>IF(N118="základní",J118,0)</f>
        <v>7440</v>
      </c>
      <c r="BF118" s="207">
        <f>IF(N118="snížená",J118,0)</f>
        <v>0</v>
      </c>
      <c r="BG118" s="207">
        <f>IF(N118="zákl. přenesená",J118,0)</f>
        <v>0</v>
      </c>
      <c r="BH118" s="207">
        <f>IF(N118="sníž. přenesená",J118,0)</f>
        <v>0</v>
      </c>
      <c r="BI118" s="207">
        <f>IF(N118="nulová",J118,0)</f>
        <v>0</v>
      </c>
      <c r="BJ118" s="17" t="s">
        <v>20</v>
      </c>
      <c r="BK118" s="207">
        <f>ROUND(I118*H118,2)</f>
        <v>7440</v>
      </c>
      <c r="BL118" s="17" t="s">
        <v>150</v>
      </c>
      <c r="BM118" s="206" t="s">
        <v>4223</v>
      </c>
    </row>
    <row r="119" s="2" customFormat="1">
      <c r="A119" s="32"/>
      <c r="B119" s="33"/>
      <c r="C119" s="34"/>
      <c r="D119" s="208" t="s">
        <v>152</v>
      </c>
      <c r="E119" s="34"/>
      <c r="F119" s="209" t="s">
        <v>4224</v>
      </c>
      <c r="G119" s="34"/>
      <c r="H119" s="34"/>
      <c r="I119" s="34"/>
      <c r="J119" s="34"/>
      <c r="K119" s="34"/>
      <c r="L119" s="38"/>
      <c r="M119" s="210"/>
      <c r="N119" s="211"/>
      <c r="O119" s="77"/>
      <c r="P119" s="77"/>
      <c r="Q119" s="77"/>
      <c r="R119" s="77"/>
      <c r="S119" s="77"/>
      <c r="T119" s="78"/>
      <c r="U119" s="32"/>
      <c r="V119" s="32"/>
      <c r="W119" s="32"/>
      <c r="X119" s="32"/>
      <c r="Y119" s="32"/>
      <c r="Z119" s="32"/>
      <c r="AA119" s="32"/>
      <c r="AB119" s="32"/>
      <c r="AC119" s="32"/>
      <c r="AD119" s="32"/>
      <c r="AE119" s="32"/>
      <c r="AT119" s="17" t="s">
        <v>152</v>
      </c>
      <c r="AU119" s="17" t="s">
        <v>83</v>
      </c>
    </row>
    <row r="120" s="2" customFormat="1">
      <c r="A120" s="32"/>
      <c r="B120" s="33"/>
      <c r="C120" s="34"/>
      <c r="D120" s="208" t="s">
        <v>179</v>
      </c>
      <c r="E120" s="34"/>
      <c r="F120" s="209" t="s">
        <v>4225</v>
      </c>
      <c r="G120" s="34"/>
      <c r="H120" s="34"/>
      <c r="I120" s="34"/>
      <c r="J120" s="34"/>
      <c r="K120" s="34"/>
      <c r="L120" s="38"/>
      <c r="M120" s="210"/>
      <c r="N120" s="211"/>
      <c r="O120" s="77"/>
      <c r="P120" s="77"/>
      <c r="Q120" s="77"/>
      <c r="R120" s="77"/>
      <c r="S120" s="77"/>
      <c r="T120" s="78"/>
      <c r="U120" s="32"/>
      <c r="V120" s="32"/>
      <c r="W120" s="32"/>
      <c r="X120" s="32"/>
      <c r="Y120" s="32"/>
      <c r="Z120" s="32"/>
      <c r="AA120" s="32"/>
      <c r="AB120" s="32"/>
      <c r="AC120" s="32"/>
      <c r="AD120" s="32"/>
      <c r="AE120" s="32"/>
      <c r="AT120" s="17" t="s">
        <v>179</v>
      </c>
      <c r="AU120" s="17" t="s">
        <v>83</v>
      </c>
    </row>
    <row r="121" s="2" customFormat="1" ht="90" customHeight="1">
      <c r="A121" s="32"/>
      <c r="B121" s="33"/>
      <c r="C121" s="196" t="s">
        <v>218</v>
      </c>
      <c r="D121" s="196" t="s">
        <v>145</v>
      </c>
      <c r="E121" s="197" t="s">
        <v>4226</v>
      </c>
      <c r="F121" s="198" t="s">
        <v>4227</v>
      </c>
      <c r="G121" s="199" t="s">
        <v>195</v>
      </c>
      <c r="H121" s="200">
        <v>72</v>
      </c>
      <c r="I121" s="201">
        <v>98.799999999999997</v>
      </c>
      <c r="J121" s="201">
        <f>ROUND(I121*H121,2)</f>
        <v>7113.6000000000004</v>
      </c>
      <c r="K121" s="198" t="s">
        <v>4163</v>
      </c>
      <c r="L121" s="38"/>
      <c r="M121" s="202" t="s">
        <v>18</v>
      </c>
      <c r="N121" s="203" t="s">
        <v>45</v>
      </c>
      <c r="O121" s="204">
        <v>0.22</v>
      </c>
      <c r="P121" s="204">
        <f>O121*H121</f>
        <v>15.84</v>
      </c>
      <c r="Q121" s="204">
        <v>0</v>
      </c>
      <c r="R121" s="204">
        <f>Q121*H121</f>
        <v>0</v>
      </c>
      <c r="S121" s="204">
        <v>0</v>
      </c>
      <c r="T121" s="205">
        <f>S121*H121</f>
        <v>0</v>
      </c>
      <c r="U121" s="32"/>
      <c r="V121" s="32"/>
      <c r="W121" s="32"/>
      <c r="X121" s="32"/>
      <c r="Y121" s="32"/>
      <c r="Z121" s="32"/>
      <c r="AA121" s="32"/>
      <c r="AB121" s="32"/>
      <c r="AC121" s="32"/>
      <c r="AD121" s="32"/>
      <c r="AE121" s="32"/>
      <c r="AR121" s="206" t="s">
        <v>150</v>
      </c>
      <c r="AT121" s="206" t="s">
        <v>145</v>
      </c>
      <c r="AU121" s="206" t="s">
        <v>83</v>
      </c>
      <c r="AY121" s="17" t="s">
        <v>143</v>
      </c>
      <c r="BE121" s="207">
        <f>IF(N121="základní",J121,0)</f>
        <v>7113.6000000000004</v>
      </c>
      <c r="BF121" s="207">
        <f>IF(N121="snížená",J121,0)</f>
        <v>0</v>
      </c>
      <c r="BG121" s="207">
        <f>IF(N121="zákl. přenesená",J121,0)</f>
        <v>0</v>
      </c>
      <c r="BH121" s="207">
        <f>IF(N121="sníž. přenesená",J121,0)</f>
        <v>0</v>
      </c>
      <c r="BI121" s="207">
        <f>IF(N121="nulová",J121,0)</f>
        <v>0</v>
      </c>
      <c r="BJ121" s="17" t="s">
        <v>20</v>
      </c>
      <c r="BK121" s="207">
        <f>ROUND(I121*H121,2)</f>
        <v>7113.6000000000004</v>
      </c>
      <c r="BL121" s="17" t="s">
        <v>150</v>
      </c>
      <c r="BM121" s="206" t="s">
        <v>4228</v>
      </c>
    </row>
    <row r="122" s="2" customFormat="1">
      <c r="A122" s="32"/>
      <c r="B122" s="33"/>
      <c r="C122" s="34"/>
      <c r="D122" s="208" t="s">
        <v>152</v>
      </c>
      <c r="E122" s="34"/>
      <c r="F122" s="209" t="s">
        <v>4229</v>
      </c>
      <c r="G122" s="34"/>
      <c r="H122" s="34"/>
      <c r="I122" s="34"/>
      <c r="J122" s="34"/>
      <c r="K122" s="34"/>
      <c r="L122" s="38"/>
      <c r="M122" s="210"/>
      <c r="N122" s="211"/>
      <c r="O122" s="77"/>
      <c r="P122" s="77"/>
      <c r="Q122" s="77"/>
      <c r="R122" s="77"/>
      <c r="S122" s="77"/>
      <c r="T122" s="78"/>
      <c r="U122" s="32"/>
      <c r="V122" s="32"/>
      <c r="W122" s="32"/>
      <c r="X122" s="32"/>
      <c r="Y122" s="32"/>
      <c r="Z122" s="32"/>
      <c r="AA122" s="32"/>
      <c r="AB122" s="32"/>
      <c r="AC122" s="32"/>
      <c r="AD122" s="32"/>
      <c r="AE122" s="32"/>
      <c r="AT122" s="17" t="s">
        <v>152</v>
      </c>
      <c r="AU122" s="17" t="s">
        <v>83</v>
      </c>
    </row>
    <row r="123" s="2" customFormat="1">
      <c r="A123" s="32"/>
      <c r="B123" s="33"/>
      <c r="C123" s="34"/>
      <c r="D123" s="208" t="s">
        <v>179</v>
      </c>
      <c r="E123" s="34"/>
      <c r="F123" s="209" t="s">
        <v>4230</v>
      </c>
      <c r="G123" s="34"/>
      <c r="H123" s="34"/>
      <c r="I123" s="34"/>
      <c r="J123" s="34"/>
      <c r="K123" s="34"/>
      <c r="L123" s="38"/>
      <c r="M123" s="210"/>
      <c r="N123" s="211"/>
      <c r="O123" s="77"/>
      <c r="P123" s="77"/>
      <c r="Q123" s="77"/>
      <c r="R123" s="77"/>
      <c r="S123" s="77"/>
      <c r="T123" s="78"/>
      <c r="U123" s="32"/>
      <c r="V123" s="32"/>
      <c r="W123" s="32"/>
      <c r="X123" s="32"/>
      <c r="Y123" s="32"/>
      <c r="Z123" s="32"/>
      <c r="AA123" s="32"/>
      <c r="AB123" s="32"/>
      <c r="AC123" s="32"/>
      <c r="AD123" s="32"/>
      <c r="AE123" s="32"/>
      <c r="AT123" s="17" t="s">
        <v>179</v>
      </c>
      <c r="AU123" s="17" t="s">
        <v>83</v>
      </c>
    </row>
    <row r="124" s="2" customFormat="1" ht="90" customHeight="1">
      <c r="A124" s="32"/>
      <c r="B124" s="33"/>
      <c r="C124" s="196" t="s">
        <v>223</v>
      </c>
      <c r="D124" s="196" t="s">
        <v>145</v>
      </c>
      <c r="E124" s="197" t="s">
        <v>4231</v>
      </c>
      <c r="F124" s="198" t="s">
        <v>4232</v>
      </c>
      <c r="G124" s="199" t="s">
        <v>195</v>
      </c>
      <c r="H124" s="200">
        <v>72</v>
      </c>
      <c r="I124" s="201">
        <v>153</v>
      </c>
      <c r="J124" s="201">
        <f>ROUND(I124*H124,2)</f>
        <v>11016</v>
      </c>
      <c r="K124" s="198" t="s">
        <v>4163</v>
      </c>
      <c r="L124" s="38"/>
      <c r="M124" s="202" t="s">
        <v>18</v>
      </c>
      <c r="N124" s="203" t="s">
        <v>45</v>
      </c>
      <c r="O124" s="204">
        <v>0.34000000000000002</v>
      </c>
      <c r="P124" s="204">
        <f>O124*H124</f>
        <v>24.48</v>
      </c>
      <c r="Q124" s="204">
        <v>0</v>
      </c>
      <c r="R124" s="204">
        <f>Q124*H124</f>
        <v>0</v>
      </c>
      <c r="S124" s="204">
        <v>0</v>
      </c>
      <c r="T124" s="205">
        <f>S124*H124</f>
        <v>0</v>
      </c>
      <c r="U124" s="32"/>
      <c r="V124" s="32"/>
      <c r="W124" s="32"/>
      <c r="X124" s="32"/>
      <c r="Y124" s="32"/>
      <c r="Z124" s="32"/>
      <c r="AA124" s="32"/>
      <c r="AB124" s="32"/>
      <c r="AC124" s="32"/>
      <c r="AD124" s="32"/>
      <c r="AE124" s="32"/>
      <c r="AR124" s="206" t="s">
        <v>150</v>
      </c>
      <c r="AT124" s="206" t="s">
        <v>145</v>
      </c>
      <c r="AU124" s="206" t="s">
        <v>83</v>
      </c>
      <c r="AY124" s="17" t="s">
        <v>143</v>
      </c>
      <c r="BE124" s="207">
        <f>IF(N124="základní",J124,0)</f>
        <v>11016</v>
      </c>
      <c r="BF124" s="207">
        <f>IF(N124="snížená",J124,0)</f>
        <v>0</v>
      </c>
      <c r="BG124" s="207">
        <f>IF(N124="zákl. přenesená",J124,0)</f>
        <v>0</v>
      </c>
      <c r="BH124" s="207">
        <f>IF(N124="sníž. přenesená",J124,0)</f>
        <v>0</v>
      </c>
      <c r="BI124" s="207">
        <f>IF(N124="nulová",J124,0)</f>
        <v>0</v>
      </c>
      <c r="BJ124" s="17" t="s">
        <v>20</v>
      </c>
      <c r="BK124" s="207">
        <f>ROUND(I124*H124,2)</f>
        <v>11016</v>
      </c>
      <c r="BL124" s="17" t="s">
        <v>150</v>
      </c>
      <c r="BM124" s="206" t="s">
        <v>4233</v>
      </c>
    </row>
    <row r="125" s="2" customFormat="1">
      <c r="A125" s="32"/>
      <c r="B125" s="33"/>
      <c r="C125" s="34"/>
      <c r="D125" s="208" t="s">
        <v>152</v>
      </c>
      <c r="E125" s="34"/>
      <c r="F125" s="209" t="s">
        <v>4229</v>
      </c>
      <c r="G125" s="34"/>
      <c r="H125" s="34"/>
      <c r="I125" s="34"/>
      <c r="J125" s="34"/>
      <c r="K125" s="34"/>
      <c r="L125" s="38"/>
      <c r="M125" s="210"/>
      <c r="N125" s="211"/>
      <c r="O125" s="77"/>
      <c r="P125" s="77"/>
      <c r="Q125" s="77"/>
      <c r="R125" s="77"/>
      <c r="S125" s="77"/>
      <c r="T125" s="78"/>
      <c r="U125" s="32"/>
      <c r="V125" s="32"/>
      <c r="W125" s="32"/>
      <c r="X125" s="32"/>
      <c r="Y125" s="32"/>
      <c r="Z125" s="32"/>
      <c r="AA125" s="32"/>
      <c r="AB125" s="32"/>
      <c r="AC125" s="32"/>
      <c r="AD125" s="32"/>
      <c r="AE125" s="32"/>
      <c r="AT125" s="17" t="s">
        <v>152</v>
      </c>
      <c r="AU125" s="17" t="s">
        <v>83</v>
      </c>
    </row>
    <row r="126" s="2" customFormat="1">
      <c r="A126" s="32"/>
      <c r="B126" s="33"/>
      <c r="C126" s="34"/>
      <c r="D126" s="208" t="s">
        <v>179</v>
      </c>
      <c r="E126" s="34"/>
      <c r="F126" s="209" t="s">
        <v>4230</v>
      </c>
      <c r="G126" s="34"/>
      <c r="H126" s="34"/>
      <c r="I126" s="34"/>
      <c r="J126" s="34"/>
      <c r="K126" s="34"/>
      <c r="L126" s="38"/>
      <c r="M126" s="210"/>
      <c r="N126" s="211"/>
      <c r="O126" s="77"/>
      <c r="P126" s="77"/>
      <c r="Q126" s="77"/>
      <c r="R126" s="77"/>
      <c r="S126" s="77"/>
      <c r="T126" s="78"/>
      <c r="U126" s="32"/>
      <c r="V126" s="32"/>
      <c r="W126" s="32"/>
      <c r="X126" s="32"/>
      <c r="Y126" s="32"/>
      <c r="Z126" s="32"/>
      <c r="AA126" s="32"/>
      <c r="AB126" s="32"/>
      <c r="AC126" s="32"/>
      <c r="AD126" s="32"/>
      <c r="AE126" s="32"/>
      <c r="AT126" s="17" t="s">
        <v>179</v>
      </c>
      <c r="AU126" s="17" t="s">
        <v>83</v>
      </c>
    </row>
    <row r="127" s="2" customFormat="1" ht="90" customHeight="1">
      <c r="A127" s="32"/>
      <c r="B127" s="33"/>
      <c r="C127" s="196" t="s">
        <v>227</v>
      </c>
      <c r="D127" s="196" t="s">
        <v>145</v>
      </c>
      <c r="E127" s="197" t="s">
        <v>4234</v>
      </c>
      <c r="F127" s="198" t="s">
        <v>4235</v>
      </c>
      <c r="G127" s="199" t="s">
        <v>195</v>
      </c>
      <c r="H127" s="200">
        <v>15</v>
      </c>
      <c r="I127" s="201">
        <v>301</v>
      </c>
      <c r="J127" s="201">
        <f>ROUND(I127*H127,2)</f>
        <v>4515</v>
      </c>
      <c r="K127" s="198" t="s">
        <v>4163</v>
      </c>
      <c r="L127" s="38"/>
      <c r="M127" s="202" t="s">
        <v>18</v>
      </c>
      <c r="N127" s="203" t="s">
        <v>45</v>
      </c>
      <c r="O127" s="204">
        <v>0.67000000000000004</v>
      </c>
      <c r="P127" s="204">
        <f>O127*H127</f>
        <v>10.050000000000001</v>
      </c>
      <c r="Q127" s="204">
        <v>0</v>
      </c>
      <c r="R127" s="204">
        <f>Q127*H127</f>
        <v>0</v>
      </c>
      <c r="S127" s="204">
        <v>0</v>
      </c>
      <c r="T127" s="205">
        <f>S127*H127</f>
        <v>0</v>
      </c>
      <c r="U127" s="32"/>
      <c r="V127" s="32"/>
      <c r="W127" s="32"/>
      <c r="X127" s="32"/>
      <c r="Y127" s="32"/>
      <c r="Z127" s="32"/>
      <c r="AA127" s="32"/>
      <c r="AB127" s="32"/>
      <c r="AC127" s="32"/>
      <c r="AD127" s="32"/>
      <c r="AE127" s="32"/>
      <c r="AR127" s="206" t="s">
        <v>150</v>
      </c>
      <c r="AT127" s="206" t="s">
        <v>145</v>
      </c>
      <c r="AU127" s="206" t="s">
        <v>83</v>
      </c>
      <c r="AY127" s="17" t="s">
        <v>143</v>
      </c>
      <c r="BE127" s="207">
        <f>IF(N127="základní",J127,0)</f>
        <v>4515</v>
      </c>
      <c r="BF127" s="207">
        <f>IF(N127="snížená",J127,0)</f>
        <v>0</v>
      </c>
      <c r="BG127" s="207">
        <f>IF(N127="zákl. přenesená",J127,0)</f>
        <v>0</v>
      </c>
      <c r="BH127" s="207">
        <f>IF(N127="sníž. přenesená",J127,0)</f>
        <v>0</v>
      </c>
      <c r="BI127" s="207">
        <f>IF(N127="nulová",J127,0)</f>
        <v>0</v>
      </c>
      <c r="BJ127" s="17" t="s">
        <v>20</v>
      </c>
      <c r="BK127" s="207">
        <f>ROUND(I127*H127,2)</f>
        <v>4515</v>
      </c>
      <c r="BL127" s="17" t="s">
        <v>150</v>
      </c>
      <c r="BM127" s="206" t="s">
        <v>4236</v>
      </c>
    </row>
    <row r="128" s="2" customFormat="1">
      <c r="A128" s="32"/>
      <c r="B128" s="33"/>
      <c r="C128" s="34"/>
      <c r="D128" s="208" t="s">
        <v>152</v>
      </c>
      <c r="E128" s="34"/>
      <c r="F128" s="209" t="s">
        <v>4237</v>
      </c>
      <c r="G128" s="34"/>
      <c r="H128" s="34"/>
      <c r="I128" s="34"/>
      <c r="J128" s="34"/>
      <c r="K128" s="34"/>
      <c r="L128" s="38"/>
      <c r="M128" s="210"/>
      <c r="N128" s="211"/>
      <c r="O128" s="77"/>
      <c r="P128" s="77"/>
      <c r="Q128" s="77"/>
      <c r="R128" s="77"/>
      <c r="S128" s="77"/>
      <c r="T128" s="78"/>
      <c r="U128" s="32"/>
      <c r="V128" s="32"/>
      <c r="W128" s="32"/>
      <c r="X128" s="32"/>
      <c r="Y128" s="32"/>
      <c r="Z128" s="32"/>
      <c r="AA128" s="32"/>
      <c r="AB128" s="32"/>
      <c r="AC128" s="32"/>
      <c r="AD128" s="32"/>
      <c r="AE128" s="32"/>
      <c r="AT128" s="17" t="s">
        <v>152</v>
      </c>
      <c r="AU128" s="17" t="s">
        <v>83</v>
      </c>
    </row>
    <row r="129" s="2" customFormat="1">
      <c r="A129" s="32"/>
      <c r="B129" s="33"/>
      <c r="C129" s="34"/>
      <c r="D129" s="208" t="s">
        <v>179</v>
      </c>
      <c r="E129" s="34"/>
      <c r="F129" s="209" t="s">
        <v>4238</v>
      </c>
      <c r="G129" s="34"/>
      <c r="H129" s="34"/>
      <c r="I129" s="34"/>
      <c r="J129" s="34"/>
      <c r="K129" s="34"/>
      <c r="L129" s="38"/>
      <c r="M129" s="210"/>
      <c r="N129" s="211"/>
      <c r="O129" s="77"/>
      <c r="P129" s="77"/>
      <c r="Q129" s="77"/>
      <c r="R129" s="77"/>
      <c r="S129" s="77"/>
      <c r="T129" s="78"/>
      <c r="U129" s="32"/>
      <c r="V129" s="32"/>
      <c r="W129" s="32"/>
      <c r="X129" s="32"/>
      <c r="Y129" s="32"/>
      <c r="Z129" s="32"/>
      <c r="AA129" s="32"/>
      <c r="AB129" s="32"/>
      <c r="AC129" s="32"/>
      <c r="AD129" s="32"/>
      <c r="AE129" s="32"/>
      <c r="AT129" s="17" t="s">
        <v>179</v>
      </c>
      <c r="AU129" s="17" t="s">
        <v>83</v>
      </c>
    </row>
    <row r="130" s="2" customFormat="1" ht="90" customHeight="1">
      <c r="A130" s="32"/>
      <c r="B130" s="33"/>
      <c r="C130" s="196" t="s">
        <v>231</v>
      </c>
      <c r="D130" s="196" t="s">
        <v>145</v>
      </c>
      <c r="E130" s="197" t="s">
        <v>4239</v>
      </c>
      <c r="F130" s="198" t="s">
        <v>4240</v>
      </c>
      <c r="G130" s="199" t="s">
        <v>195</v>
      </c>
      <c r="H130" s="200">
        <v>135</v>
      </c>
      <c r="I130" s="201">
        <v>301</v>
      </c>
      <c r="J130" s="201">
        <f>ROUND(I130*H130,2)</f>
        <v>40635</v>
      </c>
      <c r="K130" s="198" t="s">
        <v>4163</v>
      </c>
      <c r="L130" s="38"/>
      <c r="M130" s="202" t="s">
        <v>18</v>
      </c>
      <c r="N130" s="203" t="s">
        <v>45</v>
      </c>
      <c r="O130" s="204">
        <v>0.67000000000000004</v>
      </c>
      <c r="P130" s="204">
        <f>O130*H130</f>
        <v>90.450000000000003</v>
      </c>
      <c r="Q130" s="204">
        <v>0</v>
      </c>
      <c r="R130" s="204">
        <f>Q130*H130</f>
        <v>0</v>
      </c>
      <c r="S130" s="204">
        <v>0</v>
      </c>
      <c r="T130" s="205">
        <f>S130*H130</f>
        <v>0</v>
      </c>
      <c r="U130" s="32"/>
      <c r="V130" s="32"/>
      <c r="W130" s="32"/>
      <c r="X130" s="32"/>
      <c r="Y130" s="32"/>
      <c r="Z130" s="32"/>
      <c r="AA130" s="32"/>
      <c r="AB130" s="32"/>
      <c r="AC130" s="32"/>
      <c r="AD130" s="32"/>
      <c r="AE130" s="32"/>
      <c r="AR130" s="206" t="s">
        <v>150</v>
      </c>
      <c r="AT130" s="206" t="s">
        <v>145</v>
      </c>
      <c r="AU130" s="206" t="s">
        <v>83</v>
      </c>
      <c r="AY130" s="17" t="s">
        <v>143</v>
      </c>
      <c r="BE130" s="207">
        <f>IF(N130="základní",J130,0)</f>
        <v>40635</v>
      </c>
      <c r="BF130" s="207">
        <f>IF(N130="snížená",J130,0)</f>
        <v>0</v>
      </c>
      <c r="BG130" s="207">
        <f>IF(N130="zákl. přenesená",J130,0)</f>
        <v>0</v>
      </c>
      <c r="BH130" s="207">
        <f>IF(N130="sníž. přenesená",J130,0)</f>
        <v>0</v>
      </c>
      <c r="BI130" s="207">
        <f>IF(N130="nulová",J130,0)</f>
        <v>0</v>
      </c>
      <c r="BJ130" s="17" t="s">
        <v>20</v>
      </c>
      <c r="BK130" s="207">
        <f>ROUND(I130*H130,2)</f>
        <v>40635</v>
      </c>
      <c r="BL130" s="17" t="s">
        <v>150</v>
      </c>
      <c r="BM130" s="206" t="s">
        <v>4241</v>
      </c>
    </row>
    <row r="131" s="2" customFormat="1">
      <c r="A131" s="32"/>
      <c r="B131" s="33"/>
      <c r="C131" s="34"/>
      <c r="D131" s="208" t="s">
        <v>152</v>
      </c>
      <c r="E131" s="34"/>
      <c r="F131" s="209" t="s">
        <v>4237</v>
      </c>
      <c r="G131" s="34"/>
      <c r="H131" s="34"/>
      <c r="I131" s="34"/>
      <c r="J131" s="34"/>
      <c r="K131" s="34"/>
      <c r="L131" s="38"/>
      <c r="M131" s="210"/>
      <c r="N131" s="211"/>
      <c r="O131" s="77"/>
      <c r="P131" s="77"/>
      <c r="Q131" s="77"/>
      <c r="R131" s="77"/>
      <c r="S131" s="77"/>
      <c r="T131" s="78"/>
      <c r="U131" s="32"/>
      <c r="V131" s="32"/>
      <c r="W131" s="32"/>
      <c r="X131" s="32"/>
      <c r="Y131" s="32"/>
      <c r="Z131" s="32"/>
      <c r="AA131" s="32"/>
      <c r="AB131" s="32"/>
      <c r="AC131" s="32"/>
      <c r="AD131" s="32"/>
      <c r="AE131" s="32"/>
      <c r="AT131" s="17" t="s">
        <v>152</v>
      </c>
      <c r="AU131" s="17" t="s">
        <v>83</v>
      </c>
    </row>
    <row r="132" s="2" customFormat="1">
      <c r="A132" s="32"/>
      <c r="B132" s="33"/>
      <c r="C132" s="34"/>
      <c r="D132" s="208" t="s">
        <v>179</v>
      </c>
      <c r="E132" s="34"/>
      <c r="F132" s="209" t="s">
        <v>4238</v>
      </c>
      <c r="G132" s="34"/>
      <c r="H132" s="34"/>
      <c r="I132" s="34"/>
      <c r="J132" s="34"/>
      <c r="K132" s="34"/>
      <c r="L132" s="38"/>
      <c r="M132" s="210"/>
      <c r="N132" s="211"/>
      <c r="O132" s="77"/>
      <c r="P132" s="77"/>
      <c r="Q132" s="77"/>
      <c r="R132" s="77"/>
      <c r="S132" s="77"/>
      <c r="T132" s="78"/>
      <c r="U132" s="32"/>
      <c r="V132" s="32"/>
      <c r="W132" s="32"/>
      <c r="X132" s="32"/>
      <c r="Y132" s="32"/>
      <c r="Z132" s="32"/>
      <c r="AA132" s="32"/>
      <c r="AB132" s="32"/>
      <c r="AC132" s="32"/>
      <c r="AD132" s="32"/>
      <c r="AE132" s="32"/>
      <c r="AT132" s="17" t="s">
        <v>179</v>
      </c>
      <c r="AU132" s="17" t="s">
        <v>83</v>
      </c>
    </row>
    <row r="133" s="2" customFormat="1" ht="76.35" customHeight="1">
      <c r="A133" s="32"/>
      <c r="B133" s="33"/>
      <c r="C133" s="196" t="s">
        <v>7</v>
      </c>
      <c r="D133" s="196" t="s">
        <v>145</v>
      </c>
      <c r="E133" s="197" t="s">
        <v>4242</v>
      </c>
      <c r="F133" s="198" t="s">
        <v>4243</v>
      </c>
      <c r="G133" s="199" t="s">
        <v>195</v>
      </c>
      <c r="H133" s="200">
        <v>30</v>
      </c>
      <c r="I133" s="201">
        <v>382</v>
      </c>
      <c r="J133" s="201">
        <f>ROUND(I133*H133,2)</f>
        <v>11460</v>
      </c>
      <c r="K133" s="198" t="s">
        <v>4163</v>
      </c>
      <c r="L133" s="38"/>
      <c r="M133" s="202" t="s">
        <v>18</v>
      </c>
      <c r="N133" s="203" t="s">
        <v>45</v>
      </c>
      <c r="O133" s="204">
        <v>0.84999999999999998</v>
      </c>
      <c r="P133" s="204">
        <f>O133*H133</f>
        <v>25.5</v>
      </c>
      <c r="Q133" s="204">
        <v>0</v>
      </c>
      <c r="R133" s="204">
        <f>Q133*H133</f>
        <v>0</v>
      </c>
      <c r="S133" s="204">
        <v>0</v>
      </c>
      <c r="T133" s="205">
        <f>S133*H133</f>
        <v>0</v>
      </c>
      <c r="U133" s="32"/>
      <c r="V133" s="32"/>
      <c r="W133" s="32"/>
      <c r="X133" s="32"/>
      <c r="Y133" s="32"/>
      <c r="Z133" s="32"/>
      <c r="AA133" s="32"/>
      <c r="AB133" s="32"/>
      <c r="AC133" s="32"/>
      <c r="AD133" s="32"/>
      <c r="AE133" s="32"/>
      <c r="AR133" s="206" t="s">
        <v>150</v>
      </c>
      <c r="AT133" s="206" t="s">
        <v>145</v>
      </c>
      <c r="AU133" s="206" t="s">
        <v>83</v>
      </c>
      <c r="AY133" s="17" t="s">
        <v>143</v>
      </c>
      <c r="BE133" s="207">
        <f>IF(N133="základní",J133,0)</f>
        <v>11460</v>
      </c>
      <c r="BF133" s="207">
        <f>IF(N133="snížená",J133,0)</f>
        <v>0</v>
      </c>
      <c r="BG133" s="207">
        <f>IF(N133="zákl. přenesená",J133,0)</f>
        <v>0</v>
      </c>
      <c r="BH133" s="207">
        <f>IF(N133="sníž. přenesená",J133,0)</f>
        <v>0</v>
      </c>
      <c r="BI133" s="207">
        <f>IF(N133="nulová",J133,0)</f>
        <v>0</v>
      </c>
      <c r="BJ133" s="17" t="s">
        <v>20</v>
      </c>
      <c r="BK133" s="207">
        <f>ROUND(I133*H133,2)</f>
        <v>11460</v>
      </c>
      <c r="BL133" s="17" t="s">
        <v>150</v>
      </c>
      <c r="BM133" s="206" t="s">
        <v>4244</v>
      </c>
    </row>
    <row r="134" s="2" customFormat="1">
      <c r="A134" s="32"/>
      <c r="B134" s="33"/>
      <c r="C134" s="34"/>
      <c r="D134" s="208" t="s">
        <v>152</v>
      </c>
      <c r="E134" s="34"/>
      <c r="F134" s="209" t="s">
        <v>4245</v>
      </c>
      <c r="G134" s="34"/>
      <c r="H134" s="34"/>
      <c r="I134" s="34"/>
      <c r="J134" s="34"/>
      <c r="K134" s="34"/>
      <c r="L134" s="38"/>
      <c r="M134" s="210"/>
      <c r="N134" s="211"/>
      <c r="O134" s="77"/>
      <c r="P134" s="77"/>
      <c r="Q134" s="77"/>
      <c r="R134" s="77"/>
      <c r="S134" s="77"/>
      <c r="T134" s="78"/>
      <c r="U134" s="32"/>
      <c r="V134" s="32"/>
      <c r="W134" s="32"/>
      <c r="X134" s="32"/>
      <c r="Y134" s="32"/>
      <c r="Z134" s="32"/>
      <c r="AA134" s="32"/>
      <c r="AB134" s="32"/>
      <c r="AC134" s="32"/>
      <c r="AD134" s="32"/>
      <c r="AE134" s="32"/>
      <c r="AT134" s="17" t="s">
        <v>152</v>
      </c>
      <c r="AU134" s="17" t="s">
        <v>83</v>
      </c>
    </row>
    <row r="135" s="2" customFormat="1" ht="76.35" customHeight="1">
      <c r="A135" s="32"/>
      <c r="B135" s="33"/>
      <c r="C135" s="196" t="s">
        <v>240</v>
      </c>
      <c r="D135" s="196" t="s">
        <v>145</v>
      </c>
      <c r="E135" s="197" t="s">
        <v>4246</v>
      </c>
      <c r="F135" s="198" t="s">
        <v>4247</v>
      </c>
      <c r="G135" s="199" t="s">
        <v>195</v>
      </c>
      <c r="H135" s="200">
        <v>60</v>
      </c>
      <c r="I135" s="201">
        <v>400</v>
      </c>
      <c r="J135" s="201">
        <f>ROUND(I135*H135,2)</f>
        <v>24000</v>
      </c>
      <c r="K135" s="198" t="s">
        <v>4163</v>
      </c>
      <c r="L135" s="38"/>
      <c r="M135" s="202" t="s">
        <v>18</v>
      </c>
      <c r="N135" s="203" t="s">
        <v>45</v>
      </c>
      <c r="O135" s="204">
        <v>0.89000000000000001</v>
      </c>
      <c r="P135" s="204">
        <f>O135*H135</f>
        <v>53.399999999999999</v>
      </c>
      <c r="Q135" s="204">
        <v>0</v>
      </c>
      <c r="R135" s="204">
        <f>Q135*H135</f>
        <v>0</v>
      </c>
      <c r="S135" s="204">
        <v>0</v>
      </c>
      <c r="T135" s="205">
        <f>S135*H135</f>
        <v>0</v>
      </c>
      <c r="U135" s="32"/>
      <c r="V135" s="32"/>
      <c r="W135" s="32"/>
      <c r="X135" s="32"/>
      <c r="Y135" s="32"/>
      <c r="Z135" s="32"/>
      <c r="AA135" s="32"/>
      <c r="AB135" s="32"/>
      <c r="AC135" s="32"/>
      <c r="AD135" s="32"/>
      <c r="AE135" s="32"/>
      <c r="AR135" s="206" t="s">
        <v>150</v>
      </c>
      <c r="AT135" s="206" t="s">
        <v>145</v>
      </c>
      <c r="AU135" s="206" t="s">
        <v>83</v>
      </c>
      <c r="AY135" s="17" t="s">
        <v>143</v>
      </c>
      <c r="BE135" s="207">
        <f>IF(N135="základní",J135,0)</f>
        <v>24000</v>
      </c>
      <c r="BF135" s="207">
        <f>IF(N135="snížená",J135,0)</f>
        <v>0</v>
      </c>
      <c r="BG135" s="207">
        <f>IF(N135="zákl. přenesená",J135,0)</f>
        <v>0</v>
      </c>
      <c r="BH135" s="207">
        <f>IF(N135="sníž. přenesená",J135,0)</f>
        <v>0</v>
      </c>
      <c r="BI135" s="207">
        <f>IF(N135="nulová",J135,0)</f>
        <v>0</v>
      </c>
      <c r="BJ135" s="17" t="s">
        <v>20</v>
      </c>
      <c r="BK135" s="207">
        <f>ROUND(I135*H135,2)</f>
        <v>24000</v>
      </c>
      <c r="BL135" s="17" t="s">
        <v>150</v>
      </c>
      <c r="BM135" s="206" t="s">
        <v>4248</v>
      </c>
    </row>
    <row r="136" s="2" customFormat="1">
      <c r="A136" s="32"/>
      <c r="B136" s="33"/>
      <c r="C136" s="34"/>
      <c r="D136" s="208" t="s">
        <v>152</v>
      </c>
      <c r="E136" s="34"/>
      <c r="F136" s="209" t="s">
        <v>4245</v>
      </c>
      <c r="G136" s="34"/>
      <c r="H136" s="34"/>
      <c r="I136" s="34"/>
      <c r="J136" s="34"/>
      <c r="K136" s="34"/>
      <c r="L136" s="38"/>
      <c r="M136" s="210"/>
      <c r="N136" s="211"/>
      <c r="O136" s="77"/>
      <c r="P136" s="77"/>
      <c r="Q136" s="77"/>
      <c r="R136" s="77"/>
      <c r="S136" s="77"/>
      <c r="T136" s="78"/>
      <c r="U136" s="32"/>
      <c r="V136" s="32"/>
      <c r="W136" s="32"/>
      <c r="X136" s="32"/>
      <c r="Y136" s="32"/>
      <c r="Z136" s="32"/>
      <c r="AA136" s="32"/>
      <c r="AB136" s="32"/>
      <c r="AC136" s="32"/>
      <c r="AD136" s="32"/>
      <c r="AE136" s="32"/>
      <c r="AT136" s="17" t="s">
        <v>152</v>
      </c>
      <c r="AU136" s="17" t="s">
        <v>83</v>
      </c>
    </row>
    <row r="137" s="2" customFormat="1" ht="134.25" customHeight="1">
      <c r="A137" s="32"/>
      <c r="B137" s="33"/>
      <c r="C137" s="196" t="s">
        <v>244</v>
      </c>
      <c r="D137" s="196" t="s">
        <v>145</v>
      </c>
      <c r="E137" s="197" t="s">
        <v>4249</v>
      </c>
      <c r="F137" s="198" t="s">
        <v>4250</v>
      </c>
      <c r="G137" s="199" t="s">
        <v>4208</v>
      </c>
      <c r="H137" s="200">
        <v>3</v>
      </c>
      <c r="I137" s="201">
        <v>99000</v>
      </c>
      <c r="J137" s="201">
        <f>ROUND(I137*H137,2)</f>
        <v>297000</v>
      </c>
      <c r="K137" s="198" t="s">
        <v>4163</v>
      </c>
      <c r="L137" s="38"/>
      <c r="M137" s="202" t="s">
        <v>18</v>
      </c>
      <c r="N137" s="203" t="s">
        <v>45</v>
      </c>
      <c r="O137" s="204">
        <v>0</v>
      </c>
      <c r="P137" s="204">
        <f>O137*H137</f>
        <v>0</v>
      </c>
      <c r="Q137" s="204">
        <v>0</v>
      </c>
      <c r="R137" s="204">
        <f>Q137*H137</f>
        <v>0</v>
      </c>
      <c r="S137" s="204">
        <v>0</v>
      </c>
      <c r="T137" s="205">
        <f>S137*H137</f>
        <v>0</v>
      </c>
      <c r="U137" s="32"/>
      <c r="V137" s="32"/>
      <c r="W137" s="32"/>
      <c r="X137" s="32"/>
      <c r="Y137" s="32"/>
      <c r="Z137" s="32"/>
      <c r="AA137" s="32"/>
      <c r="AB137" s="32"/>
      <c r="AC137" s="32"/>
      <c r="AD137" s="32"/>
      <c r="AE137" s="32"/>
      <c r="AR137" s="206" t="s">
        <v>150</v>
      </c>
      <c r="AT137" s="206" t="s">
        <v>145</v>
      </c>
      <c r="AU137" s="206" t="s">
        <v>83</v>
      </c>
      <c r="AY137" s="17" t="s">
        <v>143</v>
      </c>
      <c r="BE137" s="207">
        <f>IF(N137="základní",J137,0)</f>
        <v>297000</v>
      </c>
      <c r="BF137" s="207">
        <f>IF(N137="snížená",J137,0)</f>
        <v>0</v>
      </c>
      <c r="BG137" s="207">
        <f>IF(N137="zákl. přenesená",J137,0)</f>
        <v>0</v>
      </c>
      <c r="BH137" s="207">
        <f>IF(N137="sníž. přenesená",J137,0)</f>
        <v>0</v>
      </c>
      <c r="BI137" s="207">
        <f>IF(N137="nulová",J137,0)</f>
        <v>0</v>
      </c>
      <c r="BJ137" s="17" t="s">
        <v>20</v>
      </c>
      <c r="BK137" s="207">
        <f>ROUND(I137*H137,2)</f>
        <v>297000</v>
      </c>
      <c r="BL137" s="17" t="s">
        <v>150</v>
      </c>
      <c r="BM137" s="206" t="s">
        <v>4251</v>
      </c>
    </row>
    <row r="138" s="2" customFormat="1">
      <c r="A138" s="32"/>
      <c r="B138" s="33"/>
      <c r="C138" s="34"/>
      <c r="D138" s="208" t="s">
        <v>152</v>
      </c>
      <c r="E138" s="34"/>
      <c r="F138" s="209" t="s">
        <v>4252</v>
      </c>
      <c r="G138" s="34"/>
      <c r="H138" s="34"/>
      <c r="I138" s="34"/>
      <c r="J138" s="34"/>
      <c r="K138" s="34"/>
      <c r="L138" s="38"/>
      <c r="M138" s="210"/>
      <c r="N138" s="211"/>
      <c r="O138" s="77"/>
      <c r="P138" s="77"/>
      <c r="Q138" s="77"/>
      <c r="R138" s="77"/>
      <c r="S138" s="77"/>
      <c r="T138" s="78"/>
      <c r="U138" s="32"/>
      <c r="V138" s="32"/>
      <c r="W138" s="32"/>
      <c r="X138" s="32"/>
      <c r="Y138" s="32"/>
      <c r="Z138" s="32"/>
      <c r="AA138" s="32"/>
      <c r="AB138" s="32"/>
      <c r="AC138" s="32"/>
      <c r="AD138" s="32"/>
      <c r="AE138" s="32"/>
      <c r="AT138" s="17" t="s">
        <v>152</v>
      </c>
      <c r="AU138" s="17" t="s">
        <v>83</v>
      </c>
    </row>
    <row r="139" s="2" customFormat="1">
      <c r="A139" s="32"/>
      <c r="B139" s="33"/>
      <c r="C139" s="34"/>
      <c r="D139" s="208" t="s">
        <v>179</v>
      </c>
      <c r="E139" s="34"/>
      <c r="F139" s="209" t="s">
        <v>4253</v>
      </c>
      <c r="G139" s="34"/>
      <c r="H139" s="34"/>
      <c r="I139" s="34"/>
      <c r="J139" s="34"/>
      <c r="K139" s="34"/>
      <c r="L139" s="38"/>
      <c r="M139" s="210"/>
      <c r="N139" s="211"/>
      <c r="O139" s="77"/>
      <c r="P139" s="77"/>
      <c r="Q139" s="77"/>
      <c r="R139" s="77"/>
      <c r="S139" s="77"/>
      <c r="T139" s="78"/>
      <c r="U139" s="32"/>
      <c r="V139" s="32"/>
      <c r="W139" s="32"/>
      <c r="X139" s="32"/>
      <c r="Y139" s="32"/>
      <c r="Z139" s="32"/>
      <c r="AA139" s="32"/>
      <c r="AB139" s="32"/>
      <c r="AC139" s="32"/>
      <c r="AD139" s="32"/>
      <c r="AE139" s="32"/>
      <c r="AT139" s="17" t="s">
        <v>179</v>
      </c>
      <c r="AU139" s="17" t="s">
        <v>83</v>
      </c>
    </row>
    <row r="140" s="2" customFormat="1" ht="134.25" customHeight="1">
      <c r="A140" s="32"/>
      <c r="B140" s="33"/>
      <c r="C140" s="196" t="s">
        <v>248</v>
      </c>
      <c r="D140" s="196" t="s">
        <v>145</v>
      </c>
      <c r="E140" s="197" t="s">
        <v>4254</v>
      </c>
      <c r="F140" s="198" t="s">
        <v>4255</v>
      </c>
      <c r="G140" s="199" t="s">
        <v>4208</v>
      </c>
      <c r="H140" s="200">
        <v>3</v>
      </c>
      <c r="I140" s="201">
        <v>100900</v>
      </c>
      <c r="J140" s="201">
        <f>ROUND(I140*H140,2)</f>
        <v>302700</v>
      </c>
      <c r="K140" s="198" t="s">
        <v>4163</v>
      </c>
      <c r="L140" s="38"/>
      <c r="M140" s="202" t="s">
        <v>18</v>
      </c>
      <c r="N140" s="203" t="s">
        <v>45</v>
      </c>
      <c r="O140" s="204">
        <v>0</v>
      </c>
      <c r="P140" s="204">
        <f>O140*H140</f>
        <v>0</v>
      </c>
      <c r="Q140" s="204">
        <v>0</v>
      </c>
      <c r="R140" s="204">
        <f>Q140*H140</f>
        <v>0</v>
      </c>
      <c r="S140" s="204">
        <v>0</v>
      </c>
      <c r="T140" s="205">
        <f>S140*H140</f>
        <v>0</v>
      </c>
      <c r="U140" s="32"/>
      <c r="V140" s="32"/>
      <c r="W140" s="32"/>
      <c r="X140" s="32"/>
      <c r="Y140" s="32"/>
      <c r="Z140" s="32"/>
      <c r="AA140" s="32"/>
      <c r="AB140" s="32"/>
      <c r="AC140" s="32"/>
      <c r="AD140" s="32"/>
      <c r="AE140" s="32"/>
      <c r="AR140" s="206" t="s">
        <v>150</v>
      </c>
      <c r="AT140" s="206" t="s">
        <v>145</v>
      </c>
      <c r="AU140" s="206" t="s">
        <v>83</v>
      </c>
      <c r="AY140" s="17" t="s">
        <v>143</v>
      </c>
      <c r="BE140" s="207">
        <f>IF(N140="základní",J140,0)</f>
        <v>302700</v>
      </c>
      <c r="BF140" s="207">
        <f>IF(N140="snížená",J140,0)</f>
        <v>0</v>
      </c>
      <c r="BG140" s="207">
        <f>IF(N140="zákl. přenesená",J140,0)</f>
        <v>0</v>
      </c>
      <c r="BH140" s="207">
        <f>IF(N140="sníž. přenesená",J140,0)</f>
        <v>0</v>
      </c>
      <c r="BI140" s="207">
        <f>IF(N140="nulová",J140,0)</f>
        <v>0</v>
      </c>
      <c r="BJ140" s="17" t="s">
        <v>20</v>
      </c>
      <c r="BK140" s="207">
        <f>ROUND(I140*H140,2)</f>
        <v>302700</v>
      </c>
      <c r="BL140" s="17" t="s">
        <v>150</v>
      </c>
      <c r="BM140" s="206" t="s">
        <v>4256</v>
      </c>
    </row>
    <row r="141" s="2" customFormat="1">
      <c r="A141" s="32"/>
      <c r="B141" s="33"/>
      <c r="C141" s="34"/>
      <c r="D141" s="208" t="s">
        <v>152</v>
      </c>
      <c r="E141" s="34"/>
      <c r="F141" s="209" t="s">
        <v>4252</v>
      </c>
      <c r="G141" s="34"/>
      <c r="H141" s="34"/>
      <c r="I141" s="34"/>
      <c r="J141" s="34"/>
      <c r="K141" s="34"/>
      <c r="L141" s="38"/>
      <c r="M141" s="210"/>
      <c r="N141" s="211"/>
      <c r="O141" s="77"/>
      <c r="P141" s="77"/>
      <c r="Q141" s="77"/>
      <c r="R141" s="77"/>
      <c r="S141" s="77"/>
      <c r="T141" s="78"/>
      <c r="U141" s="32"/>
      <c r="V141" s="32"/>
      <c r="W141" s="32"/>
      <c r="X141" s="32"/>
      <c r="Y141" s="32"/>
      <c r="Z141" s="32"/>
      <c r="AA141" s="32"/>
      <c r="AB141" s="32"/>
      <c r="AC141" s="32"/>
      <c r="AD141" s="32"/>
      <c r="AE141" s="32"/>
      <c r="AT141" s="17" t="s">
        <v>152</v>
      </c>
      <c r="AU141" s="17" t="s">
        <v>83</v>
      </c>
    </row>
    <row r="142" s="2" customFormat="1">
      <c r="A142" s="32"/>
      <c r="B142" s="33"/>
      <c r="C142" s="34"/>
      <c r="D142" s="208" t="s">
        <v>179</v>
      </c>
      <c r="E142" s="34"/>
      <c r="F142" s="209" t="s">
        <v>4253</v>
      </c>
      <c r="G142" s="34"/>
      <c r="H142" s="34"/>
      <c r="I142" s="34"/>
      <c r="J142" s="34"/>
      <c r="K142" s="34"/>
      <c r="L142" s="38"/>
      <c r="M142" s="210"/>
      <c r="N142" s="211"/>
      <c r="O142" s="77"/>
      <c r="P142" s="77"/>
      <c r="Q142" s="77"/>
      <c r="R142" s="77"/>
      <c r="S142" s="77"/>
      <c r="T142" s="78"/>
      <c r="U142" s="32"/>
      <c r="V142" s="32"/>
      <c r="W142" s="32"/>
      <c r="X142" s="32"/>
      <c r="Y142" s="32"/>
      <c r="Z142" s="32"/>
      <c r="AA142" s="32"/>
      <c r="AB142" s="32"/>
      <c r="AC142" s="32"/>
      <c r="AD142" s="32"/>
      <c r="AE142" s="32"/>
      <c r="AT142" s="17" t="s">
        <v>179</v>
      </c>
      <c r="AU142" s="17" t="s">
        <v>83</v>
      </c>
    </row>
    <row r="143" s="2" customFormat="1" ht="114.9" customHeight="1">
      <c r="A143" s="32"/>
      <c r="B143" s="33"/>
      <c r="C143" s="196" t="s">
        <v>253</v>
      </c>
      <c r="D143" s="196" t="s">
        <v>145</v>
      </c>
      <c r="E143" s="197" t="s">
        <v>4257</v>
      </c>
      <c r="F143" s="198" t="s">
        <v>4258</v>
      </c>
      <c r="G143" s="199" t="s">
        <v>4259</v>
      </c>
      <c r="H143" s="200">
        <v>30</v>
      </c>
      <c r="I143" s="201">
        <v>4970</v>
      </c>
      <c r="J143" s="201">
        <f>ROUND(I143*H143,2)</f>
        <v>149100</v>
      </c>
      <c r="K143" s="198" t="s">
        <v>4163</v>
      </c>
      <c r="L143" s="38"/>
      <c r="M143" s="202" t="s">
        <v>18</v>
      </c>
      <c r="N143" s="203" t="s">
        <v>45</v>
      </c>
      <c r="O143" s="204">
        <v>4.79</v>
      </c>
      <c r="P143" s="204">
        <f>O143*H143</f>
        <v>143.69999999999999</v>
      </c>
      <c r="Q143" s="204">
        <v>0</v>
      </c>
      <c r="R143" s="204">
        <f>Q143*H143</f>
        <v>0</v>
      </c>
      <c r="S143" s="204">
        <v>0</v>
      </c>
      <c r="T143" s="205">
        <f>S143*H143</f>
        <v>0</v>
      </c>
      <c r="U143" s="32"/>
      <c r="V143" s="32"/>
      <c r="W143" s="32"/>
      <c r="X143" s="32"/>
      <c r="Y143" s="32"/>
      <c r="Z143" s="32"/>
      <c r="AA143" s="32"/>
      <c r="AB143" s="32"/>
      <c r="AC143" s="32"/>
      <c r="AD143" s="32"/>
      <c r="AE143" s="32"/>
      <c r="AR143" s="206" t="s">
        <v>150</v>
      </c>
      <c r="AT143" s="206" t="s">
        <v>145</v>
      </c>
      <c r="AU143" s="206" t="s">
        <v>83</v>
      </c>
      <c r="AY143" s="17" t="s">
        <v>143</v>
      </c>
      <c r="BE143" s="207">
        <f>IF(N143="základní",J143,0)</f>
        <v>149100</v>
      </c>
      <c r="BF143" s="207">
        <f>IF(N143="snížená",J143,0)</f>
        <v>0</v>
      </c>
      <c r="BG143" s="207">
        <f>IF(N143="zákl. přenesená",J143,0)</f>
        <v>0</v>
      </c>
      <c r="BH143" s="207">
        <f>IF(N143="sníž. přenesená",J143,0)</f>
        <v>0</v>
      </c>
      <c r="BI143" s="207">
        <f>IF(N143="nulová",J143,0)</f>
        <v>0</v>
      </c>
      <c r="BJ143" s="17" t="s">
        <v>20</v>
      </c>
      <c r="BK143" s="207">
        <f>ROUND(I143*H143,2)</f>
        <v>149100</v>
      </c>
      <c r="BL143" s="17" t="s">
        <v>150</v>
      </c>
      <c r="BM143" s="206" t="s">
        <v>4260</v>
      </c>
    </row>
    <row r="144" s="2" customFormat="1">
      <c r="A144" s="32"/>
      <c r="B144" s="33"/>
      <c r="C144" s="34"/>
      <c r="D144" s="208" t="s">
        <v>152</v>
      </c>
      <c r="E144" s="34"/>
      <c r="F144" s="209" t="s">
        <v>4261</v>
      </c>
      <c r="G144" s="34"/>
      <c r="H144" s="34"/>
      <c r="I144" s="34"/>
      <c r="J144" s="34"/>
      <c r="K144" s="34"/>
      <c r="L144" s="38"/>
      <c r="M144" s="210"/>
      <c r="N144" s="211"/>
      <c r="O144" s="77"/>
      <c r="P144" s="77"/>
      <c r="Q144" s="77"/>
      <c r="R144" s="77"/>
      <c r="S144" s="77"/>
      <c r="T144" s="78"/>
      <c r="U144" s="32"/>
      <c r="V144" s="32"/>
      <c r="W144" s="32"/>
      <c r="X144" s="32"/>
      <c r="Y144" s="32"/>
      <c r="Z144" s="32"/>
      <c r="AA144" s="32"/>
      <c r="AB144" s="32"/>
      <c r="AC144" s="32"/>
      <c r="AD144" s="32"/>
      <c r="AE144" s="32"/>
      <c r="AT144" s="17" t="s">
        <v>152</v>
      </c>
      <c r="AU144" s="17" t="s">
        <v>83</v>
      </c>
    </row>
    <row r="145" s="2" customFormat="1" ht="90" customHeight="1">
      <c r="A145" s="32"/>
      <c r="B145" s="33"/>
      <c r="C145" s="196" t="s">
        <v>259</v>
      </c>
      <c r="D145" s="196" t="s">
        <v>145</v>
      </c>
      <c r="E145" s="197" t="s">
        <v>4262</v>
      </c>
      <c r="F145" s="198" t="s">
        <v>4263</v>
      </c>
      <c r="G145" s="199" t="s">
        <v>4259</v>
      </c>
      <c r="H145" s="200">
        <v>12</v>
      </c>
      <c r="I145" s="201">
        <v>4020</v>
      </c>
      <c r="J145" s="201">
        <f>ROUND(I145*H145,2)</f>
        <v>48240</v>
      </c>
      <c r="K145" s="198" t="s">
        <v>4163</v>
      </c>
      <c r="L145" s="38"/>
      <c r="M145" s="202" t="s">
        <v>18</v>
      </c>
      <c r="N145" s="203" t="s">
        <v>45</v>
      </c>
      <c r="O145" s="204">
        <v>7.3799999999999999</v>
      </c>
      <c r="P145" s="204">
        <f>O145*H145</f>
        <v>88.560000000000002</v>
      </c>
      <c r="Q145" s="204">
        <v>0</v>
      </c>
      <c r="R145" s="204">
        <f>Q145*H145</f>
        <v>0</v>
      </c>
      <c r="S145" s="204">
        <v>0</v>
      </c>
      <c r="T145" s="205">
        <f>S145*H145</f>
        <v>0</v>
      </c>
      <c r="U145" s="32"/>
      <c r="V145" s="32"/>
      <c r="W145" s="32"/>
      <c r="X145" s="32"/>
      <c r="Y145" s="32"/>
      <c r="Z145" s="32"/>
      <c r="AA145" s="32"/>
      <c r="AB145" s="32"/>
      <c r="AC145" s="32"/>
      <c r="AD145" s="32"/>
      <c r="AE145" s="32"/>
      <c r="AR145" s="206" t="s">
        <v>150</v>
      </c>
      <c r="AT145" s="206" t="s">
        <v>145</v>
      </c>
      <c r="AU145" s="206" t="s">
        <v>83</v>
      </c>
      <c r="AY145" s="17" t="s">
        <v>143</v>
      </c>
      <c r="BE145" s="207">
        <f>IF(N145="základní",J145,0)</f>
        <v>48240</v>
      </c>
      <c r="BF145" s="207">
        <f>IF(N145="snížená",J145,0)</f>
        <v>0</v>
      </c>
      <c r="BG145" s="207">
        <f>IF(N145="zákl. přenesená",J145,0)</f>
        <v>0</v>
      </c>
      <c r="BH145" s="207">
        <f>IF(N145="sníž. přenesená",J145,0)</f>
        <v>0</v>
      </c>
      <c r="BI145" s="207">
        <f>IF(N145="nulová",J145,0)</f>
        <v>0</v>
      </c>
      <c r="BJ145" s="17" t="s">
        <v>20</v>
      </c>
      <c r="BK145" s="207">
        <f>ROUND(I145*H145,2)</f>
        <v>48240</v>
      </c>
      <c r="BL145" s="17" t="s">
        <v>150</v>
      </c>
      <c r="BM145" s="206" t="s">
        <v>4264</v>
      </c>
    </row>
    <row r="146" s="2" customFormat="1">
      <c r="A146" s="32"/>
      <c r="B146" s="33"/>
      <c r="C146" s="34"/>
      <c r="D146" s="208" t="s">
        <v>152</v>
      </c>
      <c r="E146" s="34"/>
      <c r="F146" s="209" t="s">
        <v>4265</v>
      </c>
      <c r="G146" s="34"/>
      <c r="H146" s="34"/>
      <c r="I146" s="34"/>
      <c r="J146" s="34"/>
      <c r="K146" s="34"/>
      <c r="L146" s="38"/>
      <c r="M146" s="210"/>
      <c r="N146" s="211"/>
      <c r="O146" s="77"/>
      <c r="P146" s="77"/>
      <c r="Q146" s="77"/>
      <c r="R146" s="77"/>
      <c r="S146" s="77"/>
      <c r="T146" s="78"/>
      <c r="U146" s="32"/>
      <c r="V146" s="32"/>
      <c r="W146" s="32"/>
      <c r="X146" s="32"/>
      <c r="Y146" s="32"/>
      <c r="Z146" s="32"/>
      <c r="AA146" s="32"/>
      <c r="AB146" s="32"/>
      <c r="AC146" s="32"/>
      <c r="AD146" s="32"/>
      <c r="AE146" s="32"/>
      <c r="AT146" s="17" t="s">
        <v>152</v>
      </c>
      <c r="AU146" s="17" t="s">
        <v>83</v>
      </c>
    </row>
    <row r="147" s="2" customFormat="1" ht="24.15" customHeight="1">
      <c r="A147" s="32"/>
      <c r="B147" s="33"/>
      <c r="C147" s="212" t="s">
        <v>265</v>
      </c>
      <c r="D147" s="212" t="s">
        <v>260</v>
      </c>
      <c r="E147" s="213" t="s">
        <v>4266</v>
      </c>
      <c r="F147" s="214" t="s">
        <v>4267</v>
      </c>
      <c r="G147" s="215" t="s">
        <v>195</v>
      </c>
      <c r="H147" s="216">
        <v>270</v>
      </c>
      <c r="I147" s="217">
        <v>79.5</v>
      </c>
      <c r="J147" s="217">
        <f>ROUND(I147*H147,2)</f>
        <v>21465</v>
      </c>
      <c r="K147" s="214" t="s">
        <v>4163</v>
      </c>
      <c r="L147" s="218"/>
      <c r="M147" s="219" t="s">
        <v>18</v>
      </c>
      <c r="N147" s="220" t="s">
        <v>45</v>
      </c>
      <c r="O147" s="204">
        <v>0</v>
      </c>
      <c r="P147" s="204">
        <f>O147*H147</f>
        <v>0</v>
      </c>
      <c r="Q147" s="204">
        <v>0.00123</v>
      </c>
      <c r="R147" s="204">
        <f>Q147*H147</f>
        <v>0.33210000000000001</v>
      </c>
      <c r="S147" s="204">
        <v>0</v>
      </c>
      <c r="T147" s="205">
        <f>S147*H147</f>
        <v>0</v>
      </c>
      <c r="U147" s="32"/>
      <c r="V147" s="32"/>
      <c r="W147" s="32"/>
      <c r="X147" s="32"/>
      <c r="Y147" s="32"/>
      <c r="Z147" s="32"/>
      <c r="AA147" s="32"/>
      <c r="AB147" s="32"/>
      <c r="AC147" s="32"/>
      <c r="AD147" s="32"/>
      <c r="AE147" s="32"/>
      <c r="AR147" s="206" t="s">
        <v>181</v>
      </c>
      <c r="AT147" s="206" t="s">
        <v>260</v>
      </c>
      <c r="AU147" s="206" t="s">
        <v>83</v>
      </c>
      <c r="AY147" s="17" t="s">
        <v>143</v>
      </c>
      <c r="BE147" s="207">
        <f>IF(N147="základní",J147,0)</f>
        <v>21465</v>
      </c>
      <c r="BF147" s="207">
        <f>IF(N147="snížená",J147,0)</f>
        <v>0</v>
      </c>
      <c r="BG147" s="207">
        <f>IF(N147="zákl. přenesená",J147,0)</f>
        <v>0</v>
      </c>
      <c r="BH147" s="207">
        <f>IF(N147="sníž. přenesená",J147,0)</f>
        <v>0</v>
      </c>
      <c r="BI147" s="207">
        <f>IF(N147="nulová",J147,0)</f>
        <v>0</v>
      </c>
      <c r="BJ147" s="17" t="s">
        <v>20</v>
      </c>
      <c r="BK147" s="207">
        <f>ROUND(I147*H147,2)</f>
        <v>21465</v>
      </c>
      <c r="BL147" s="17" t="s">
        <v>150</v>
      </c>
      <c r="BM147" s="206" t="s">
        <v>4268</v>
      </c>
    </row>
    <row r="148" s="2" customFormat="1" ht="24.15" customHeight="1">
      <c r="A148" s="32"/>
      <c r="B148" s="33"/>
      <c r="C148" s="212" t="s">
        <v>269</v>
      </c>
      <c r="D148" s="212" t="s">
        <v>260</v>
      </c>
      <c r="E148" s="213" t="s">
        <v>4269</v>
      </c>
      <c r="F148" s="214" t="s">
        <v>4270</v>
      </c>
      <c r="G148" s="215" t="s">
        <v>195</v>
      </c>
      <c r="H148" s="216">
        <v>15</v>
      </c>
      <c r="I148" s="217">
        <v>35</v>
      </c>
      <c r="J148" s="217">
        <f>ROUND(I148*H148,2)</f>
        <v>525</v>
      </c>
      <c r="K148" s="214" t="s">
        <v>18</v>
      </c>
      <c r="L148" s="218"/>
      <c r="M148" s="219" t="s">
        <v>18</v>
      </c>
      <c r="N148" s="220" t="s">
        <v>45</v>
      </c>
      <c r="O148" s="204">
        <v>0</v>
      </c>
      <c r="P148" s="204">
        <f>O148*H148</f>
        <v>0</v>
      </c>
      <c r="Q148" s="204">
        <v>0.00020000000000000001</v>
      </c>
      <c r="R148" s="204">
        <f>Q148*H148</f>
        <v>0.0030000000000000001</v>
      </c>
      <c r="S148" s="204">
        <v>0</v>
      </c>
      <c r="T148" s="205">
        <f>S148*H148</f>
        <v>0</v>
      </c>
      <c r="U148" s="32"/>
      <c r="V148" s="32"/>
      <c r="W148" s="32"/>
      <c r="X148" s="32"/>
      <c r="Y148" s="32"/>
      <c r="Z148" s="32"/>
      <c r="AA148" s="32"/>
      <c r="AB148" s="32"/>
      <c r="AC148" s="32"/>
      <c r="AD148" s="32"/>
      <c r="AE148" s="32"/>
      <c r="AR148" s="206" t="s">
        <v>181</v>
      </c>
      <c r="AT148" s="206" t="s">
        <v>260</v>
      </c>
      <c r="AU148" s="206" t="s">
        <v>83</v>
      </c>
      <c r="AY148" s="17" t="s">
        <v>143</v>
      </c>
      <c r="BE148" s="207">
        <f>IF(N148="základní",J148,0)</f>
        <v>525</v>
      </c>
      <c r="BF148" s="207">
        <f>IF(N148="snížená",J148,0)</f>
        <v>0</v>
      </c>
      <c r="BG148" s="207">
        <f>IF(N148="zákl. přenesená",J148,0)</f>
        <v>0</v>
      </c>
      <c r="BH148" s="207">
        <f>IF(N148="sníž. přenesená",J148,0)</f>
        <v>0</v>
      </c>
      <c r="BI148" s="207">
        <f>IF(N148="nulová",J148,0)</f>
        <v>0</v>
      </c>
      <c r="BJ148" s="17" t="s">
        <v>20</v>
      </c>
      <c r="BK148" s="207">
        <f>ROUND(I148*H148,2)</f>
        <v>525</v>
      </c>
      <c r="BL148" s="17" t="s">
        <v>150</v>
      </c>
      <c r="BM148" s="206" t="s">
        <v>4271</v>
      </c>
    </row>
    <row r="149" s="2" customFormat="1">
      <c r="A149" s="32"/>
      <c r="B149" s="33"/>
      <c r="C149" s="34"/>
      <c r="D149" s="208" t="s">
        <v>179</v>
      </c>
      <c r="E149" s="34"/>
      <c r="F149" s="209" t="s">
        <v>4272</v>
      </c>
      <c r="G149" s="34"/>
      <c r="H149" s="34"/>
      <c r="I149" s="34"/>
      <c r="J149" s="34"/>
      <c r="K149" s="34"/>
      <c r="L149" s="38"/>
      <c r="M149" s="210"/>
      <c r="N149" s="211"/>
      <c r="O149" s="77"/>
      <c r="P149" s="77"/>
      <c r="Q149" s="77"/>
      <c r="R149" s="77"/>
      <c r="S149" s="77"/>
      <c r="T149" s="78"/>
      <c r="U149" s="32"/>
      <c r="V149" s="32"/>
      <c r="W149" s="32"/>
      <c r="X149" s="32"/>
      <c r="Y149" s="32"/>
      <c r="Z149" s="32"/>
      <c r="AA149" s="32"/>
      <c r="AB149" s="32"/>
      <c r="AC149" s="32"/>
      <c r="AD149" s="32"/>
      <c r="AE149" s="32"/>
      <c r="AT149" s="17" t="s">
        <v>179</v>
      </c>
      <c r="AU149" s="17" t="s">
        <v>83</v>
      </c>
    </row>
    <row r="150" s="2" customFormat="1" ht="24.15" customHeight="1">
      <c r="A150" s="32"/>
      <c r="B150" s="33"/>
      <c r="C150" s="212" t="s">
        <v>273</v>
      </c>
      <c r="D150" s="212" t="s">
        <v>260</v>
      </c>
      <c r="E150" s="213" t="s">
        <v>4273</v>
      </c>
      <c r="F150" s="214" t="s">
        <v>4274</v>
      </c>
      <c r="G150" s="215" t="s">
        <v>195</v>
      </c>
      <c r="H150" s="216">
        <v>15</v>
      </c>
      <c r="I150" s="217">
        <v>38.5</v>
      </c>
      <c r="J150" s="217">
        <f>ROUND(I150*H150,2)</f>
        <v>577.5</v>
      </c>
      <c r="K150" s="214" t="s">
        <v>18</v>
      </c>
      <c r="L150" s="218"/>
      <c r="M150" s="219" t="s">
        <v>18</v>
      </c>
      <c r="N150" s="220" t="s">
        <v>45</v>
      </c>
      <c r="O150" s="204">
        <v>0</v>
      </c>
      <c r="P150" s="204">
        <f>O150*H150</f>
        <v>0</v>
      </c>
      <c r="Q150" s="204">
        <v>0.00023000000000000001</v>
      </c>
      <c r="R150" s="204">
        <f>Q150*H150</f>
        <v>0.0034499999999999999</v>
      </c>
      <c r="S150" s="204">
        <v>0</v>
      </c>
      <c r="T150" s="205">
        <f>S150*H150</f>
        <v>0</v>
      </c>
      <c r="U150" s="32"/>
      <c r="V150" s="32"/>
      <c r="W150" s="32"/>
      <c r="X150" s="32"/>
      <c r="Y150" s="32"/>
      <c r="Z150" s="32"/>
      <c r="AA150" s="32"/>
      <c r="AB150" s="32"/>
      <c r="AC150" s="32"/>
      <c r="AD150" s="32"/>
      <c r="AE150" s="32"/>
      <c r="AR150" s="206" t="s">
        <v>181</v>
      </c>
      <c r="AT150" s="206" t="s">
        <v>260</v>
      </c>
      <c r="AU150" s="206" t="s">
        <v>83</v>
      </c>
      <c r="AY150" s="17" t="s">
        <v>143</v>
      </c>
      <c r="BE150" s="207">
        <f>IF(N150="základní",J150,0)</f>
        <v>577.5</v>
      </c>
      <c r="BF150" s="207">
        <f>IF(N150="snížená",J150,0)</f>
        <v>0</v>
      </c>
      <c r="BG150" s="207">
        <f>IF(N150="zákl. přenesená",J150,0)</f>
        <v>0</v>
      </c>
      <c r="BH150" s="207">
        <f>IF(N150="sníž. přenesená",J150,0)</f>
        <v>0</v>
      </c>
      <c r="BI150" s="207">
        <f>IF(N150="nulová",J150,0)</f>
        <v>0</v>
      </c>
      <c r="BJ150" s="17" t="s">
        <v>20</v>
      </c>
      <c r="BK150" s="207">
        <f>ROUND(I150*H150,2)</f>
        <v>577.5</v>
      </c>
      <c r="BL150" s="17" t="s">
        <v>150</v>
      </c>
      <c r="BM150" s="206" t="s">
        <v>4275</v>
      </c>
    </row>
    <row r="151" s="2" customFormat="1">
      <c r="A151" s="32"/>
      <c r="B151" s="33"/>
      <c r="C151" s="34"/>
      <c r="D151" s="208" t="s">
        <v>179</v>
      </c>
      <c r="E151" s="34"/>
      <c r="F151" s="209" t="s">
        <v>4276</v>
      </c>
      <c r="G151" s="34"/>
      <c r="H151" s="34"/>
      <c r="I151" s="34"/>
      <c r="J151" s="34"/>
      <c r="K151" s="34"/>
      <c r="L151" s="38"/>
      <c r="M151" s="210"/>
      <c r="N151" s="211"/>
      <c r="O151" s="77"/>
      <c r="P151" s="77"/>
      <c r="Q151" s="77"/>
      <c r="R151" s="77"/>
      <c r="S151" s="77"/>
      <c r="T151" s="78"/>
      <c r="U151" s="32"/>
      <c r="V151" s="32"/>
      <c r="W151" s="32"/>
      <c r="X151" s="32"/>
      <c r="Y151" s="32"/>
      <c r="Z151" s="32"/>
      <c r="AA151" s="32"/>
      <c r="AB151" s="32"/>
      <c r="AC151" s="32"/>
      <c r="AD151" s="32"/>
      <c r="AE151" s="32"/>
      <c r="AT151" s="17" t="s">
        <v>179</v>
      </c>
      <c r="AU151" s="17" t="s">
        <v>83</v>
      </c>
    </row>
    <row r="152" s="2" customFormat="1" ht="24.15" customHeight="1">
      <c r="A152" s="32"/>
      <c r="B152" s="33"/>
      <c r="C152" s="212" t="s">
        <v>279</v>
      </c>
      <c r="D152" s="212" t="s">
        <v>260</v>
      </c>
      <c r="E152" s="213" t="s">
        <v>4277</v>
      </c>
      <c r="F152" s="214" t="s">
        <v>4278</v>
      </c>
      <c r="G152" s="215" t="s">
        <v>195</v>
      </c>
      <c r="H152" s="216">
        <v>60</v>
      </c>
      <c r="I152" s="217">
        <v>11</v>
      </c>
      <c r="J152" s="217">
        <f>ROUND(I152*H152,2)</f>
        <v>660</v>
      </c>
      <c r="K152" s="214" t="s">
        <v>18</v>
      </c>
      <c r="L152" s="218"/>
      <c r="M152" s="219" t="s">
        <v>18</v>
      </c>
      <c r="N152" s="220" t="s">
        <v>45</v>
      </c>
      <c r="O152" s="204">
        <v>0</v>
      </c>
      <c r="P152" s="204">
        <f>O152*H152</f>
        <v>0</v>
      </c>
      <c r="Q152" s="204">
        <v>0.00011</v>
      </c>
      <c r="R152" s="204">
        <f>Q152*H152</f>
        <v>0.0066</v>
      </c>
      <c r="S152" s="204">
        <v>0</v>
      </c>
      <c r="T152" s="205">
        <f>S152*H152</f>
        <v>0</v>
      </c>
      <c r="U152" s="32"/>
      <c r="V152" s="32"/>
      <c r="W152" s="32"/>
      <c r="X152" s="32"/>
      <c r="Y152" s="32"/>
      <c r="Z152" s="32"/>
      <c r="AA152" s="32"/>
      <c r="AB152" s="32"/>
      <c r="AC152" s="32"/>
      <c r="AD152" s="32"/>
      <c r="AE152" s="32"/>
      <c r="AR152" s="206" t="s">
        <v>181</v>
      </c>
      <c r="AT152" s="206" t="s">
        <v>260</v>
      </c>
      <c r="AU152" s="206" t="s">
        <v>83</v>
      </c>
      <c r="AY152" s="17" t="s">
        <v>143</v>
      </c>
      <c r="BE152" s="207">
        <f>IF(N152="základní",J152,0)</f>
        <v>660</v>
      </c>
      <c r="BF152" s="207">
        <f>IF(N152="snížená",J152,0)</f>
        <v>0</v>
      </c>
      <c r="BG152" s="207">
        <f>IF(N152="zákl. přenesená",J152,0)</f>
        <v>0</v>
      </c>
      <c r="BH152" s="207">
        <f>IF(N152="sníž. přenesená",J152,0)</f>
        <v>0</v>
      </c>
      <c r="BI152" s="207">
        <f>IF(N152="nulová",J152,0)</f>
        <v>0</v>
      </c>
      <c r="BJ152" s="17" t="s">
        <v>20</v>
      </c>
      <c r="BK152" s="207">
        <f>ROUND(I152*H152,2)</f>
        <v>660</v>
      </c>
      <c r="BL152" s="17" t="s">
        <v>150</v>
      </c>
      <c r="BM152" s="206" t="s">
        <v>4279</v>
      </c>
    </row>
    <row r="153" s="2" customFormat="1">
      <c r="A153" s="32"/>
      <c r="B153" s="33"/>
      <c r="C153" s="34"/>
      <c r="D153" s="208" t="s">
        <v>179</v>
      </c>
      <c r="E153" s="34"/>
      <c r="F153" s="209" t="s">
        <v>4280</v>
      </c>
      <c r="G153" s="34"/>
      <c r="H153" s="34"/>
      <c r="I153" s="34"/>
      <c r="J153" s="34"/>
      <c r="K153" s="34"/>
      <c r="L153" s="38"/>
      <c r="M153" s="210"/>
      <c r="N153" s="211"/>
      <c r="O153" s="77"/>
      <c r="P153" s="77"/>
      <c r="Q153" s="77"/>
      <c r="R153" s="77"/>
      <c r="S153" s="77"/>
      <c r="T153" s="78"/>
      <c r="U153" s="32"/>
      <c r="V153" s="32"/>
      <c r="W153" s="32"/>
      <c r="X153" s="32"/>
      <c r="Y153" s="32"/>
      <c r="Z153" s="32"/>
      <c r="AA153" s="32"/>
      <c r="AB153" s="32"/>
      <c r="AC153" s="32"/>
      <c r="AD153" s="32"/>
      <c r="AE153" s="32"/>
      <c r="AT153" s="17" t="s">
        <v>179</v>
      </c>
      <c r="AU153" s="17" t="s">
        <v>83</v>
      </c>
    </row>
    <row r="154" s="2" customFormat="1" ht="24.15" customHeight="1">
      <c r="A154" s="32"/>
      <c r="B154" s="33"/>
      <c r="C154" s="212" t="s">
        <v>285</v>
      </c>
      <c r="D154" s="212" t="s">
        <v>260</v>
      </c>
      <c r="E154" s="213" t="s">
        <v>4281</v>
      </c>
      <c r="F154" s="214" t="s">
        <v>4282</v>
      </c>
      <c r="G154" s="215" t="s">
        <v>195</v>
      </c>
      <c r="H154" s="216">
        <v>36</v>
      </c>
      <c r="I154" s="217">
        <v>7.5</v>
      </c>
      <c r="J154" s="217">
        <f>ROUND(I154*H154,2)</f>
        <v>270</v>
      </c>
      <c r="K154" s="214" t="s">
        <v>4163</v>
      </c>
      <c r="L154" s="218"/>
      <c r="M154" s="219" t="s">
        <v>18</v>
      </c>
      <c r="N154" s="220" t="s">
        <v>45</v>
      </c>
      <c r="O154" s="204">
        <v>0</v>
      </c>
      <c r="P154" s="204">
        <f>O154*H154</f>
        <v>0</v>
      </c>
      <c r="Q154" s="204">
        <v>9.0000000000000006E-05</v>
      </c>
      <c r="R154" s="204">
        <f>Q154*H154</f>
        <v>0.0032400000000000003</v>
      </c>
      <c r="S154" s="204">
        <v>0</v>
      </c>
      <c r="T154" s="205">
        <f>S154*H154</f>
        <v>0</v>
      </c>
      <c r="U154" s="32"/>
      <c r="V154" s="32"/>
      <c r="W154" s="32"/>
      <c r="X154" s="32"/>
      <c r="Y154" s="32"/>
      <c r="Z154" s="32"/>
      <c r="AA154" s="32"/>
      <c r="AB154" s="32"/>
      <c r="AC154" s="32"/>
      <c r="AD154" s="32"/>
      <c r="AE154" s="32"/>
      <c r="AR154" s="206" t="s">
        <v>181</v>
      </c>
      <c r="AT154" s="206" t="s">
        <v>260</v>
      </c>
      <c r="AU154" s="206" t="s">
        <v>83</v>
      </c>
      <c r="AY154" s="17" t="s">
        <v>143</v>
      </c>
      <c r="BE154" s="207">
        <f>IF(N154="základní",J154,0)</f>
        <v>270</v>
      </c>
      <c r="BF154" s="207">
        <f>IF(N154="snížená",J154,0)</f>
        <v>0</v>
      </c>
      <c r="BG154" s="207">
        <f>IF(N154="zákl. přenesená",J154,0)</f>
        <v>0</v>
      </c>
      <c r="BH154" s="207">
        <f>IF(N154="sníž. přenesená",J154,0)</f>
        <v>0</v>
      </c>
      <c r="BI154" s="207">
        <f>IF(N154="nulová",J154,0)</f>
        <v>0</v>
      </c>
      <c r="BJ154" s="17" t="s">
        <v>20</v>
      </c>
      <c r="BK154" s="207">
        <f>ROUND(I154*H154,2)</f>
        <v>270</v>
      </c>
      <c r="BL154" s="17" t="s">
        <v>150</v>
      </c>
      <c r="BM154" s="206" t="s">
        <v>4283</v>
      </c>
    </row>
    <row r="155" s="2" customFormat="1" ht="21.75" customHeight="1">
      <c r="A155" s="32"/>
      <c r="B155" s="33"/>
      <c r="C155" s="212" t="s">
        <v>290</v>
      </c>
      <c r="D155" s="212" t="s">
        <v>260</v>
      </c>
      <c r="E155" s="213" t="s">
        <v>4284</v>
      </c>
      <c r="F155" s="214" t="s">
        <v>4285</v>
      </c>
      <c r="G155" s="215" t="s">
        <v>195</v>
      </c>
      <c r="H155" s="216">
        <v>144</v>
      </c>
      <c r="I155" s="217">
        <v>27</v>
      </c>
      <c r="J155" s="217">
        <f>ROUND(I155*H155,2)</f>
        <v>3888</v>
      </c>
      <c r="K155" s="214" t="s">
        <v>4163</v>
      </c>
      <c r="L155" s="218"/>
      <c r="M155" s="219" t="s">
        <v>18</v>
      </c>
      <c r="N155" s="220" t="s">
        <v>45</v>
      </c>
      <c r="O155" s="204">
        <v>0</v>
      </c>
      <c r="P155" s="204">
        <f>O155*H155</f>
        <v>0</v>
      </c>
      <c r="Q155" s="204">
        <v>0.00018000000000000001</v>
      </c>
      <c r="R155" s="204">
        <f>Q155*H155</f>
        <v>0.025920000000000002</v>
      </c>
      <c r="S155" s="204">
        <v>0</v>
      </c>
      <c r="T155" s="205">
        <f>S155*H155</f>
        <v>0</v>
      </c>
      <c r="U155" s="32"/>
      <c r="V155" s="32"/>
      <c r="W155" s="32"/>
      <c r="X155" s="32"/>
      <c r="Y155" s="32"/>
      <c r="Z155" s="32"/>
      <c r="AA155" s="32"/>
      <c r="AB155" s="32"/>
      <c r="AC155" s="32"/>
      <c r="AD155" s="32"/>
      <c r="AE155" s="32"/>
      <c r="AR155" s="206" t="s">
        <v>181</v>
      </c>
      <c r="AT155" s="206" t="s">
        <v>260</v>
      </c>
      <c r="AU155" s="206" t="s">
        <v>83</v>
      </c>
      <c r="AY155" s="17" t="s">
        <v>143</v>
      </c>
      <c r="BE155" s="207">
        <f>IF(N155="základní",J155,0)</f>
        <v>3888</v>
      </c>
      <c r="BF155" s="207">
        <f>IF(N155="snížená",J155,0)</f>
        <v>0</v>
      </c>
      <c r="BG155" s="207">
        <f>IF(N155="zákl. přenesená",J155,0)</f>
        <v>0</v>
      </c>
      <c r="BH155" s="207">
        <f>IF(N155="sníž. přenesená",J155,0)</f>
        <v>0</v>
      </c>
      <c r="BI155" s="207">
        <f>IF(N155="nulová",J155,0)</f>
        <v>0</v>
      </c>
      <c r="BJ155" s="17" t="s">
        <v>20</v>
      </c>
      <c r="BK155" s="207">
        <f>ROUND(I155*H155,2)</f>
        <v>3888</v>
      </c>
      <c r="BL155" s="17" t="s">
        <v>150</v>
      </c>
      <c r="BM155" s="206" t="s">
        <v>4286</v>
      </c>
    </row>
    <row r="156" s="2" customFormat="1" ht="21.75" customHeight="1">
      <c r="A156" s="32"/>
      <c r="B156" s="33"/>
      <c r="C156" s="212" t="s">
        <v>295</v>
      </c>
      <c r="D156" s="212" t="s">
        <v>260</v>
      </c>
      <c r="E156" s="213" t="s">
        <v>4287</v>
      </c>
      <c r="F156" s="214" t="s">
        <v>4288</v>
      </c>
      <c r="G156" s="215" t="s">
        <v>195</v>
      </c>
      <c r="H156" s="216">
        <v>30</v>
      </c>
      <c r="I156" s="217">
        <v>29</v>
      </c>
      <c r="J156" s="217">
        <f>ROUND(I156*H156,2)</f>
        <v>870</v>
      </c>
      <c r="K156" s="214" t="s">
        <v>4163</v>
      </c>
      <c r="L156" s="218"/>
      <c r="M156" s="219" t="s">
        <v>18</v>
      </c>
      <c r="N156" s="220" t="s">
        <v>45</v>
      </c>
      <c r="O156" s="204">
        <v>0</v>
      </c>
      <c r="P156" s="204">
        <f>O156*H156</f>
        <v>0</v>
      </c>
      <c r="Q156" s="204">
        <v>0.00021000000000000001</v>
      </c>
      <c r="R156" s="204">
        <f>Q156*H156</f>
        <v>0.0063</v>
      </c>
      <c r="S156" s="204">
        <v>0</v>
      </c>
      <c r="T156" s="205">
        <f>S156*H156</f>
        <v>0</v>
      </c>
      <c r="U156" s="32"/>
      <c r="V156" s="32"/>
      <c r="W156" s="32"/>
      <c r="X156" s="32"/>
      <c r="Y156" s="32"/>
      <c r="Z156" s="32"/>
      <c r="AA156" s="32"/>
      <c r="AB156" s="32"/>
      <c r="AC156" s="32"/>
      <c r="AD156" s="32"/>
      <c r="AE156" s="32"/>
      <c r="AR156" s="206" t="s">
        <v>181</v>
      </c>
      <c r="AT156" s="206" t="s">
        <v>260</v>
      </c>
      <c r="AU156" s="206" t="s">
        <v>83</v>
      </c>
      <c r="AY156" s="17" t="s">
        <v>143</v>
      </c>
      <c r="BE156" s="207">
        <f>IF(N156="základní",J156,0)</f>
        <v>870</v>
      </c>
      <c r="BF156" s="207">
        <f>IF(N156="snížená",J156,0)</f>
        <v>0</v>
      </c>
      <c r="BG156" s="207">
        <f>IF(N156="zákl. přenesená",J156,0)</f>
        <v>0</v>
      </c>
      <c r="BH156" s="207">
        <f>IF(N156="sníž. přenesená",J156,0)</f>
        <v>0</v>
      </c>
      <c r="BI156" s="207">
        <f>IF(N156="nulová",J156,0)</f>
        <v>0</v>
      </c>
      <c r="BJ156" s="17" t="s">
        <v>20</v>
      </c>
      <c r="BK156" s="207">
        <f>ROUND(I156*H156,2)</f>
        <v>870</v>
      </c>
      <c r="BL156" s="17" t="s">
        <v>150</v>
      </c>
      <c r="BM156" s="206" t="s">
        <v>4289</v>
      </c>
    </row>
    <row r="157" s="2" customFormat="1" ht="90" customHeight="1">
      <c r="A157" s="32"/>
      <c r="B157" s="33"/>
      <c r="C157" s="196" t="s">
        <v>301</v>
      </c>
      <c r="D157" s="196" t="s">
        <v>145</v>
      </c>
      <c r="E157" s="197" t="s">
        <v>4290</v>
      </c>
      <c r="F157" s="198" t="s">
        <v>4291</v>
      </c>
      <c r="G157" s="199" t="s">
        <v>256</v>
      </c>
      <c r="H157" s="200">
        <v>675</v>
      </c>
      <c r="I157" s="201">
        <v>40.399999999999999</v>
      </c>
      <c r="J157" s="201">
        <f>ROUND(I157*H157,2)</f>
        <v>27270</v>
      </c>
      <c r="K157" s="198" t="s">
        <v>4163</v>
      </c>
      <c r="L157" s="38"/>
      <c r="M157" s="202" t="s">
        <v>18</v>
      </c>
      <c r="N157" s="203" t="s">
        <v>45</v>
      </c>
      <c r="O157" s="204">
        <v>0</v>
      </c>
      <c r="P157" s="204">
        <f>O157*H157</f>
        <v>0</v>
      </c>
      <c r="Q157" s="204">
        <v>0</v>
      </c>
      <c r="R157" s="204">
        <f>Q157*H157</f>
        <v>0</v>
      </c>
      <c r="S157" s="204">
        <v>0</v>
      </c>
      <c r="T157" s="205">
        <f>S157*H157</f>
        <v>0</v>
      </c>
      <c r="U157" s="32"/>
      <c r="V157" s="32"/>
      <c r="W157" s="32"/>
      <c r="X157" s="32"/>
      <c r="Y157" s="32"/>
      <c r="Z157" s="32"/>
      <c r="AA157" s="32"/>
      <c r="AB157" s="32"/>
      <c r="AC157" s="32"/>
      <c r="AD157" s="32"/>
      <c r="AE157" s="32"/>
      <c r="AR157" s="206" t="s">
        <v>150</v>
      </c>
      <c r="AT157" s="206" t="s">
        <v>145</v>
      </c>
      <c r="AU157" s="206" t="s">
        <v>83</v>
      </c>
      <c r="AY157" s="17" t="s">
        <v>143</v>
      </c>
      <c r="BE157" s="207">
        <f>IF(N157="základní",J157,0)</f>
        <v>27270</v>
      </c>
      <c r="BF157" s="207">
        <f>IF(N157="snížená",J157,0)</f>
        <v>0</v>
      </c>
      <c r="BG157" s="207">
        <f>IF(N157="zákl. přenesená",J157,0)</f>
        <v>0</v>
      </c>
      <c r="BH157" s="207">
        <f>IF(N157="sníž. přenesená",J157,0)</f>
        <v>0</v>
      </c>
      <c r="BI157" s="207">
        <f>IF(N157="nulová",J157,0)</f>
        <v>0</v>
      </c>
      <c r="BJ157" s="17" t="s">
        <v>20</v>
      </c>
      <c r="BK157" s="207">
        <f>ROUND(I157*H157,2)</f>
        <v>27270</v>
      </c>
      <c r="BL157" s="17" t="s">
        <v>150</v>
      </c>
      <c r="BM157" s="206" t="s">
        <v>4292</v>
      </c>
    </row>
    <row r="158" s="2" customFormat="1">
      <c r="A158" s="32"/>
      <c r="B158" s="33"/>
      <c r="C158" s="34"/>
      <c r="D158" s="208" t="s">
        <v>152</v>
      </c>
      <c r="E158" s="34"/>
      <c r="F158" s="209" t="s">
        <v>4293</v>
      </c>
      <c r="G158" s="34"/>
      <c r="H158" s="34"/>
      <c r="I158" s="34"/>
      <c r="J158" s="34"/>
      <c r="K158" s="34"/>
      <c r="L158" s="38"/>
      <c r="M158" s="210"/>
      <c r="N158" s="211"/>
      <c r="O158" s="77"/>
      <c r="P158" s="77"/>
      <c r="Q158" s="77"/>
      <c r="R158" s="77"/>
      <c r="S158" s="77"/>
      <c r="T158" s="78"/>
      <c r="U158" s="32"/>
      <c r="V158" s="32"/>
      <c r="W158" s="32"/>
      <c r="X158" s="32"/>
      <c r="Y158" s="32"/>
      <c r="Z158" s="32"/>
      <c r="AA158" s="32"/>
      <c r="AB158" s="32"/>
      <c r="AC158" s="32"/>
      <c r="AD158" s="32"/>
      <c r="AE158" s="32"/>
      <c r="AT158" s="17" t="s">
        <v>152</v>
      </c>
      <c r="AU158" s="17" t="s">
        <v>83</v>
      </c>
    </row>
    <row r="159" s="2" customFormat="1">
      <c r="A159" s="32"/>
      <c r="B159" s="33"/>
      <c r="C159" s="34"/>
      <c r="D159" s="208" t="s">
        <v>179</v>
      </c>
      <c r="E159" s="34"/>
      <c r="F159" s="209" t="s">
        <v>4294</v>
      </c>
      <c r="G159" s="34"/>
      <c r="H159" s="34"/>
      <c r="I159" s="34"/>
      <c r="J159" s="34"/>
      <c r="K159" s="34"/>
      <c r="L159" s="38"/>
      <c r="M159" s="210"/>
      <c r="N159" s="211"/>
      <c r="O159" s="77"/>
      <c r="P159" s="77"/>
      <c r="Q159" s="77"/>
      <c r="R159" s="77"/>
      <c r="S159" s="77"/>
      <c r="T159" s="78"/>
      <c r="U159" s="32"/>
      <c r="V159" s="32"/>
      <c r="W159" s="32"/>
      <c r="X159" s="32"/>
      <c r="Y159" s="32"/>
      <c r="Z159" s="32"/>
      <c r="AA159" s="32"/>
      <c r="AB159" s="32"/>
      <c r="AC159" s="32"/>
      <c r="AD159" s="32"/>
      <c r="AE159" s="32"/>
      <c r="AT159" s="17" t="s">
        <v>179</v>
      </c>
      <c r="AU159" s="17" t="s">
        <v>83</v>
      </c>
    </row>
    <row r="160" s="2" customFormat="1" ht="101.25" customHeight="1">
      <c r="A160" s="32"/>
      <c r="B160" s="33"/>
      <c r="C160" s="196" t="s">
        <v>306</v>
      </c>
      <c r="D160" s="196" t="s">
        <v>145</v>
      </c>
      <c r="E160" s="197" t="s">
        <v>4295</v>
      </c>
      <c r="F160" s="198" t="s">
        <v>4296</v>
      </c>
      <c r="G160" s="199" t="s">
        <v>256</v>
      </c>
      <c r="H160" s="200">
        <v>675</v>
      </c>
      <c r="I160" s="201">
        <v>53.899999999999999</v>
      </c>
      <c r="J160" s="201">
        <f>ROUND(I160*H160,2)</f>
        <v>36382.5</v>
      </c>
      <c r="K160" s="198" t="s">
        <v>4163</v>
      </c>
      <c r="L160" s="38"/>
      <c r="M160" s="202" t="s">
        <v>18</v>
      </c>
      <c r="N160" s="203" t="s">
        <v>45</v>
      </c>
      <c r="O160" s="204">
        <v>0</v>
      </c>
      <c r="P160" s="204">
        <f>O160*H160</f>
        <v>0</v>
      </c>
      <c r="Q160" s="204">
        <v>0</v>
      </c>
      <c r="R160" s="204">
        <f>Q160*H160</f>
        <v>0</v>
      </c>
      <c r="S160" s="204">
        <v>0</v>
      </c>
      <c r="T160" s="205">
        <f>S160*H160</f>
        <v>0</v>
      </c>
      <c r="U160" s="32"/>
      <c r="V160" s="32"/>
      <c r="W160" s="32"/>
      <c r="X160" s="32"/>
      <c r="Y160" s="32"/>
      <c r="Z160" s="32"/>
      <c r="AA160" s="32"/>
      <c r="AB160" s="32"/>
      <c r="AC160" s="32"/>
      <c r="AD160" s="32"/>
      <c r="AE160" s="32"/>
      <c r="AR160" s="206" t="s">
        <v>150</v>
      </c>
      <c r="AT160" s="206" t="s">
        <v>145</v>
      </c>
      <c r="AU160" s="206" t="s">
        <v>83</v>
      </c>
      <c r="AY160" s="17" t="s">
        <v>143</v>
      </c>
      <c r="BE160" s="207">
        <f>IF(N160="základní",J160,0)</f>
        <v>36382.5</v>
      </c>
      <c r="BF160" s="207">
        <f>IF(N160="snížená",J160,0)</f>
        <v>0</v>
      </c>
      <c r="BG160" s="207">
        <f>IF(N160="zákl. přenesená",J160,0)</f>
        <v>0</v>
      </c>
      <c r="BH160" s="207">
        <f>IF(N160="sníž. přenesená",J160,0)</f>
        <v>0</v>
      </c>
      <c r="BI160" s="207">
        <f>IF(N160="nulová",J160,0)</f>
        <v>0</v>
      </c>
      <c r="BJ160" s="17" t="s">
        <v>20</v>
      </c>
      <c r="BK160" s="207">
        <f>ROUND(I160*H160,2)</f>
        <v>36382.5</v>
      </c>
      <c r="BL160" s="17" t="s">
        <v>150</v>
      </c>
      <c r="BM160" s="206" t="s">
        <v>4297</v>
      </c>
    </row>
    <row r="161" s="2" customFormat="1">
      <c r="A161" s="32"/>
      <c r="B161" s="33"/>
      <c r="C161" s="34"/>
      <c r="D161" s="208" t="s">
        <v>152</v>
      </c>
      <c r="E161" s="34"/>
      <c r="F161" s="209" t="s">
        <v>4293</v>
      </c>
      <c r="G161" s="34"/>
      <c r="H161" s="34"/>
      <c r="I161" s="34"/>
      <c r="J161" s="34"/>
      <c r="K161" s="34"/>
      <c r="L161" s="38"/>
      <c r="M161" s="210"/>
      <c r="N161" s="211"/>
      <c r="O161" s="77"/>
      <c r="P161" s="77"/>
      <c r="Q161" s="77"/>
      <c r="R161" s="77"/>
      <c r="S161" s="77"/>
      <c r="T161" s="78"/>
      <c r="U161" s="32"/>
      <c r="V161" s="32"/>
      <c r="W161" s="32"/>
      <c r="X161" s="32"/>
      <c r="Y161" s="32"/>
      <c r="Z161" s="32"/>
      <c r="AA161" s="32"/>
      <c r="AB161" s="32"/>
      <c r="AC161" s="32"/>
      <c r="AD161" s="32"/>
      <c r="AE161" s="32"/>
      <c r="AT161" s="17" t="s">
        <v>152</v>
      </c>
      <c r="AU161" s="17" t="s">
        <v>83</v>
      </c>
    </row>
    <row r="162" s="2" customFormat="1">
      <c r="A162" s="32"/>
      <c r="B162" s="33"/>
      <c r="C162" s="34"/>
      <c r="D162" s="208" t="s">
        <v>179</v>
      </c>
      <c r="E162" s="34"/>
      <c r="F162" s="209" t="s">
        <v>4294</v>
      </c>
      <c r="G162" s="34"/>
      <c r="H162" s="34"/>
      <c r="I162" s="34"/>
      <c r="J162" s="34"/>
      <c r="K162" s="34"/>
      <c r="L162" s="38"/>
      <c r="M162" s="210"/>
      <c r="N162" s="211"/>
      <c r="O162" s="77"/>
      <c r="P162" s="77"/>
      <c r="Q162" s="77"/>
      <c r="R162" s="77"/>
      <c r="S162" s="77"/>
      <c r="T162" s="78"/>
      <c r="U162" s="32"/>
      <c r="V162" s="32"/>
      <c r="W162" s="32"/>
      <c r="X162" s="32"/>
      <c r="Y162" s="32"/>
      <c r="Z162" s="32"/>
      <c r="AA162" s="32"/>
      <c r="AB162" s="32"/>
      <c r="AC162" s="32"/>
      <c r="AD162" s="32"/>
      <c r="AE162" s="32"/>
      <c r="AT162" s="17" t="s">
        <v>179</v>
      </c>
      <c r="AU162" s="17" t="s">
        <v>83</v>
      </c>
    </row>
    <row r="163" s="12" customFormat="1" ht="25.92" customHeight="1">
      <c r="A163" s="12"/>
      <c r="B163" s="181"/>
      <c r="C163" s="182"/>
      <c r="D163" s="183" t="s">
        <v>73</v>
      </c>
      <c r="E163" s="184" t="s">
        <v>4120</v>
      </c>
      <c r="F163" s="184" t="s">
        <v>4121</v>
      </c>
      <c r="G163" s="182"/>
      <c r="H163" s="182"/>
      <c r="I163" s="182"/>
      <c r="J163" s="185">
        <f>BK163</f>
        <v>764235</v>
      </c>
      <c r="K163" s="182"/>
      <c r="L163" s="186"/>
      <c r="M163" s="187"/>
      <c r="N163" s="188"/>
      <c r="O163" s="188"/>
      <c r="P163" s="189">
        <f>SUM(P164:P183)</f>
        <v>0</v>
      </c>
      <c r="Q163" s="188"/>
      <c r="R163" s="189">
        <f>SUM(R164:R183)</f>
        <v>0</v>
      </c>
      <c r="S163" s="188"/>
      <c r="T163" s="190">
        <f>SUM(T164:T183)</f>
        <v>0</v>
      </c>
      <c r="U163" s="12"/>
      <c r="V163" s="12"/>
      <c r="W163" s="12"/>
      <c r="X163" s="12"/>
      <c r="Y163" s="12"/>
      <c r="Z163" s="12"/>
      <c r="AA163" s="12"/>
      <c r="AB163" s="12"/>
      <c r="AC163" s="12"/>
      <c r="AD163" s="12"/>
      <c r="AE163" s="12"/>
      <c r="AR163" s="191" t="s">
        <v>150</v>
      </c>
      <c r="AT163" s="192" t="s">
        <v>73</v>
      </c>
      <c r="AU163" s="192" t="s">
        <v>74</v>
      </c>
      <c r="AY163" s="191" t="s">
        <v>143</v>
      </c>
      <c r="BK163" s="193">
        <f>SUM(BK164:BK183)</f>
        <v>764235</v>
      </c>
    </row>
    <row r="164" s="2" customFormat="1" ht="24.15" customHeight="1">
      <c r="A164" s="32"/>
      <c r="B164" s="33"/>
      <c r="C164" s="196" t="s">
        <v>312</v>
      </c>
      <c r="D164" s="196" t="s">
        <v>145</v>
      </c>
      <c r="E164" s="197" t="s">
        <v>4298</v>
      </c>
      <c r="F164" s="198" t="s">
        <v>4299</v>
      </c>
      <c r="G164" s="199" t="s">
        <v>195</v>
      </c>
      <c r="H164" s="200">
        <v>15</v>
      </c>
      <c r="I164" s="201">
        <v>464</v>
      </c>
      <c r="J164" s="201">
        <f>ROUND(I164*H164,2)</f>
        <v>6960</v>
      </c>
      <c r="K164" s="198" t="s">
        <v>4163</v>
      </c>
      <c r="L164" s="38"/>
      <c r="M164" s="202" t="s">
        <v>18</v>
      </c>
      <c r="N164" s="203" t="s">
        <v>45</v>
      </c>
      <c r="O164" s="204">
        <v>0</v>
      </c>
      <c r="P164" s="204">
        <f>O164*H164</f>
        <v>0</v>
      </c>
      <c r="Q164" s="204">
        <v>0</v>
      </c>
      <c r="R164" s="204">
        <f>Q164*H164</f>
        <v>0</v>
      </c>
      <c r="S164" s="204">
        <v>0</v>
      </c>
      <c r="T164" s="205">
        <f>S164*H164</f>
        <v>0</v>
      </c>
      <c r="U164" s="32"/>
      <c r="V164" s="32"/>
      <c r="W164" s="32"/>
      <c r="X164" s="32"/>
      <c r="Y164" s="32"/>
      <c r="Z164" s="32"/>
      <c r="AA164" s="32"/>
      <c r="AB164" s="32"/>
      <c r="AC164" s="32"/>
      <c r="AD164" s="32"/>
      <c r="AE164" s="32"/>
      <c r="AR164" s="206" t="s">
        <v>2516</v>
      </c>
      <c r="AT164" s="206" t="s">
        <v>145</v>
      </c>
      <c r="AU164" s="206" t="s">
        <v>20</v>
      </c>
      <c r="AY164" s="17" t="s">
        <v>143</v>
      </c>
      <c r="BE164" s="207">
        <f>IF(N164="základní",J164,0)</f>
        <v>6960</v>
      </c>
      <c r="BF164" s="207">
        <f>IF(N164="snížená",J164,0)</f>
        <v>0</v>
      </c>
      <c r="BG164" s="207">
        <f>IF(N164="zákl. přenesená",J164,0)</f>
        <v>0</v>
      </c>
      <c r="BH164" s="207">
        <f>IF(N164="sníž. přenesená",J164,0)</f>
        <v>0</v>
      </c>
      <c r="BI164" s="207">
        <f>IF(N164="nulová",J164,0)</f>
        <v>0</v>
      </c>
      <c r="BJ164" s="17" t="s">
        <v>20</v>
      </c>
      <c r="BK164" s="207">
        <f>ROUND(I164*H164,2)</f>
        <v>6960</v>
      </c>
      <c r="BL164" s="17" t="s">
        <v>2516</v>
      </c>
      <c r="BM164" s="206" t="s">
        <v>4300</v>
      </c>
    </row>
    <row r="165" s="2" customFormat="1" ht="55.5" customHeight="1">
      <c r="A165" s="32"/>
      <c r="B165" s="33"/>
      <c r="C165" s="196" t="s">
        <v>316</v>
      </c>
      <c r="D165" s="196" t="s">
        <v>145</v>
      </c>
      <c r="E165" s="197" t="s">
        <v>4301</v>
      </c>
      <c r="F165" s="198" t="s">
        <v>4302</v>
      </c>
      <c r="G165" s="199" t="s">
        <v>195</v>
      </c>
      <c r="H165" s="200">
        <v>15</v>
      </c>
      <c r="I165" s="201">
        <v>333</v>
      </c>
      <c r="J165" s="201">
        <f>ROUND(I165*H165,2)</f>
        <v>4995</v>
      </c>
      <c r="K165" s="198" t="s">
        <v>4163</v>
      </c>
      <c r="L165" s="38"/>
      <c r="M165" s="202" t="s">
        <v>18</v>
      </c>
      <c r="N165" s="203" t="s">
        <v>45</v>
      </c>
      <c r="O165" s="204">
        <v>0</v>
      </c>
      <c r="P165" s="204">
        <f>O165*H165</f>
        <v>0</v>
      </c>
      <c r="Q165" s="204">
        <v>0</v>
      </c>
      <c r="R165" s="204">
        <f>Q165*H165</f>
        <v>0</v>
      </c>
      <c r="S165" s="204">
        <v>0</v>
      </c>
      <c r="T165" s="205">
        <f>S165*H165</f>
        <v>0</v>
      </c>
      <c r="U165" s="32"/>
      <c r="V165" s="32"/>
      <c r="W165" s="32"/>
      <c r="X165" s="32"/>
      <c r="Y165" s="32"/>
      <c r="Z165" s="32"/>
      <c r="AA165" s="32"/>
      <c r="AB165" s="32"/>
      <c r="AC165" s="32"/>
      <c r="AD165" s="32"/>
      <c r="AE165" s="32"/>
      <c r="AR165" s="206" t="s">
        <v>2516</v>
      </c>
      <c r="AT165" s="206" t="s">
        <v>145</v>
      </c>
      <c r="AU165" s="206" t="s">
        <v>20</v>
      </c>
      <c r="AY165" s="17" t="s">
        <v>143</v>
      </c>
      <c r="BE165" s="207">
        <f>IF(N165="základní",J165,0)</f>
        <v>4995</v>
      </c>
      <c r="BF165" s="207">
        <f>IF(N165="snížená",J165,0)</f>
        <v>0</v>
      </c>
      <c r="BG165" s="207">
        <f>IF(N165="zákl. přenesená",J165,0)</f>
        <v>0</v>
      </c>
      <c r="BH165" s="207">
        <f>IF(N165="sníž. přenesená",J165,0)</f>
        <v>0</v>
      </c>
      <c r="BI165" s="207">
        <f>IF(N165="nulová",J165,0)</f>
        <v>0</v>
      </c>
      <c r="BJ165" s="17" t="s">
        <v>20</v>
      </c>
      <c r="BK165" s="207">
        <f>ROUND(I165*H165,2)</f>
        <v>4995</v>
      </c>
      <c r="BL165" s="17" t="s">
        <v>2516</v>
      </c>
      <c r="BM165" s="206" t="s">
        <v>4303</v>
      </c>
    </row>
    <row r="166" s="2" customFormat="1" ht="218.55" customHeight="1">
      <c r="A166" s="32"/>
      <c r="B166" s="33"/>
      <c r="C166" s="196" t="s">
        <v>320</v>
      </c>
      <c r="D166" s="196" t="s">
        <v>145</v>
      </c>
      <c r="E166" s="197" t="s">
        <v>4304</v>
      </c>
      <c r="F166" s="198" t="s">
        <v>4305</v>
      </c>
      <c r="G166" s="199" t="s">
        <v>506</v>
      </c>
      <c r="H166" s="200">
        <v>660</v>
      </c>
      <c r="I166" s="201">
        <v>225</v>
      </c>
      <c r="J166" s="201">
        <f>ROUND(I166*H166,2)</f>
        <v>148500</v>
      </c>
      <c r="K166" s="198" t="s">
        <v>4163</v>
      </c>
      <c r="L166" s="38"/>
      <c r="M166" s="202" t="s">
        <v>18</v>
      </c>
      <c r="N166" s="203" t="s">
        <v>45</v>
      </c>
      <c r="O166" s="204">
        <v>0</v>
      </c>
      <c r="P166" s="204">
        <f>O166*H166</f>
        <v>0</v>
      </c>
      <c r="Q166" s="204">
        <v>0</v>
      </c>
      <c r="R166" s="204">
        <f>Q166*H166</f>
        <v>0</v>
      </c>
      <c r="S166" s="204">
        <v>0</v>
      </c>
      <c r="T166" s="205">
        <f>S166*H166</f>
        <v>0</v>
      </c>
      <c r="U166" s="32"/>
      <c r="V166" s="32"/>
      <c r="W166" s="32"/>
      <c r="X166" s="32"/>
      <c r="Y166" s="32"/>
      <c r="Z166" s="32"/>
      <c r="AA166" s="32"/>
      <c r="AB166" s="32"/>
      <c r="AC166" s="32"/>
      <c r="AD166" s="32"/>
      <c r="AE166" s="32"/>
      <c r="AR166" s="206" t="s">
        <v>2516</v>
      </c>
      <c r="AT166" s="206" t="s">
        <v>145</v>
      </c>
      <c r="AU166" s="206" t="s">
        <v>20</v>
      </c>
      <c r="AY166" s="17" t="s">
        <v>143</v>
      </c>
      <c r="BE166" s="207">
        <f>IF(N166="základní",J166,0)</f>
        <v>148500</v>
      </c>
      <c r="BF166" s="207">
        <f>IF(N166="snížená",J166,0)</f>
        <v>0</v>
      </c>
      <c r="BG166" s="207">
        <f>IF(N166="zákl. přenesená",J166,0)</f>
        <v>0</v>
      </c>
      <c r="BH166" s="207">
        <f>IF(N166="sníž. přenesená",J166,0)</f>
        <v>0</v>
      </c>
      <c r="BI166" s="207">
        <f>IF(N166="nulová",J166,0)</f>
        <v>0</v>
      </c>
      <c r="BJ166" s="17" t="s">
        <v>20</v>
      </c>
      <c r="BK166" s="207">
        <f>ROUND(I166*H166,2)</f>
        <v>148500</v>
      </c>
      <c r="BL166" s="17" t="s">
        <v>2516</v>
      </c>
      <c r="BM166" s="206" t="s">
        <v>4306</v>
      </c>
    </row>
    <row r="167" s="2" customFormat="1">
      <c r="A167" s="32"/>
      <c r="B167" s="33"/>
      <c r="C167" s="34"/>
      <c r="D167" s="208" t="s">
        <v>152</v>
      </c>
      <c r="E167" s="34"/>
      <c r="F167" s="209" t="s">
        <v>4307</v>
      </c>
      <c r="G167" s="34"/>
      <c r="H167" s="34"/>
      <c r="I167" s="34"/>
      <c r="J167" s="34"/>
      <c r="K167" s="34"/>
      <c r="L167" s="38"/>
      <c r="M167" s="210"/>
      <c r="N167" s="211"/>
      <c r="O167" s="77"/>
      <c r="P167" s="77"/>
      <c r="Q167" s="77"/>
      <c r="R167" s="77"/>
      <c r="S167" s="77"/>
      <c r="T167" s="78"/>
      <c r="U167" s="32"/>
      <c r="V167" s="32"/>
      <c r="W167" s="32"/>
      <c r="X167" s="32"/>
      <c r="Y167" s="32"/>
      <c r="Z167" s="32"/>
      <c r="AA167" s="32"/>
      <c r="AB167" s="32"/>
      <c r="AC167" s="32"/>
      <c r="AD167" s="32"/>
      <c r="AE167" s="32"/>
      <c r="AT167" s="17" t="s">
        <v>152</v>
      </c>
      <c r="AU167" s="17" t="s">
        <v>20</v>
      </c>
    </row>
    <row r="168" s="2" customFormat="1">
      <c r="A168" s="32"/>
      <c r="B168" s="33"/>
      <c r="C168" s="34"/>
      <c r="D168" s="208" t="s">
        <v>179</v>
      </c>
      <c r="E168" s="34"/>
      <c r="F168" s="209" t="s">
        <v>4308</v>
      </c>
      <c r="G168" s="34"/>
      <c r="H168" s="34"/>
      <c r="I168" s="34"/>
      <c r="J168" s="34"/>
      <c r="K168" s="34"/>
      <c r="L168" s="38"/>
      <c r="M168" s="210"/>
      <c r="N168" s="211"/>
      <c r="O168" s="77"/>
      <c r="P168" s="77"/>
      <c r="Q168" s="77"/>
      <c r="R168" s="77"/>
      <c r="S168" s="77"/>
      <c r="T168" s="78"/>
      <c r="U168" s="32"/>
      <c r="V168" s="32"/>
      <c r="W168" s="32"/>
      <c r="X168" s="32"/>
      <c r="Y168" s="32"/>
      <c r="Z168" s="32"/>
      <c r="AA168" s="32"/>
      <c r="AB168" s="32"/>
      <c r="AC168" s="32"/>
      <c r="AD168" s="32"/>
      <c r="AE168" s="32"/>
      <c r="AT168" s="17" t="s">
        <v>179</v>
      </c>
      <c r="AU168" s="17" t="s">
        <v>20</v>
      </c>
    </row>
    <row r="169" s="2" customFormat="1" ht="218.55" customHeight="1">
      <c r="A169" s="32"/>
      <c r="B169" s="33"/>
      <c r="C169" s="196" t="s">
        <v>325</v>
      </c>
      <c r="D169" s="196" t="s">
        <v>145</v>
      </c>
      <c r="E169" s="197" t="s">
        <v>4309</v>
      </c>
      <c r="F169" s="198" t="s">
        <v>4310</v>
      </c>
      <c r="G169" s="199" t="s">
        <v>506</v>
      </c>
      <c r="H169" s="200">
        <v>322.5</v>
      </c>
      <c r="I169" s="201">
        <v>356</v>
      </c>
      <c r="J169" s="201">
        <f>ROUND(I169*H169,2)</f>
        <v>114810</v>
      </c>
      <c r="K169" s="198" t="s">
        <v>4163</v>
      </c>
      <c r="L169" s="38"/>
      <c r="M169" s="202" t="s">
        <v>18</v>
      </c>
      <c r="N169" s="203" t="s">
        <v>45</v>
      </c>
      <c r="O169" s="204">
        <v>0</v>
      </c>
      <c r="P169" s="204">
        <f>O169*H169</f>
        <v>0</v>
      </c>
      <c r="Q169" s="204">
        <v>0</v>
      </c>
      <c r="R169" s="204">
        <f>Q169*H169</f>
        <v>0</v>
      </c>
      <c r="S169" s="204">
        <v>0</v>
      </c>
      <c r="T169" s="205">
        <f>S169*H169</f>
        <v>0</v>
      </c>
      <c r="U169" s="32"/>
      <c r="V169" s="32"/>
      <c r="W169" s="32"/>
      <c r="X169" s="32"/>
      <c r="Y169" s="32"/>
      <c r="Z169" s="32"/>
      <c r="AA169" s="32"/>
      <c r="AB169" s="32"/>
      <c r="AC169" s="32"/>
      <c r="AD169" s="32"/>
      <c r="AE169" s="32"/>
      <c r="AR169" s="206" t="s">
        <v>2516</v>
      </c>
      <c r="AT169" s="206" t="s">
        <v>145</v>
      </c>
      <c r="AU169" s="206" t="s">
        <v>20</v>
      </c>
      <c r="AY169" s="17" t="s">
        <v>143</v>
      </c>
      <c r="BE169" s="207">
        <f>IF(N169="základní",J169,0)</f>
        <v>114810</v>
      </c>
      <c r="BF169" s="207">
        <f>IF(N169="snížená",J169,0)</f>
        <v>0</v>
      </c>
      <c r="BG169" s="207">
        <f>IF(N169="zákl. přenesená",J169,0)</f>
        <v>0</v>
      </c>
      <c r="BH169" s="207">
        <f>IF(N169="sníž. přenesená",J169,0)</f>
        <v>0</v>
      </c>
      <c r="BI169" s="207">
        <f>IF(N169="nulová",J169,0)</f>
        <v>0</v>
      </c>
      <c r="BJ169" s="17" t="s">
        <v>20</v>
      </c>
      <c r="BK169" s="207">
        <f>ROUND(I169*H169,2)</f>
        <v>114810</v>
      </c>
      <c r="BL169" s="17" t="s">
        <v>2516</v>
      </c>
      <c r="BM169" s="206" t="s">
        <v>4311</v>
      </c>
    </row>
    <row r="170" s="2" customFormat="1">
      <c r="A170" s="32"/>
      <c r="B170" s="33"/>
      <c r="C170" s="34"/>
      <c r="D170" s="208" t="s">
        <v>152</v>
      </c>
      <c r="E170" s="34"/>
      <c r="F170" s="209" t="s">
        <v>4307</v>
      </c>
      <c r="G170" s="34"/>
      <c r="H170" s="34"/>
      <c r="I170" s="34"/>
      <c r="J170" s="34"/>
      <c r="K170" s="34"/>
      <c r="L170" s="38"/>
      <c r="M170" s="210"/>
      <c r="N170" s="211"/>
      <c r="O170" s="77"/>
      <c r="P170" s="77"/>
      <c r="Q170" s="77"/>
      <c r="R170" s="77"/>
      <c r="S170" s="77"/>
      <c r="T170" s="78"/>
      <c r="U170" s="32"/>
      <c r="V170" s="32"/>
      <c r="W170" s="32"/>
      <c r="X170" s="32"/>
      <c r="Y170" s="32"/>
      <c r="Z170" s="32"/>
      <c r="AA170" s="32"/>
      <c r="AB170" s="32"/>
      <c r="AC170" s="32"/>
      <c r="AD170" s="32"/>
      <c r="AE170" s="32"/>
      <c r="AT170" s="17" t="s">
        <v>152</v>
      </c>
      <c r="AU170" s="17" t="s">
        <v>20</v>
      </c>
    </row>
    <row r="171" s="2" customFormat="1">
      <c r="A171" s="32"/>
      <c r="B171" s="33"/>
      <c r="C171" s="34"/>
      <c r="D171" s="208" t="s">
        <v>179</v>
      </c>
      <c r="E171" s="34"/>
      <c r="F171" s="209" t="s">
        <v>4308</v>
      </c>
      <c r="G171" s="34"/>
      <c r="H171" s="34"/>
      <c r="I171" s="34"/>
      <c r="J171" s="34"/>
      <c r="K171" s="34"/>
      <c r="L171" s="38"/>
      <c r="M171" s="210"/>
      <c r="N171" s="211"/>
      <c r="O171" s="77"/>
      <c r="P171" s="77"/>
      <c r="Q171" s="77"/>
      <c r="R171" s="77"/>
      <c r="S171" s="77"/>
      <c r="T171" s="78"/>
      <c r="U171" s="32"/>
      <c r="V171" s="32"/>
      <c r="W171" s="32"/>
      <c r="X171" s="32"/>
      <c r="Y171" s="32"/>
      <c r="Z171" s="32"/>
      <c r="AA171" s="32"/>
      <c r="AB171" s="32"/>
      <c r="AC171" s="32"/>
      <c r="AD171" s="32"/>
      <c r="AE171" s="32"/>
      <c r="AT171" s="17" t="s">
        <v>179</v>
      </c>
      <c r="AU171" s="17" t="s">
        <v>20</v>
      </c>
    </row>
    <row r="172" s="2" customFormat="1" ht="218.55" customHeight="1">
      <c r="A172" s="32"/>
      <c r="B172" s="33"/>
      <c r="C172" s="196" t="s">
        <v>330</v>
      </c>
      <c r="D172" s="196" t="s">
        <v>145</v>
      </c>
      <c r="E172" s="197" t="s">
        <v>4312</v>
      </c>
      <c r="F172" s="198" t="s">
        <v>4313</v>
      </c>
      <c r="G172" s="199" t="s">
        <v>506</v>
      </c>
      <c r="H172" s="200">
        <v>202.5</v>
      </c>
      <c r="I172" s="201">
        <v>486</v>
      </c>
      <c r="J172" s="201">
        <f>ROUND(I172*H172,2)</f>
        <v>98415</v>
      </c>
      <c r="K172" s="198" t="s">
        <v>4163</v>
      </c>
      <c r="L172" s="38"/>
      <c r="M172" s="202" t="s">
        <v>18</v>
      </c>
      <c r="N172" s="203" t="s">
        <v>45</v>
      </c>
      <c r="O172" s="204">
        <v>0</v>
      </c>
      <c r="P172" s="204">
        <f>O172*H172</f>
        <v>0</v>
      </c>
      <c r="Q172" s="204">
        <v>0</v>
      </c>
      <c r="R172" s="204">
        <f>Q172*H172</f>
        <v>0</v>
      </c>
      <c r="S172" s="204">
        <v>0</v>
      </c>
      <c r="T172" s="205">
        <f>S172*H172</f>
        <v>0</v>
      </c>
      <c r="U172" s="32"/>
      <c r="V172" s="32"/>
      <c r="W172" s="32"/>
      <c r="X172" s="32"/>
      <c r="Y172" s="32"/>
      <c r="Z172" s="32"/>
      <c r="AA172" s="32"/>
      <c r="AB172" s="32"/>
      <c r="AC172" s="32"/>
      <c r="AD172" s="32"/>
      <c r="AE172" s="32"/>
      <c r="AR172" s="206" t="s">
        <v>2516</v>
      </c>
      <c r="AT172" s="206" t="s">
        <v>145</v>
      </c>
      <c r="AU172" s="206" t="s">
        <v>20</v>
      </c>
      <c r="AY172" s="17" t="s">
        <v>143</v>
      </c>
      <c r="BE172" s="207">
        <f>IF(N172="základní",J172,0)</f>
        <v>98415</v>
      </c>
      <c r="BF172" s="207">
        <f>IF(N172="snížená",J172,0)</f>
        <v>0</v>
      </c>
      <c r="BG172" s="207">
        <f>IF(N172="zákl. přenesená",J172,0)</f>
        <v>0</v>
      </c>
      <c r="BH172" s="207">
        <f>IF(N172="sníž. přenesená",J172,0)</f>
        <v>0</v>
      </c>
      <c r="BI172" s="207">
        <f>IF(N172="nulová",J172,0)</f>
        <v>0</v>
      </c>
      <c r="BJ172" s="17" t="s">
        <v>20</v>
      </c>
      <c r="BK172" s="207">
        <f>ROUND(I172*H172,2)</f>
        <v>98415</v>
      </c>
      <c r="BL172" s="17" t="s">
        <v>2516</v>
      </c>
      <c r="BM172" s="206" t="s">
        <v>4314</v>
      </c>
    </row>
    <row r="173" s="2" customFormat="1">
      <c r="A173" s="32"/>
      <c r="B173" s="33"/>
      <c r="C173" s="34"/>
      <c r="D173" s="208" t="s">
        <v>152</v>
      </c>
      <c r="E173" s="34"/>
      <c r="F173" s="209" t="s">
        <v>4307</v>
      </c>
      <c r="G173" s="34"/>
      <c r="H173" s="34"/>
      <c r="I173" s="34"/>
      <c r="J173" s="34"/>
      <c r="K173" s="34"/>
      <c r="L173" s="38"/>
      <c r="M173" s="210"/>
      <c r="N173" s="211"/>
      <c r="O173" s="77"/>
      <c r="P173" s="77"/>
      <c r="Q173" s="77"/>
      <c r="R173" s="77"/>
      <c r="S173" s="77"/>
      <c r="T173" s="78"/>
      <c r="U173" s="32"/>
      <c r="V173" s="32"/>
      <c r="W173" s="32"/>
      <c r="X173" s="32"/>
      <c r="Y173" s="32"/>
      <c r="Z173" s="32"/>
      <c r="AA173" s="32"/>
      <c r="AB173" s="32"/>
      <c r="AC173" s="32"/>
      <c r="AD173" s="32"/>
      <c r="AE173" s="32"/>
      <c r="AT173" s="17" t="s">
        <v>152</v>
      </c>
      <c r="AU173" s="17" t="s">
        <v>20</v>
      </c>
    </row>
    <row r="174" s="2" customFormat="1">
      <c r="A174" s="32"/>
      <c r="B174" s="33"/>
      <c r="C174" s="34"/>
      <c r="D174" s="208" t="s">
        <v>179</v>
      </c>
      <c r="E174" s="34"/>
      <c r="F174" s="209" t="s">
        <v>4308</v>
      </c>
      <c r="G174" s="34"/>
      <c r="H174" s="34"/>
      <c r="I174" s="34"/>
      <c r="J174" s="34"/>
      <c r="K174" s="34"/>
      <c r="L174" s="38"/>
      <c r="M174" s="210"/>
      <c r="N174" s="211"/>
      <c r="O174" s="77"/>
      <c r="P174" s="77"/>
      <c r="Q174" s="77"/>
      <c r="R174" s="77"/>
      <c r="S174" s="77"/>
      <c r="T174" s="78"/>
      <c r="U174" s="32"/>
      <c r="V174" s="32"/>
      <c r="W174" s="32"/>
      <c r="X174" s="32"/>
      <c r="Y174" s="32"/>
      <c r="Z174" s="32"/>
      <c r="AA174" s="32"/>
      <c r="AB174" s="32"/>
      <c r="AC174" s="32"/>
      <c r="AD174" s="32"/>
      <c r="AE174" s="32"/>
      <c r="AT174" s="17" t="s">
        <v>179</v>
      </c>
      <c r="AU174" s="17" t="s">
        <v>20</v>
      </c>
    </row>
    <row r="175" s="2" customFormat="1" ht="218.55" customHeight="1">
      <c r="A175" s="32"/>
      <c r="B175" s="33"/>
      <c r="C175" s="196" t="s">
        <v>336</v>
      </c>
      <c r="D175" s="196" t="s">
        <v>145</v>
      </c>
      <c r="E175" s="197" t="s">
        <v>4315</v>
      </c>
      <c r="F175" s="198" t="s">
        <v>4316</v>
      </c>
      <c r="G175" s="199" t="s">
        <v>506</v>
      </c>
      <c r="H175" s="200">
        <v>15</v>
      </c>
      <c r="I175" s="201">
        <v>617</v>
      </c>
      <c r="J175" s="201">
        <f>ROUND(I175*H175,2)</f>
        <v>9255</v>
      </c>
      <c r="K175" s="198" t="s">
        <v>4163</v>
      </c>
      <c r="L175" s="38"/>
      <c r="M175" s="202" t="s">
        <v>18</v>
      </c>
      <c r="N175" s="203" t="s">
        <v>45</v>
      </c>
      <c r="O175" s="204">
        <v>0</v>
      </c>
      <c r="P175" s="204">
        <f>O175*H175</f>
        <v>0</v>
      </c>
      <c r="Q175" s="204">
        <v>0</v>
      </c>
      <c r="R175" s="204">
        <f>Q175*H175</f>
        <v>0</v>
      </c>
      <c r="S175" s="204">
        <v>0</v>
      </c>
      <c r="T175" s="205">
        <f>S175*H175</f>
        <v>0</v>
      </c>
      <c r="U175" s="32"/>
      <c r="V175" s="32"/>
      <c r="W175" s="32"/>
      <c r="X175" s="32"/>
      <c r="Y175" s="32"/>
      <c r="Z175" s="32"/>
      <c r="AA175" s="32"/>
      <c r="AB175" s="32"/>
      <c r="AC175" s="32"/>
      <c r="AD175" s="32"/>
      <c r="AE175" s="32"/>
      <c r="AR175" s="206" t="s">
        <v>2516</v>
      </c>
      <c r="AT175" s="206" t="s">
        <v>145</v>
      </c>
      <c r="AU175" s="206" t="s">
        <v>20</v>
      </c>
      <c r="AY175" s="17" t="s">
        <v>143</v>
      </c>
      <c r="BE175" s="207">
        <f>IF(N175="základní",J175,0)</f>
        <v>9255</v>
      </c>
      <c r="BF175" s="207">
        <f>IF(N175="snížená",J175,0)</f>
        <v>0</v>
      </c>
      <c r="BG175" s="207">
        <f>IF(N175="zákl. přenesená",J175,0)</f>
        <v>0</v>
      </c>
      <c r="BH175" s="207">
        <f>IF(N175="sníž. přenesená",J175,0)</f>
        <v>0</v>
      </c>
      <c r="BI175" s="207">
        <f>IF(N175="nulová",J175,0)</f>
        <v>0</v>
      </c>
      <c r="BJ175" s="17" t="s">
        <v>20</v>
      </c>
      <c r="BK175" s="207">
        <f>ROUND(I175*H175,2)</f>
        <v>9255</v>
      </c>
      <c r="BL175" s="17" t="s">
        <v>2516</v>
      </c>
      <c r="BM175" s="206" t="s">
        <v>4317</v>
      </c>
    </row>
    <row r="176" s="2" customFormat="1">
      <c r="A176" s="32"/>
      <c r="B176" s="33"/>
      <c r="C176" s="34"/>
      <c r="D176" s="208" t="s">
        <v>152</v>
      </c>
      <c r="E176" s="34"/>
      <c r="F176" s="209" t="s">
        <v>4307</v>
      </c>
      <c r="G176" s="34"/>
      <c r="H176" s="34"/>
      <c r="I176" s="34"/>
      <c r="J176" s="34"/>
      <c r="K176" s="34"/>
      <c r="L176" s="38"/>
      <c r="M176" s="210"/>
      <c r="N176" s="211"/>
      <c r="O176" s="77"/>
      <c r="P176" s="77"/>
      <c r="Q176" s="77"/>
      <c r="R176" s="77"/>
      <c r="S176" s="77"/>
      <c r="T176" s="78"/>
      <c r="U176" s="32"/>
      <c r="V176" s="32"/>
      <c r="W176" s="32"/>
      <c r="X176" s="32"/>
      <c r="Y176" s="32"/>
      <c r="Z176" s="32"/>
      <c r="AA176" s="32"/>
      <c r="AB176" s="32"/>
      <c r="AC176" s="32"/>
      <c r="AD176" s="32"/>
      <c r="AE176" s="32"/>
      <c r="AT176" s="17" t="s">
        <v>152</v>
      </c>
      <c r="AU176" s="17" t="s">
        <v>20</v>
      </c>
    </row>
    <row r="177" s="2" customFormat="1">
      <c r="A177" s="32"/>
      <c r="B177" s="33"/>
      <c r="C177" s="34"/>
      <c r="D177" s="208" t="s">
        <v>179</v>
      </c>
      <c r="E177" s="34"/>
      <c r="F177" s="209" t="s">
        <v>4308</v>
      </c>
      <c r="G177" s="34"/>
      <c r="H177" s="34"/>
      <c r="I177" s="34"/>
      <c r="J177" s="34"/>
      <c r="K177" s="34"/>
      <c r="L177" s="38"/>
      <c r="M177" s="210"/>
      <c r="N177" s="211"/>
      <c r="O177" s="77"/>
      <c r="P177" s="77"/>
      <c r="Q177" s="77"/>
      <c r="R177" s="77"/>
      <c r="S177" s="77"/>
      <c r="T177" s="78"/>
      <c r="U177" s="32"/>
      <c r="V177" s="32"/>
      <c r="W177" s="32"/>
      <c r="X177" s="32"/>
      <c r="Y177" s="32"/>
      <c r="Z177" s="32"/>
      <c r="AA177" s="32"/>
      <c r="AB177" s="32"/>
      <c r="AC177" s="32"/>
      <c r="AD177" s="32"/>
      <c r="AE177" s="32"/>
      <c r="AT177" s="17" t="s">
        <v>179</v>
      </c>
      <c r="AU177" s="17" t="s">
        <v>20</v>
      </c>
    </row>
    <row r="178" s="2" customFormat="1" ht="90" customHeight="1">
      <c r="A178" s="32"/>
      <c r="B178" s="33"/>
      <c r="C178" s="196" t="s">
        <v>340</v>
      </c>
      <c r="D178" s="196" t="s">
        <v>145</v>
      </c>
      <c r="E178" s="197" t="s">
        <v>4318</v>
      </c>
      <c r="F178" s="198" t="s">
        <v>4319</v>
      </c>
      <c r="G178" s="199" t="s">
        <v>195</v>
      </c>
      <c r="H178" s="200">
        <v>6</v>
      </c>
      <c r="I178" s="201">
        <v>31900</v>
      </c>
      <c r="J178" s="201">
        <f>ROUND(I178*H178,2)</f>
        <v>191400</v>
      </c>
      <c r="K178" s="198" t="s">
        <v>4163</v>
      </c>
      <c r="L178" s="38"/>
      <c r="M178" s="202" t="s">
        <v>18</v>
      </c>
      <c r="N178" s="203" t="s">
        <v>45</v>
      </c>
      <c r="O178" s="204">
        <v>0</v>
      </c>
      <c r="P178" s="204">
        <f>O178*H178</f>
        <v>0</v>
      </c>
      <c r="Q178" s="204">
        <v>0</v>
      </c>
      <c r="R178" s="204">
        <f>Q178*H178</f>
        <v>0</v>
      </c>
      <c r="S178" s="204">
        <v>0</v>
      </c>
      <c r="T178" s="205">
        <f>S178*H178</f>
        <v>0</v>
      </c>
      <c r="U178" s="32"/>
      <c r="V178" s="32"/>
      <c r="W178" s="32"/>
      <c r="X178" s="32"/>
      <c r="Y178" s="32"/>
      <c r="Z178" s="32"/>
      <c r="AA178" s="32"/>
      <c r="AB178" s="32"/>
      <c r="AC178" s="32"/>
      <c r="AD178" s="32"/>
      <c r="AE178" s="32"/>
      <c r="AR178" s="206" t="s">
        <v>2516</v>
      </c>
      <c r="AT178" s="206" t="s">
        <v>145</v>
      </c>
      <c r="AU178" s="206" t="s">
        <v>20</v>
      </c>
      <c r="AY178" s="17" t="s">
        <v>143</v>
      </c>
      <c r="BE178" s="207">
        <f>IF(N178="základní",J178,0)</f>
        <v>191400</v>
      </c>
      <c r="BF178" s="207">
        <f>IF(N178="snížená",J178,0)</f>
        <v>0</v>
      </c>
      <c r="BG178" s="207">
        <f>IF(N178="zákl. přenesená",J178,0)</f>
        <v>0</v>
      </c>
      <c r="BH178" s="207">
        <f>IF(N178="sníž. přenesená",J178,0)</f>
        <v>0</v>
      </c>
      <c r="BI178" s="207">
        <f>IF(N178="nulová",J178,0)</f>
        <v>0</v>
      </c>
      <c r="BJ178" s="17" t="s">
        <v>20</v>
      </c>
      <c r="BK178" s="207">
        <f>ROUND(I178*H178,2)</f>
        <v>191400</v>
      </c>
      <c r="BL178" s="17" t="s">
        <v>2516</v>
      </c>
      <c r="BM178" s="206" t="s">
        <v>4320</v>
      </c>
    </row>
    <row r="179" s="2" customFormat="1">
      <c r="A179" s="32"/>
      <c r="B179" s="33"/>
      <c r="C179" s="34"/>
      <c r="D179" s="208" t="s">
        <v>152</v>
      </c>
      <c r="E179" s="34"/>
      <c r="F179" s="209" t="s">
        <v>4321</v>
      </c>
      <c r="G179" s="34"/>
      <c r="H179" s="34"/>
      <c r="I179" s="34"/>
      <c r="J179" s="34"/>
      <c r="K179" s="34"/>
      <c r="L179" s="38"/>
      <c r="M179" s="210"/>
      <c r="N179" s="211"/>
      <c r="O179" s="77"/>
      <c r="P179" s="77"/>
      <c r="Q179" s="77"/>
      <c r="R179" s="77"/>
      <c r="S179" s="77"/>
      <c r="T179" s="78"/>
      <c r="U179" s="32"/>
      <c r="V179" s="32"/>
      <c r="W179" s="32"/>
      <c r="X179" s="32"/>
      <c r="Y179" s="32"/>
      <c r="Z179" s="32"/>
      <c r="AA179" s="32"/>
      <c r="AB179" s="32"/>
      <c r="AC179" s="32"/>
      <c r="AD179" s="32"/>
      <c r="AE179" s="32"/>
      <c r="AT179" s="17" t="s">
        <v>152</v>
      </c>
      <c r="AU179" s="17" t="s">
        <v>20</v>
      </c>
    </row>
    <row r="180" s="2" customFormat="1">
      <c r="A180" s="32"/>
      <c r="B180" s="33"/>
      <c r="C180" s="34"/>
      <c r="D180" s="208" t="s">
        <v>179</v>
      </c>
      <c r="E180" s="34"/>
      <c r="F180" s="209" t="s">
        <v>4322</v>
      </c>
      <c r="G180" s="34"/>
      <c r="H180" s="34"/>
      <c r="I180" s="34"/>
      <c r="J180" s="34"/>
      <c r="K180" s="34"/>
      <c r="L180" s="38"/>
      <c r="M180" s="210"/>
      <c r="N180" s="211"/>
      <c r="O180" s="77"/>
      <c r="P180" s="77"/>
      <c r="Q180" s="77"/>
      <c r="R180" s="77"/>
      <c r="S180" s="77"/>
      <c r="T180" s="78"/>
      <c r="U180" s="32"/>
      <c r="V180" s="32"/>
      <c r="W180" s="32"/>
      <c r="X180" s="32"/>
      <c r="Y180" s="32"/>
      <c r="Z180" s="32"/>
      <c r="AA180" s="32"/>
      <c r="AB180" s="32"/>
      <c r="AC180" s="32"/>
      <c r="AD180" s="32"/>
      <c r="AE180" s="32"/>
      <c r="AT180" s="17" t="s">
        <v>179</v>
      </c>
      <c r="AU180" s="17" t="s">
        <v>20</v>
      </c>
    </row>
    <row r="181" s="2" customFormat="1" ht="90" customHeight="1">
      <c r="A181" s="32"/>
      <c r="B181" s="33"/>
      <c r="C181" s="196" t="s">
        <v>345</v>
      </c>
      <c r="D181" s="196" t="s">
        <v>145</v>
      </c>
      <c r="E181" s="197" t="s">
        <v>4323</v>
      </c>
      <c r="F181" s="198" t="s">
        <v>4324</v>
      </c>
      <c r="G181" s="199" t="s">
        <v>506</v>
      </c>
      <c r="H181" s="200">
        <v>900</v>
      </c>
      <c r="I181" s="201">
        <v>211</v>
      </c>
      <c r="J181" s="201">
        <f>ROUND(I181*H181,2)</f>
        <v>189900</v>
      </c>
      <c r="K181" s="198" t="s">
        <v>4163</v>
      </c>
      <c r="L181" s="38"/>
      <c r="M181" s="202" t="s">
        <v>18</v>
      </c>
      <c r="N181" s="203" t="s">
        <v>45</v>
      </c>
      <c r="O181" s="204">
        <v>0</v>
      </c>
      <c r="P181" s="204">
        <f>O181*H181</f>
        <v>0</v>
      </c>
      <c r="Q181" s="204">
        <v>0</v>
      </c>
      <c r="R181" s="204">
        <f>Q181*H181</f>
        <v>0</v>
      </c>
      <c r="S181" s="204">
        <v>0</v>
      </c>
      <c r="T181" s="205">
        <f>S181*H181</f>
        <v>0</v>
      </c>
      <c r="U181" s="32"/>
      <c r="V181" s="32"/>
      <c r="W181" s="32"/>
      <c r="X181" s="32"/>
      <c r="Y181" s="32"/>
      <c r="Z181" s="32"/>
      <c r="AA181" s="32"/>
      <c r="AB181" s="32"/>
      <c r="AC181" s="32"/>
      <c r="AD181" s="32"/>
      <c r="AE181" s="32"/>
      <c r="AR181" s="206" t="s">
        <v>2516</v>
      </c>
      <c r="AT181" s="206" t="s">
        <v>145</v>
      </c>
      <c r="AU181" s="206" t="s">
        <v>20</v>
      </c>
      <c r="AY181" s="17" t="s">
        <v>143</v>
      </c>
      <c r="BE181" s="207">
        <f>IF(N181="základní",J181,0)</f>
        <v>189900</v>
      </c>
      <c r="BF181" s="207">
        <f>IF(N181="snížená",J181,0)</f>
        <v>0</v>
      </c>
      <c r="BG181" s="207">
        <f>IF(N181="zákl. přenesená",J181,0)</f>
        <v>0</v>
      </c>
      <c r="BH181" s="207">
        <f>IF(N181="sníž. přenesená",J181,0)</f>
        <v>0</v>
      </c>
      <c r="BI181" s="207">
        <f>IF(N181="nulová",J181,0)</f>
        <v>0</v>
      </c>
      <c r="BJ181" s="17" t="s">
        <v>20</v>
      </c>
      <c r="BK181" s="207">
        <f>ROUND(I181*H181,2)</f>
        <v>189900</v>
      </c>
      <c r="BL181" s="17" t="s">
        <v>2516</v>
      </c>
      <c r="BM181" s="206" t="s">
        <v>4325</v>
      </c>
    </row>
    <row r="182" s="2" customFormat="1">
      <c r="A182" s="32"/>
      <c r="B182" s="33"/>
      <c r="C182" s="34"/>
      <c r="D182" s="208" t="s">
        <v>152</v>
      </c>
      <c r="E182" s="34"/>
      <c r="F182" s="209" t="s">
        <v>4326</v>
      </c>
      <c r="G182" s="34"/>
      <c r="H182" s="34"/>
      <c r="I182" s="34"/>
      <c r="J182" s="34"/>
      <c r="K182" s="34"/>
      <c r="L182" s="38"/>
      <c r="M182" s="210"/>
      <c r="N182" s="211"/>
      <c r="O182" s="77"/>
      <c r="P182" s="77"/>
      <c r="Q182" s="77"/>
      <c r="R182" s="77"/>
      <c r="S182" s="77"/>
      <c r="T182" s="78"/>
      <c r="U182" s="32"/>
      <c r="V182" s="32"/>
      <c r="W182" s="32"/>
      <c r="X182" s="32"/>
      <c r="Y182" s="32"/>
      <c r="Z182" s="32"/>
      <c r="AA182" s="32"/>
      <c r="AB182" s="32"/>
      <c r="AC182" s="32"/>
      <c r="AD182" s="32"/>
      <c r="AE182" s="32"/>
      <c r="AT182" s="17" t="s">
        <v>152</v>
      </c>
      <c r="AU182" s="17" t="s">
        <v>20</v>
      </c>
    </row>
    <row r="183" s="2" customFormat="1">
      <c r="A183" s="32"/>
      <c r="B183" s="33"/>
      <c r="C183" s="34"/>
      <c r="D183" s="208" t="s">
        <v>179</v>
      </c>
      <c r="E183" s="34"/>
      <c r="F183" s="209" t="s">
        <v>4327</v>
      </c>
      <c r="G183" s="34"/>
      <c r="H183" s="34"/>
      <c r="I183" s="34"/>
      <c r="J183" s="34"/>
      <c r="K183" s="34"/>
      <c r="L183" s="38"/>
      <c r="M183" s="230"/>
      <c r="N183" s="231"/>
      <c r="O183" s="232"/>
      <c r="P183" s="232"/>
      <c r="Q183" s="232"/>
      <c r="R183" s="232"/>
      <c r="S183" s="232"/>
      <c r="T183" s="233"/>
      <c r="U183" s="32"/>
      <c r="V183" s="32"/>
      <c r="W183" s="32"/>
      <c r="X183" s="32"/>
      <c r="Y183" s="32"/>
      <c r="Z183" s="32"/>
      <c r="AA183" s="32"/>
      <c r="AB183" s="32"/>
      <c r="AC183" s="32"/>
      <c r="AD183" s="32"/>
      <c r="AE183" s="32"/>
      <c r="AT183" s="17" t="s">
        <v>179</v>
      </c>
      <c r="AU183" s="17" t="s">
        <v>20</v>
      </c>
    </row>
    <row r="184" s="2" customFormat="1" ht="6.96" customHeight="1">
      <c r="A184" s="32"/>
      <c r="B184" s="52"/>
      <c r="C184" s="53"/>
      <c r="D184" s="53"/>
      <c r="E184" s="53"/>
      <c r="F184" s="53"/>
      <c r="G184" s="53"/>
      <c r="H184" s="53"/>
      <c r="I184" s="53"/>
      <c r="J184" s="53"/>
      <c r="K184" s="53"/>
      <c r="L184" s="38"/>
      <c r="M184" s="32"/>
      <c r="O184" s="32"/>
      <c r="P184" s="32"/>
      <c r="Q184" s="32"/>
      <c r="R184" s="32"/>
      <c r="S184" s="32"/>
      <c r="T184" s="32"/>
      <c r="U184" s="32"/>
      <c r="V184" s="32"/>
      <c r="W184" s="32"/>
      <c r="X184" s="32"/>
      <c r="Y184" s="32"/>
      <c r="Z184" s="32"/>
      <c r="AA184" s="32"/>
      <c r="AB184" s="32"/>
      <c r="AC184" s="32"/>
      <c r="AD184" s="32"/>
      <c r="AE184" s="32"/>
    </row>
  </sheetData>
  <sheetProtection sheet="1" autoFilter="0" formatColumns="0" formatRows="0" objects="1" scenarios="1" spinCount="100000" saltValue="gBF0FPi9Kb8fvX+FfFFGwzE2eVKVqCnPKOkzUkJS+NMk9jHa9BerXSnydEimAVQJn/AN1uudoGsYi/ljpqUm1w==" hashValue="U90EVS6/BL81n799mzdrvSORalIAbfoAr3dSOQt3Kp05kzFeOXN4Ci3JcS5R0BU84tjoQn3AkHFoHQGzcS1txw==" algorithmName="SHA-512" password="CC35"/>
  <autoFilter ref="C81:K183"/>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1">
      <c r="A1" s="22"/>
    </row>
    <row r="2" s="1" customFormat="1" ht="36.96" customHeight="1">
      <c r="L2" s="1"/>
      <c r="M2" s="1"/>
      <c r="N2" s="1"/>
      <c r="O2" s="1"/>
      <c r="P2" s="1"/>
      <c r="Q2" s="1"/>
      <c r="R2" s="1"/>
      <c r="S2" s="1"/>
      <c r="T2" s="1"/>
      <c r="U2" s="1"/>
      <c r="V2" s="1"/>
      <c r="AT2" s="17" t="s">
        <v>89</v>
      </c>
    </row>
    <row r="3" s="1" customFormat="1" ht="6.96" customHeight="1">
      <c r="B3" s="121"/>
      <c r="C3" s="122"/>
      <c r="D3" s="122"/>
      <c r="E3" s="122"/>
      <c r="F3" s="122"/>
      <c r="G3" s="122"/>
      <c r="H3" s="122"/>
      <c r="I3" s="122"/>
      <c r="J3" s="122"/>
      <c r="K3" s="122"/>
      <c r="L3" s="20"/>
      <c r="AT3" s="17" t="s">
        <v>83</v>
      </c>
    </row>
    <row r="4" s="1" customFormat="1" ht="24.96" customHeight="1">
      <c r="B4" s="20"/>
      <c r="D4" s="123" t="s">
        <v>90</v>
      </c>
      <c r="L4" s="20"/>
      <c r="M4" s="124" t="s">
        <v>10</v>
      </c>
      <c r="AT4" s="17" t="s">
        <v>4</v>
      </c>
    </row>
    <row r="5" s="1" customFormat="1" ht="6.96" customHeight="1">
      <c r="B5" s="20"/>
      <c r="L5" s="20"/>
    </row>
    <row r="6" s="1" customFormat="1" ht="12" customHeight="1">
      <c r="B6" s="20"/>
      <c r="D6" s="125" t="s">
        <v>14</v>
      </c>
      <c r="L6" s="20"/>
    </row>
    <row r="7" s="1" customFormat="1" ht="26.25" customHeight="1">
      <c r="B7" s="20"/>
      <c r="E7" s="126" t="str">
        <f>'Rekapitulace zakázky'!K6</f>
        <v xml:space="preserve">Údržba, opravy a odstraňování závad u SMT 2022-2025 -  Položkový soupis předpokládaných objemů prací</v>
      </c>
      <c r="F7" s="125"/>
      <c r="G7" s="125"/>
      <c r="H7" s="125"/>
      <c r="L7" s="20"/>
    </row>
    <row r="8" s="2" customFormat="1" ht="12" customHeight="1">
      <c r="A8" s="32"/>
      <c r="B8" s="38"/>
      <c r="C8" s="32"/>
      <c r="D8" s="125" t="s">
        <v>91</v>
      </c>
      <c r="E8" s="32"/>
      <c r="F8" s="32"/>
      <c r="G8" s="32"/>
      <c r="H8" s="32"/>
      <c r="I8" s="32"/>
      <c r="J8" s="32"/>
      <c r="K8" s="32"/>
      <c r="L8" s="127"/>
      <c r="S8" s="32"/>
      <c r="T8" s="32"/>
      <c r="U8" s="32"/>
      <c r="V8" s="32"/>
      <c r="W8" s="32"/>
      <c r="X8" s="32"/>
      <c r="Y8" s="32"/>
      <c r="Z8" s="32"/>
      <c r="AA8" s="32"/>
      <c r="AB8" s="32"/>
      <c r="AC8" s="32"/>
      <c r="AD8" s="32"/>
      <c r="AE8" s="32"/>
    </row>
    <row r="9" s="2" customFormat="1" ht="16.5" customHeight="1">
      <c r="A9" s="32"/>
      <c r="B9" s="38"/>
      <c r="C9" s="32"/>
      <c r="D9" s="32"/>
      <c r="E9" s="128" t="s">
        <v>4328</v>
      </c>
      <c r="F9" s="32"/>
      <c r="G9" s="32"/>
      <c r="H9" s="32"/>
      <c r="I9" s="32"/>
      <c r="J9" s="32"/>
      <c r="K9" s="32"/>
      <c r="L9" s="127"/>
      <c r="S9" s="32"/>
      <c r="T9" s="32"/>
      <c r="U9" s="32"/>
      <c r="V9" s="32"/>
      <c r="W9" s="32"/>
      <c r="X9" s="32"/>
      <c r="Y9" s="32"/>
      <c r="Z9" s="32"/>
      <c r="AA9" s="32"/>
      <c r="AB9" s="32"/>
      <c r="AC9" s="32"/>
      <c r="AD9" s="32"/>
      <c r="AE9" s="32"/>
    </row>
    <row r="10" s="2" customFormat="1">
      <c r="A10" s="32"/>
      <c r="B10" s="38"/>
      <c r="C10" s="32"/>
      <c r="D10" s="32"/>
      <c r="E10" s="32"/>
      <c r="F10" s="32"/>
      <c r="G10" s="32"/>
      <c r="H10" s="32"/>
      <c r="I10" s="32"/>
      <c r="J10" s="32"/>
      <c r="K10" s="32"/>
      <c r="L10" s="127"/>
      <c r="S10" s="32"/>
      <c r="T10" s="32"/>
      <c r="U10" s="32"/>
      <c r="V10" s="32"/>
      <c r="W10" s="32"/>
      <c r="X10" s="32"/>
      <c r="Y10" s="32"/>
      <c r="Z10" s="32"/>
      <c r="AA10" s="32"/>
      <c r="AB10" s="32"/>
      <c r="AC10" s="32"/>
      <c r="AD10" s="32"/>
      <c r="AE10" s="32"/>
    </row>
    <row r="11" s="2" customFormat="1" ht="12" customHeight="1">
      <c r="A11" s="32"/>
      <c r="B11" s="38"/>
      <c r="C11" s="32"/>
      <c r="D11" s="125" t="s">
        <v>17</v>
      </c>
      <c r="E11" s="32"/>
      <c r="F11" s="129" t="s">
        <v>18</v>
      </c>
      <c r="G11" s="32"/>
      <c r="H11" s="32"/>
      <c r="I11" s="125" t="s">
        <v>19</v>
      </c>
      <c r="J11" s="129" t="s">
        <v>18</v>
      </c>
      <c r="K11" s="32"/>
      <c r="L11" s="127"/>
      <c r="S11" s="32"/>
      <c r="T11" s="32"/>
      <c r="U11" s="32"/>
      <c r="V11" s="32"/>
      <c r="W11" s="32"/>
      <c r="X11" s="32"/>
      <c r="Y11" s="32"/>
      <c r="Z11" s="32"/>
      <c r="AA11" s="32"/>
      <c r="AB11" s="32"/>
      <c r="AC11" s="32"/>
      <c r="AD11" s="32"/>
      <c r="AE11" s="32"/>
    </row>
    <row r="12" s="2" customFormat="1" ht="12" customHeight="1">
      <c r="A12" s="32"/>
      <c r="B12" s="38"/>
      <c r="C12" s="32"/>
      <c r="D12" s="125" t="s">
        <v>21</v>
      </c>
      <c r="E12" s="32"/>
      <c r="F12" s="129" t="s">
        <v>22</v>
      </c>
      <c r="G12" s="32"/>
      <c r="H12" s="32"/>
      <c r="I12" s="125" t="s">
        <v>23</v>
      </c>
      <c r="J12" s="130" t="str">
        <f>'Rekapitulace zakázky'!AN8</f>
        <v>1. 8. 2022</v>
      </c>
      <c r="K12" s="32"/>
      <c r="L12" s="127"/>
      <c r="S12" s="32"/>
      <c r="T12" s="32"/>
      <c r="U12" s="32"/>
      <c r="V12" s="32"/>
      <c r="W12" s="32"/>
      <c r="X12" s="32"/>
      <c r="Y12" s="32"/>
      <c r="Z12" s="32"/>
      <c r="AA12" s="32"/>
      <c r="AB12" s="32"/>
      <c r="AC12" s="32"/>
      <c r="AD12" s="32"/>
      <c r="AE12" s="32"/>
    </row>
    <row r="13" s="2" customFormat="1" ht="10.8" customHeight="1">
      <c r="A13" s="32"/>
      <c r="B13" s="38"/>
      <c r="C13" s="32"/>
      <c r="D13" s="32"/>
      <c r="E13" s="32"/>
      <c r="F13" s="32"/>
      <c r="G13" s="32"/>
      <c r="H13" s="32"/>
      <c r="I13" s="32"/>
      <c r="J13" s="32"/>
      <c r="K13" s="32"/>
      <c r="L13" s="127"/>
      <c r="S13" s="32"/>
      <c r="T13" s="32"/>
      <c r="U13" s="32"/>
      <c r="V13" s="32"/>
      <c r="W13" s="32"/>
      <c r="X13" s="32"/>
      <c r="Y13" s="32"/>
      <c r="Z13" s="32"/>
      <c r="AA13" s="32"/>
      <c r="AB13" s="32"/>
      <c r="AC13" s="32"/>
      <c r="AD13" s="32"/>
      <c r="AE13" s="32"/>
    </row>
    <row r="14" s="2" customFormat="1" ht="12" customHeight="1">
      <c r="A14" s="32"/>
      <c r="B14" s="38"/>
      <c r="C14" s="32"/>
      <c r="D14" s="125" t="s">
        <v>27</v>
      </c>
      <c r="E14" s="32"/>
      <c r="F14" s="32"/>
      <c r="G14" s="32"/>
      <c r="H14" s="32"/>
      <c r="I14" s="125" t="s">
        <v>28</v>
      </c>
      <c r="J14" s="129" t="s">
        <v>29</v>
      </c>
      <c r="K14" s="32"/>
      <c r="L14" s="127"/>
      <c r="S14" s="32"/>
      <c r="T14" s="32"/>
      <c r="U14" s="32"/>
      <c r="V14" s="32"/>
      <c r="W14" s="32"/>
      <c r="X14" s="32"/>
      <c r="Y14" s="32"/>
      <c r="Z14" s="32"/>
      <c r="AA14" s="32"/>
      <c r="AB14" s="32"/>
      <c r="AC14" s="32"/>
      <c r="AD14" s="32"/>
      <c r="AE14" s="32"/>
    </row>
    <row r="15" s="2" customFormat="1" ht="18" customHeight="1">
      <c r="A15" s="32"/>
      <c r="B15" s="38"/>
      <c r="C15" s="32"/>
      <c r="D15" s="32"/>
      <c r="E15" s="129" t="s">
        <v>30</v>
      </c>
      <c r="F15" s="32"/>
      <c r="G15" s="32"/>
      <c r="H15" s="32"/>
      <c r="I15" s="125" t="s">
        <v>31</v>
      </c>
      <c r="J15" s="129" t="s">
        <v>32</v>
      </c>
      <c r="K15" s="32"/>
      <c r="L15" s="127"/>
      <c r="S15" s="32"/>
      <c r="T15" s="32"/>
      <c r="U15" s="32"/>
      <c r="V15" s="32"/>
      <c r="W15" s="32"/>
      <c r="X15" s="32"/>
      <c r="Y15" s="32"/>
      <c r="Z15" s="32"/>
      <c r="AA15" s="32"/>
      <c r="AB15" s="32"/>
      <c r="AC15" s="32"/>
      <c r="AD15" s="32"/>
      <c r="AE15" s="32"/>
    </row>
    <row r="16" s="2" customFormat="1" ht="6.96" customHeight="1">
      <c r="A16" s="32"/>
      <c r="B16" s="38"/>
      <c r="C16" s="32"/>
      <c r="D16" s="32"/>
      <c r="E16" s="32"/>
      <c r="F16" s="32"/>
      <c r="G16" s="32"/>
      <c r="H16" s="32"/>
      <c r="I16" s="32"/>
      <c r="J16" s="32"/>
      <c r="K16" s="32"/>
      <c r="L16" s="127"/>
      <c r="S16" s="32"/>
      <c r="T16" s="32"/>
      <c r="U16" s="32"/>
      <c r="V16" s="32"/>
      <c r="W16" s="32"/>
      <c r="X16" s="32"/>
      <c r="Y16" s="32"/>
      <c r="Z16" s="32"/>
      <c r="AA16" s="32"/>
      <c r="AB16" s="32"/>
      <c r="AC16" s="32"/>
      <c r="AD16" s="32"/>
      <c r="AE16" s="32"/>
    </row>
    <row r="17" s="2" customFormat="1" ht="12" customHeight="1">
      <c r="A17" s="32"/>
      <c r="B17" s="38"/>
      <c r="C17" s="32"/>
      <c r="D17" s="125" t="s">
        <v>33</v>
      </c>
      <c r="E17" s="32"/>
      <c r="F17" s="32"/>
      <c r="G17" s="32"/>
      <c r="H17" s="32"/>
      <c r="I17" s="125" t="s">
        <v>28</v>
      </c>
      <c r="J17" s="129" t="str">
        <f>'Rekapitulace zakázky'!AN13</f>
        <v/>
      </c>
      <c r="K17" s="32"/>
      <c r="L17" s="127"/>
      <c r="S17" s="32"/>
      <c r="T17" s="32"/>
      <c r="U17" s="32"/>
      <c r="V17" s="32"/>
      <c r="W17" s="32"/>
      <c r="X17" s="32"/>
      <c r="Y17" s="32"/>
      <c r="Z17" s="32"/>
      <c r="AA17" s="32"/>
      <c r="AB17" s="32"/>
      <c r="AC17" s="32"/>
      <c r="AD17" s="32"/>
      <c r="AE17" s="32"/>
    </row>
    <row r="18" s="2" customFormat="1" ht="18" customHeight="1">
      <c r="A18" s="32"/>
      <c r="B18" s="38"/>
      <c r="C18" s="32"/>
      <c r="D18" s="32"/>
      <c r="E18" s="129" t="str">
        <f>'Rekapitulace zakázky'!E14</f>
        <v xml:space="preserve"> </v>
      </c>
      <c r="F18" s="129"/>
      <c r="G18" s="129"/>
      <c r="H18" s="129"/>
      <c r="I18" s="125" t="s">
        <v>31</v>
      </c>
      <c r="J18" s="129" t="str">
        <f>'Rekapitulace zakázky'!AN14</f>
        <v/>
      </c>
      <c r="K18" s="32"/>
      <c r="L18" s="127"/>
      <c r="S18" s="32"/>
      <c r="T18" s="32"/>
      <c r="U18" s="32"/>
      <c r="V18" s="32"/>
      <c r="W18" s="32"/>
      <c r="X18" s="32"/>
      <c r="Y18" s="32"/>
      <c r="Z18" s="32"/>
      <c r="AA18" s="32"/>
      <c r="AB18" s="32"/>
      <c r="AC18" s="32"/>
      <c r="AD18" s="32"/>
      <c r="AE18" s="32"/>
    </row>
    <row r="19" s="2" customFormat="1" ht="6.96" customHeight="1">
      <c r="A19" s="32"/>
      <c r="B19" s="38"/>
      <c r="C19" s="32"/>
      <c r="D19" s="32"/>
      <c r="E19" s="32"/>
      <c r="F19" s="32"/>
      <c r="G19" s="32"/>
      <c r="H19" s="32"/>
      <c r="I19" s="32"/>
      <c r="J19" s="32"/>
      <c r="K19" s="32"/>
      <c r="L19" s="127"/>
      <c r="S19" s="32"/>
      <c r="T19" s="32"/>
      <c r="U19" s="32"/>
      <c r="V19" s="32"/>
      <c r="W19" s="32"/>
      <c r="X19" s="32"/>
      <c r="Y19" s="32"/>
      <c r="Z19" s="32"/>
      <c r="AA19" s="32"/>
      <c r="AB19" s="32"/>
      <c r="AC19" s="32"/>
      <c r="AD19" s="32"/>
      <c r="AE19" s="32"/>
    </row>
    <row r="20" s="2" customFormat="1" ht="12" customHeight="1">
      <c r="A20" s="32"/>
      <c r="B20" s="38"/>
      <c r="C20" s="32"/>
      <c r="D20" s="125" t="s">
        <v>35</v>
      </c>
      <c r="E20" s="32"/>
      <c r="F20" s="32"/>
      <c r="G20" s="32"/>
      <c r="H20" s="32"/>
      <c r="I20" s="125" t="s">
        <v>28</v>
      </c>
      <c r="J20" s="129" t="str">
        <f>IF('Rekapitulace zakázky'!AN16="","",'Rekapitulace zakázky'!AN16)</f>
        <v/>
      </c>
      <c r="K20" s="32"/>
      <c r="L20" s="127"/>
      <c r="S20" s="32"/>
      <c r="T20" s="32"/>
      <c r="U20" s="32"/>
      <c r="V20" s="32"/>
      <c r="W20" s="32"/>
      <c r="X20" s="32"/>
      <c r="Y20" s="32"/>
      <c r="Z20" s="32"/>
      <c r="AA20" s="32"/>
      <c r="AB20" s="32"/>
      <c r="AC20" s="32"/>
      <c r="AD20" s="32"/>
      <c r="AE20" s="32"/>
    </row>
    <row r="21" s="2" customFormat="1" ht="18" customHeight="1">
      <c r="A21" s="32"/>
      <c r="B21" s="38"/>
      <c r="C21" s="32"/>
      <c r="D21" s="32"/>
      <c r="E21" s="129" t="str">
        <f>IF('Rekapitulace zakázky'!E17="","",'Rekapitulace zakázky'!E17)</f>
        <v xml:space="preserve"> </v>
      </c>
      <c r="F21" s="32"/>
      <c r="G21" s="32"/>
      <c r="H21" s="32"/>
      <c r="I21" s="125" t="s">
        <v>31</v>
      </c>
      <c r="J21" s="129" t="str">
        <f>IF('Rekapitulace zakázky'!AN17="","",'Rekapitulace zakázky'!AN17)</f>
        <v/>
      </c>
      <c r="K21" s="32"/>
      <c r="L21" s="127"/>
      <c r="S21" s="32"/>
      <c r="T21" s="32"/>
      <c r="U21" s="32"/>
      <c r="V21" s="32"/>
      <c r="W21" s="32"/>
      <c r="X21" s="32"/>
      <c r="Y21" s="32"/>
      <c r="Z21" s="32"/>
      <c r="AA21" s="32"/>
      <c r="AB21" s="32"/>
      <c r="AC21" s="32"/>
      <c r="AD21" s="32"/>
      <c r="AE21" s="32"/>
    </row>
    <row r="22" s="2" customFormat="1" ht="6.96" customHeight="1">
      <c r="A22" s="32"/>
      <c r="B22" s="38"/>
      <c r="C22" s="32"/>
      <c r="D22" s="32"/>
      <c r="E22" s="32"/>
      <c r="F22" s="32"/>
      <c r="G22" s="32"/>
      <c r="H22" s="32"/>
      <c r="I22" s="32"/>
      <c r="J22" s="32"/>
      <c r="K22" s="32"/>
      <c r="L22" s="127"/>
      <c r="S22" s="32"/>
      <c r="T22" s="32"/>
      <c r="U22" s="32"/>
      <c r="V22" s="32"/>
      <c r="W22" s="32"/>
      <c r="X22" s="32"/>
      <c r="Y22" s="32"/>
      <c r="Z22" s="32"/>
      <c r="AA22" s="32"/>
      <c r="AB22" s="32"/>
      <c r="AC22" s="32"/>
      <c r="AD22" s="32"/>
      <c r="AE22" s="32"/>
    </row>
    <row r="23" s="2" customFormat="1" ht="12" customHeight="1">
      <c r="A23" s="32"/>
      <c r="B23" s="38"/>
      <c r="C23" s="32"/>
      <c r="D23" s="125" t="s">
        <v>37</v>
      </c>
      <c r="E23" s="32"/>
      <c r="F23" s="32"/>
      <c r="G23" s="32"/>
      <c r="H23" s="32"/>
      <c r="I23" s="125" t="s">
        <v>28</v>
      </c>
      <c r="J23" s="129" t="str">
        <f>IF('Rekapitulace zakázky'!AN19="","",'Rekapitulace zakázky'!AN19)</f>
        <v/>
      </c>
      <c r="K23" s="32"/>
      <c r="L23" s="127"/>
      <c r="S23" s="32"/>
      <c r="T23" s="32"/>
      <c r="U23" s="32"/>
      <c r="V23" s="32"/>
      <c r="W23" s="32"/>
      <c r="X23" s="32"/>
      <c r="Y23" s="32"/>
      <c r="Z23" s="32"/>
      <c r="AA23" s="32"/>
      <c r="AB23" s="32"/>
      <c r="AC23" s="32"/>
      <c r="AD23" s="32"/>
      <c r="AE23" s="32"/>
    </row>
    <row r="24" s="2" customFormat="1" ht="18" customHeight="1">
      <c r="A24" s="32"/>
      <c r="B24" s="38"/>
      <c r="C24" s="32"/>
      <c r="D24" s="32"/>
      <c r="E24" s="129" t="str">
        <f>IF('Rekapitulace zakázky'!E20="","",'Rekapitulace zakázky'!E20)</f>
        <v xml:space="preserve"> </v>
      </c>
      <c r="F24" s="32"/>
      <c r="G24" s="32"/>
      <c r="H24" s="32"/>
      <c r="I24" s="125" t="s">
        <v>31</v>
      </c>
      <c r="J24" s="129" t="str">
        <f>IF('Rekapitulace zakázky'!AN20="","",'Rekapitulace zakázky'!AN20)</f>
        <v/>
      </c>
      <c r="K24" s="32"/>
      <c r="L24" s="127"/>
      <c r="S24" s="32"/>
      <c r="T24" s="32"/>
      <c r="U24" s="32"/>
      <c r="V24" s="32"/>
      <c r="W24" s="32"/>
      <c r="X24" s="32"/>
      <c r="Y24" s="32"/>
      <c r="Z24" s="32"/>
      <c r="AA24" s="32"/>
      <c r="AB24" s="32"/>
      <c r="AC24" s="32"/>
      <c r="AD24" s="32"/>
      <c r="AE24" s="32"/>
    </row>
    <row r="25" s="2" customFormat="1" ht="6.96" customHeight="1">
      <c r="A25" s="32"/>
      <c r="B25" s="38"/>
      <c r="C25" s="32"/>
      <c r="D25" s="32"/>
      <c r="E25" s="32"/>
      <c r="F25" s="32"/>
      <c r="G25" s="32"/>
      <c r="H25" s="32"/>
      <c r="I25" s="32"/>
      <c r="J25" s="32"/>
      <c r="K25" s="32"/>
      <c r="L25" s="127"/>
      <c r="S25" s="32"/>
      <c r="T25" s="32"/>
      <c r="U25" s="32"/>
      <c r="V25" s="32"/>
      <c r="W25" s="32"/>
      <c r="X25" s="32"/>
      <c r="Y25" s="32"/>
      <c r="Z25" s="32"/>
      <c r="AA25" s="32"/>
      <c r="AB25" s="32"/>
      <c r="AC25" s="32"/>
      <c r="AD25" s="32"/>
      <c r="AE25" s="32"/>
    </row>
    <row r="26" s="2" customFormat="1" ht="12" customHeight="1">
      <c r="A26" s="32"/>
      <c r="B26" s="38"/>
      <c r="C26" s="32"/>
      <c r="D26" s="125" t="s">
        <v>38</v>
      </c>
      <c r="E26" s="32"/>
      <c r="F26" s="32"/>
      <c r="G26" s="32"/>
      <c r="H26" s="32"/>
      <c r="I26" s="32"/>
      <c r="J26" s="32"/>
      <c r="K26" s="32"/>
      <c r="L26" s="127"/>
      <c r="S26" s="32"/>
      <c r="T26" s="32"/>
      <c r="U26" s="32"/>
      <c r="V26" s="32"/>
      <c r="W26" s="32"/>
      <c r="X26" s="32"/>
      <c r="Y26" s="32"/>
      <c r="Z26" s="32"/>
      <c r="AA26" s="32"/>
      <c r="AB26" s="32"/>
      <c r="AC26" s="32"/>
      <c r="AD26" s="32"/>
      <c r="AE26" s="32"/>
    </row>
    <row r="27" s="8" customFormat="1" ht="71.25" customHeight="1">
      <c r="A27" s="131"/>
      <c r="B27" s="132"/>
      <c r="C27" s="131"/>
      <c r="D27" s="131"/>
      <c r="E27" s="133" t="s">
        <v>39</v>
      </c>
      <c r="F27" s="133"/>
      <c r="G27" s="133"/>
      <c r="H27" s="133"/>
      <c r="I27" s="131"/>
      <c r="J27" s="131"/>
      <c r="K27" s="131"/>
      <c r="L27" s="134"/>
      <c r="S27" s="131"/>
      <c r="T27" s="131"/>
      <c r="U27" s="131"/>
      <c r="V27" s="131"/>
      <c r="W27" s="131"/>
      <c r="X27" s="131"/>
      <c r="Y27" s="131"/>
      <c r="Z27" s="131"/>
      <c r="AA27" s="131"/>
      <c r="AB27" s="131"/>
      <c r="AC27" s="131"/>
      <c r="AD27" s="131"/>
      <c r="AE27" s="131"/>
    </row>
    <row r="28" s="2" customFormat="1" ht="6.96" customHeight="1">
      <c r="A28" s="32"/>
      <c r="B28" s="38"/>
      <c r="C28" s="32"/>
      <c r="D28" s="32"/>
      <c r="E28" s="32"/>
      <c r="F28" s="32"/>
      <c r="G28" s="32"/>
      <c r="H28" s="32"/>
      <c r="I28" s="32"/>
      <c r="J28" s="32"/>
      <c r="K28" s="32"/>
      <c r="L28" s="127"/>
      <c r="S28" s="32"/>
      <c r="T28" s="32"/>
      <c r="U28" s="32"/>
      <c r="V28" s="32"/>
      <c r="W28" s="32"/>
      <c r="X28" s="32"/>
      <c r="Y28" s="32"/>
      <c r="Z28" s="32"/>
      <c r="AA28" s="32"/>
      <c r="AB28" s="32"/>
      <c r="AC28" s="32"/>
      <c r="AD28" s="32"/>
      <c r="AE28" s="32"/>
    </row>
    <row r="29" s="2" customFormat="1" ht="6.96" customHeight="1">
      <c r="A29" s="32"/>
      <c r="B29" s="38"/>
      <c r="C29" s="32"/>
      <c r="D29" s="135"/>
      <c r="E29" s="135"/>
      <c r="F29" s="135"/>
      <c r="G29" s="135"/>
      <c r="H29" s="135"/>
      <c r="I29" s="135"/>
      <c r="J29" s="135"/>
      <c r="K29" s="135"/>
      <c r="L29" s="127"/>
      <c r="S29" s="32"/>
      <c r="T29" s="32"/>
      <c r="U29" s="32"/>
      <c r="V29" s="32"/>
      <c r="W29" s="32"/>
      <c r="X29" s="32"/>
      <c r="Y29" s="32"/>
      <c r="Z29" s="32"/>
      <c r="AA29" s="32"/>
      <c r="AB29" s="32"/>
      <c r="AC29" s="32"/>
      <c r="AD29" s="32"/>
      <c r="AE29" s="32"/>
    </row>
    <row r="30" s="2" customFormat="1" ht="25.44" customHeight="1">
      <c r="A30" s="32"/>
      <c r="B30" s="38"/>
      <c r="C30" s="32"/>
      <c r="D30" s="136" t="s">
        <v>40</v>
      </c>
      <c r="E30" s="32"/>
      <c r="F30" s="32"/>
      <c r="G30" s="32"/>
      <c r="H30" s="32"/>
      <c r="I30" s="32"/>
      <c r="J30" s="137">
        <f>ROUND(J85, 2)</f>
        <v>7649777</v>
      </c>
      <c r="K30" s="32"/>
      <c r="L30" s="127"/>
      <c r="S30" s="32"/>
      <c r="T30" s="32"/>
      <c r="U30" s="32"/>
      <c r="V30" s="32"/>
      <c r="W30" s="32"/>
      <c r="X30" s="32"/>
      <c r="Y30" s="32"/>
      <c r="Z30" s="32"/>
      <c r="AA30" s="32"/>
      <c r="AB30" s="32"/>
      <c r="AC30" s="32"/>
      <c r="AD30" s="32"/>
      <c r="AE30" s="32"/>
    </row>
    <row r="31" s="2" customFormat="1" ht="6.96" customHeight="1">
      <c r="A31" s="32"/>
      <c r="B31" s="38"/>
      <c r="C31" s="32"/>
      <c r="D31" s="135"/>
      <c r="E31" s="135"/>
      <c r="F31" s="135"/>
      <c r="G31" s="135"/>
      <c r="H31" s="135"/>
      <c r="I31" s="135"/>
      <c r="J31" s="135"/>
      <c r="K31" s="135"/>
      <c r="L31" s="127"/>
      <c r="S31" s="32"/>
      <c r="T31" s="32"/>
      <c r="U31" s="32"/>
      <c r="V31" s="32"/>
      <c r="W31" s="32"/>
      <c r="X31" s="32"/>
      <c r="Y31" s="32"/>
      <c r="Z31" s="32"/>
      <c r="AA31" s="32"/>
      <c r="AB31" s="32"/>
      <c r="AC31" s="32"/>
      <c r="AD31" s="32"/>
      <c r="AE31" s="32"/>
    </row>
    <row r="32" s="2" customFormat="1" ht="14.4" customHeight="1">
      <c r="A32" s="32"/>
      <c r="B32" s="38"/>
      <c r="C32" s="32"/>
      <c r="D32" s="32"/>
      <c r="E32" s="32"/>
      <c r="F32" s="138" t="s">
        <v>42</v>
      </c>
      <c r="G32" s="32"/>
      <c r="H32" s="32"/>
      <c r="I32" s="138" t="s">
        <v>41</v>
      </c>
      <c r="J32" s="138" t="s">
        <v>43</v>
      </c>
      <c r="K32" s="32"/>
      <c r="L32" s="127"/>
      <c r="S32" s="32"/>
      <c r="T32" s="32"/>
      <c r="U32" s="32"/>
      <c r="V32" s="32"/>
      <c r="W32" s="32"/>
      <c r="X32" s="32"/>
      <c r="Y32" s="32"/>
      <c r="Z32" s="32"/>
      <c r="AA32" s="32"/>
      <c r="AB32" s="32"/>
      <c r="AC32" s="32"/>
      <c r="AD32" s="32"/>
      <c r="AE32" s="32"/>
    </row>
    <row r="33" s="2" customFormat="1" ht="14.4" customHeight="1">
      <c r="A33" s="32"/>
      <c r="B33" s="38"/>
      <c r="C33" s="32"/>
      <c r="D33" s="139" t="s">
        <v>44</v>
      </c>
      <c r="E33" s="125" t="s">
        <v>45</v>
      </c>
      <c r="F33" s="140">
        <f>ROUND((SUM(BE85:BE110)),  2)</f>
        <v>7649777</v>
      </c>
      <c r="G33" s="32"/>
      <c r="H33" s="32"/>
      <c r="I33" s="141">
        <v>0.20999999999999999</v>
      </c>
      <c r="J33" s="140">
        <f>ROUND(((SUM(BE85:BE110))*I33),  2)</f>
        <v>1606453.1699999999</v>
      </c>
      <c r="K33" s="32"/>
      <c r="L33" s="127"/>
      <c r="S33" s="32"/>
      <c r="T33" s="32"/>
      <c r="U33" s="32"/>
      <c r="V33" s="32"/>
      <c r="W33" s="32"/>
      <c r="X33" s="32"/>
      <c r="Y33" s="32"/>
      <c r="Z33" s="32"/>
      <c r="AA33" s="32"/>
      <c r="AB33" s="32"/>
      <c r="AC33" s="32"/>
      <c r="AD33" s="32"/>
      <c r="AE33" s="32"/>
    </row>
    <row r="34" s="2" customFormat="1" ht="14.4" customHeight="1">
      <c r="A34" s="32"/>
      <c r="B34" s="38"/>
      <c r="C34" s="32"/>
      <c r="D34" s="32"/>
      <c r="E34" s="125" t="s">
        <v>46</v>
      </c>
      <c r="F34" s="140">
        <f>ROUND((SUM(BF85:BF110)),  2)</f>
        <v>0</v>
      </c>
      <c r="G34" s="32"/>
      <c r="H34" s="32"/>
      <c r="I34" s="141">
        <v>0.14999999999999999</v>
      </c>
      <c r="J34" s="140">
        <f>ROUND(((SUM(BF85:BF110))*I34),  2)</f>
        <v>0</v>
      </c>
      <c r="K34" s="32"/>
      <c r="L34" s="127"/>
      <c r="S34" s="32"/>
      <c r="T34" s="32"/>
      <c r="U34" s="32"/>
      <c r="V34" s="32"/>
      <c r="W34" s="32"/>
      <c r="X34" s="32"/>
      <c r="Y34" s="32"/>
      <c r="Z34" s="32"/>
      <c r="AA34" s="32"/>
      <c r="AB34" s="32"/>
      <c r="AC34" s="32"/>
      <c r="AD34" s="32"/>
      <c r="AE34" s="32"/>
    </row>
    <row r="35" hidden="1" s="2" customFormat="1" ht="14.4" customHeight="1">
      <c r="A35" s="32"/>
      <c r="B35" s="38"/>
      <c r="C35" s="32"/>
      <c r="D35" s="32"/>
      <c r="E35" s="125" t="s">
        <v>47</v>
      </c>
      <c r="F35" s="140">
        <f>ROUND((SUM(BG85:BG110)),  2)</f>
        <v>0</v>
      </c>
      <c r="G35" s="32"/>
      <c r="H35" s="32"/>
      <c r="I35" s="141">
        <v>0.20999999999999999</v>
      </c>
      <c r="J35" s="140">
        <f>0</f>
        <v>0</v>
      </c>
      <c r="K35" s="32"/>
      <c r="L35" s="127"/>
      <c r="S35" s="32"/>
      <c r="T35" s="32"/>
      <c r="U35" s="32"/>
      <c r="V35" s="32"/>
      <c r="W35" s="32"/>
      <c r="X35" s="32"/>
      <c r="Y35" s="32"/>
      <c r="Z35" s="32"/>
      <c r="AA35" s="32"/>
      <c r="AB35" s="32"/>
      <c r="AC35" s="32"/>
      <c r="AD35" s="32"/>
      <c r="AE35" s="32"/>
    </row>
    <row r="36" hidden="1" s="2" customFormat="1" ht="14.4" customHeight="1">
      <c r="A36" s="32"/>
      <c r="B36" s="38"/>
      <c r="C36" s="32"/>
      <c r="D36" s="32"/>
      <c r="E36" s="125" t="s">
        <v>48</v>
      </c>
      <c r="F36" s="140">
        <f>ROUND((SUM(BH85:BH110)),  2)</f>
        <v>0</v>
      </c>
      <c r="G36" s="32"/>
      <c r="H36" s="32"/>
      <c r="I36" s="141">
        <v>0.14999999999999999</v>
      </c>
      <c r="J36" s="140">
        <f>0</f>
        <v>0</v>
      </c>
      <c r="K36" s="32"/>
      <c r="L36" s="127"/>
      <c r="S36" s="32"/>
      <c r="T36" s="32"/>
      <c r="U36" s="32"/>
      <c r="V36" s="32"/>
      <c r="W36" s="32"/>
      <c r="X36" s="32"/>
      <c r="Y36" s="32"/>
      <c r="Z36" s="32"/>
      <c r="AA36" s="32"/>
      <c r="AB36" s="32"/>
      <c r="AC36" s="32"/>
      <c r="AD36" s="32"/>
      <c r="AE36" s="32"/>
    </row>
    <row r="37" hidden="1" s="2" customFormat="1" ht="14.4" customHeight="1">
      <c r="A37" s="32"/>
      <c r="B37" s="38"/>
      <c r="C37" s="32"/>
      <c r="D37" s="32"/>
      <c r="E37" s="125" t="s">
        <v>49</v>
      </c>
      <c r="F37" s="140">
        <f>ROUND((SUM(BI85:BI110)),  2)</f>
        <v>0</v>
      </c>
      <c r="G37" s="32"/>
      <c r="H37" s="32"/>
      <c r="I37" s="141">
        <v>0</v>
      </c>
      <c r="J37" s="140">
        <f>0</f>
        <v>0</v>
      </c>
      <c r="K37" s="32"/>
      <c r="L37" s="127"/>
      <c r="S37" s="32"/>
      <c r="T37" s="32"/>
      <c r="U37" s="32"/>
      <c r="V37" s="32"/>
      <c r="W37" s="32"/>
      <c r="X37" s="32"/>
      <c r="Y37" s="32"/>
      <c r="Z37" s="32"/>
      <c r="AA37" s="32"/>
      <c r="AB37" s="32"/>
      <c r="AC37" s="32"/>
      <c r="AD37" s="32"/>
      <c r="AE37" s="32"/>
    </row>
    <row r="38" s="2" customFormat="1" ht="6.96" customHeight="1">
      <c r="A38" s="32"/>
      <c r="B38" s="38"/>
      <c r="C38" s="32"/>
      <c r="D38" s="32"/>
      <c r="E38" s="32"/>
      <c r="F38" s="32"/>
      <c r="G38" s="32"/>
      <c r="H38" s="32"/>
      <c r="I38" s="32"/>
      <c r="J38" s="32"/>
      <c r="K38" s="32"/>
      <c r="L38" s="127"/>
      <c r="S38" s="32"/>
      <c r="T38" s="32"/>
      <c r="U38" s="32"/>
      <c r="V38" s="32"/>
      <c r="W38" s="32"/>
      <c r="X38" s="32"/>
      <c r="Y38" s="32"/>
      <c r="Z38" s="32"/>
      <c r="AA38" s="32"/>
      <c r="AB38" s="32"/>
      <c r="AC38" s="32"/>
      <c r="AD38" s="32"/>
      <c r="AE38" s="32"/>
    </row>
    <row r="39" s="2" customFormat="1" ht="25.44" customHeight="1">
      <c r="A39" s="32"/>
      <c r="B39" s="38"/>
      <c r="C39" s="142"/>
      <c r="D39" s="143" t="s">
        <v>50</v>
      </c>
      <c r="E39" s="144"/>
      <c r="F39" s="144"/>
      <c r="G39" s="145" t="s">
        <v>51</v>
      </c>
      <c r="H39" s="146" t="s">
        <v>52</v>
      </c>
      <c r="I39" s="144"/>
      <c r="J39" s="147">
        <f>SUM(J30:J37)</f>
        <v>9256230.1699999999</v>
      </c>
      <c r="K39" s="148"/>
      <c r="L39" s="127"/>
      <c r="S39" s="32"/>
      <c r="T39" s="32"/>
      <c r="U39" s="32"/>
      <c r="V39" s="32"/>
      <c r="W39" s="32"/>
      <c r="X39" s="32"/>
      <c r="Y39" s="32"/>
      <c r="Z39" s="32"/>
      <c r="AA39" s="32"/>
      <c r="AB39" s="32"/>
      <c r="AC39" s="32"/>
      <c r="AD39" s="32"/>
      <c r="AE39" s="32"/>
    </row>
    <row r="40" s="2" customFormat="1" ht="14.4" customHeight="1">
      <c r="A40" s="32"/>
      <c r="B40" s="149"/>
      <c r="C40" s="150"/>
      <c r="D40" s="150"/>
      <c r="E40" s="150"/>
      <c r="F40" s="150"/>
      <c r="G40" s="150"/>
      <c r="H40" s="150"/>
      <c r="I40" s="150"/>
      <c r="J40" s="150"/>
      <c r="K40" s="150"/>
      <c r="L40" s="127"/>
      <c r="S40" s="32"/>
      <c r="T40" s="32"/>
      <c r="U40" s="32"/>
      <c r="V40" s="32"/>
      <c r="W40" s="32"/>
      <c r="X40" s="32"/>
      <c r="Y40" s="32"/>
      <c r="Z40" s="32"/>
      <c r="AA40" s="32"/>
      <c r="AB40" s="32"/>
      <c r="AC40" s="32"/>
      <c r="AD40" s="32"/>
      <c r="AE40" s="32"/>
    </row>
    <row r="44" s="2" customFormat="1" ht="6.96" customHeight="1">
      <c r="A44" s="32"/>
      <c r="B44" s="151"/>
      <c r="C44" s="152"/>
      <c r="D44" s="152"/>
      <c r="E44" s="152"/>
      <c r="F44" s="152"/>
      <c r="G44" s="152"/>
      <c r="H44" s="152"/>
      <c r="I44" s="152"/>
      <c r="J44" s="152"/>
      <c r="K44" s="152"/>
      <c r="L44" s="127"/>
      <c r="S44" s="32"/>
      <c r="T44" s="32"/>
      <c r="U44" s="32"/>
      <c r="V44" s="32"/>
      <c r="W44" s="32"/>
      <c r="X44" s="32"/>
      <c r="Y44" s="32"/>
      <c r="Z44" s="32"/>
      <c r="AA44" s="32"/>
      <c r="AB44" s="32"/>
      <c r="AC44" s="32"/>
      <c r="AD44" s="32"/>
      <c r="AE44" s="32"/>
    </row>
    <row r="45" s="2" customFormat="1" ht="24.96" customHeight="1">
      <c r="A45" s="32"/>
      <c r="B45" s="33"/>
      <c r="C45" s="23" t="s">
        <v>93</v>
      </c>
      <c r="D45" s="34"/>
      <c r="E45" s="34"/>
      <c r="F45" s="34"/>
      <c r="G45" s="34"/>
      <c r="H45" s="34"/>
      <c r="I45" s="34"/>
      <c r="J45" s="34"/>
      <c r="K45" s="34"/>
      <c r="L45" s="127"/>
      <c r="S45" s="32"/>
      <c r="T45" s="32"/>
      <c r="U45" s="32"/>
      <c r="V45" s="32"/>
      <c r="W45" s="32"/>
      <c r="X45" s="32"/>
      <c r="Y45" s="32"/>
      <c r="Z45" s="32"/>
      <c r="AA45" s="32"/>
      <c r="AB45" s="32"/>
      <c r="AC45" s="32"/>
      <c r="AD45" s="32"/>
      <c r="AE45" s="32"/>
    </row>
    <row r="46" s="2" customFormat="1" ht="6.96" customHeight="1">
      <c r="A46" s="32"/>
      <c r="B46" s="33"/>
      <c r="C46" s="34"/>
      <c r="D46" s="34"/>
      <c r="E46" s="34"/>
      <c r="F46" s="34"/>
      <c r="G46" s="34"/>
      <c r="H46" s="34"/>
      <c r="I46" s="34"/>
      <c r="J46" s="34"/>
      <c r="K46" s="34"/>
      <c r="L46" s="127"/>
      <c r="S46" s="32"/>
      <c r="T46" s="32"/>
      <c r="U46" s="32"/>
      <c r="V46" s="32"/>
      <c r="W46" s="32"/>
      <c r="X46" s="32"/>
      <c r="Y46" s="32"/>
      <c r="Z46" s="32"/>
      <c r="AA46" s="32"/>
      <c r="AB46" s="32"/>
      <c r="AC46" s="32"/>
      <c r="AD46" s="32"/>
      <c r="AE46" s="32"/>
    </row>
    <row r="47" s="2" customFormat="1" ht="12" customHeight="1">
      <c r="A47" s="32"/>
      <c r="B47" s="33"/>
      <c r="C47" s="29" t="s">
        <v>14</v>
      </c>
      <c r="D47" s="34"/>
      <c r="E47" s="34"/>
      <c r="F47" s="34"/>
      <c r="G47" s="34"/>
      <c r="H47" s="34"/>
      <c r="I47" s="34"/>
      <c r="J47" s="34"/>
      <c r="K47" s="34"/>
      <c r="L47" s="127"/>
      <c r="S47" s="32"/>
      <c r="T47" s="32"/>
      <c r="U47" s="32"/>
      <c r="V47" s="32"/>
      <c r="W47" s="32"/>
      <c r="X47" s="32"/>
      <c r="Y47" s="32"/>
      <c r="Z47" s="32"/>
      <c r="AA47" s="32"/>
      <c r="AB47" s="32"/>
      <c r="AC47" s="32"/>
      <c r="AD47" s="32"/>
      <c r="AE47" s="32"/>
    </row>
    <row r="48" s="2" customFormat="1" ht="26.25" customHeight="1">
      <c r="A48" s="32"/>
      <c r="B48" s="33"/>
      <c r="C48" s="34"/>
      <c r="D48" s="34"/>
      <c r="E48" s="153" t="str">
        <f>E7</f>
        <v xml:space="preserve">Údržba, opravy a odstraňování závad u SMT 2022-2025 -  Položkový soupis předpokládaných objemů prací</v>
      </c>
      <c r="F48" s="29"/>
      <c r="G48" s="29"/>
      <c r="H48" s="29"/>
      <c r="I48" s="34"/>
      <c r="J48" s="34"/>
      <c r="K48" s="34"/>
      <c r="L48" s="127"/>
      <c r="S48" s="32"/>
      <c r="T48" s="32"/>
      <c r="U48" s="32"/>
      <c r="V48" s="32"/>
      <c r="W48" s="32"/>
      <c r="X48" s="32"/>
      <c r="Y48" s="32"/>
      <c r="Z48" s="32"/>
      <c r="AA48" s="32"/>
      <c r="AB48" s="32"/>
      <c r="AC48" s="32"/>
      <c r="AD48" s="32"/>
      <c r="AE48" s="32"/>
    </row>
    <row r="49" s="2" customFormat="1" ht="12" customHeight="1">
      <c r="A49" s="32"/>
      <c r="B49" s="33"/>
      <c r="C49" s="29" t="s">
        <v>91</v>
      </c>
      <c r="D49" s="34"/>
      <c r="E49" s="34"/>
      <c r="F49" s="34"/>
      <c r="G49" s="34"/>
      <c r="H49" s="34"/>
      <c r="I49" s="34"/>
      <c r="J49" s="34"/>
      <c r="K49" s="34"/>
      <c r="L49" s="127"/>
      <c r="S49" s="32"/>
      <c r="T49" s="32"/>
      <c r="U49" s="32"/>
      <c r="V49" s="32"/>
      <c r="W49" s="32"/>
      <c r="X49" s="32"/>
      <c r="Y49" s="32"/>
      <c r="Z49" s="32"/>
      <c r="AA49" s="32"/>
      <c r="AB49" s="32"/>
      <c r="AC49" s="32"/>
      <c r="AD49" s="32"/>
      <c r="AE49" s="32"/>
    </row>
    <row r="50" s="2" customFormat="1" ht="16.5" customHeight="1">
      <c r="A50" s="32"/>
      <c r="B50" s="33"/>
      <c r="C50" s="34"/>
      <c r="D50" s="34"/>
      <c r="E50" s="62" t="str">
        <f>E9</f>
        <v>003 - VRN - Vedlejší rozpočtové náklady</v>
      </c>
      <c r="F50" s="34"/>
      <c r="G50" s="34"/>
      <c r="H50" s="34"/>
      <c r="I50" s="34"/>
      <c r="J50" s="34"/>
      <c r="K50" s="34"/>
      <c r="L50" s="127"/>
      <c r="S50" s="32"/>
      <c r="T50" s="32"/>
      <c r="U50" s="32"/>
      <c r="V50" s="32"/>
      <c r="W50" s="32"/>
      <c r="X50" s="32"/>
      <c r="Y50" s="32"/>
      <c r="Z50" s="32"/>
      <c r="AA50" s="32"/>
      <c r="AB50" s="32"/>
      <c r="AC50" s="32"/>
      <c r="AD50" s="32"/>
      <c r="AE50" s="32"/>
    </row>
    <row r="51" s="2" customFormat="1" ht="6.96" customHeight="1">
      <c r="A51" s="32"/>
      <c r="B51" s="33"/>
      <c r="C51" s="34"/>
      <c r="D51" s="34"/>
      <c r="E51" s="34"/>
      <c r="F51" s="34"/>
      <c r="G51" s="34"/>
      <c r="H51" s="34"/>
      <c r="I51" s="34"/>
      <c r="J51" s="34"/>
      <c r="K51" s="34"/>
      <c r="L51" s="127"/>
      <c r="S51" s="32"/>
      <c r="T51" s="32"/>
      <c r="U51" s="32"/>
      <c r="V51" s="32"/>
      <c r="W51" s="32"/>
      <c r="X51" s="32"/>
      <c r="Y51" s="32"/>
      <c r="Z51" s="32"/>
      <c r="AA51" s="32"/>
      <c r="AB51" s="32"/>
      <c r="AC51" s="32"/>
      <c r="AD51" s="32"/>
      <c r="AE51" s="32"/>
    </row>
    <row r="52" s="2" customFormat="1" ht="12" customHeight="1">
      <c r="A52" s="32"/>
      <c r="B52" s="33"/>
      <c r="C52" s="29" t="s">
        <v>21</v>
      </c>
      <c r="D52" s="34"/>
      <c r="E52" s="34"/>
      <c r="F52" s="26" t="str">
        <f>F12</f>
        <v>obvod OŘ UNL</v>
      </c>
      <c r="G52" s="34"/>
      <c r="H52" s="34"/>
      <c r="I52" s="29" t="s">
        <v>23</v>
      </c>
      <c r="J52" s="65" t="str">
        <f>IF(J12="","",J12)</f>
        <v>1. 8. 2022</v>
      </c>
      <c r="K52" s="34"/>
      <c r="L52" s="127"/>
      <c r="S52" s="32"/>
      <c r="T52" s="32"/>
      <c r="U52" s="32"/>
      <c r="V52" s="32"/>
      <c r="W52" s="32"/>
      <c r="X52" s="32"/>
      <c r="Y52" s="32"/>
      <c r="Z52" s="32"/>
      <c r="AA52" s="32"/>
      <c r="AB52" s="32"/>
      <c r="AC52" s="32"/>
      <c r="AD52" s="32"/>
      <c r="AE52" s="32"/>
    </row>
    <row r="53" s="2" customFormat="1" ht="6.96" customHeight="1">
      <c r="A53" s="32"/>
      <c r="B53" s="33"/>
      <c r="C53" s="34"/>
      <c r="D53" s="34"/>
      <c r="E53" s="34"/>
      <c r="F53" s="34"/>
      <c r="G53" s="34"/>
      <c r="H53" s="34"/>
      <c r="I53" s="34"/>
      <c r="J53" s="34"/>
      <c r="K53" s="34"/>
      <c r="L53" s="127"/>
      <c r="S53" s="32"/>
      <c r="T53" s="32"/>
      <c r="U53" s="32"/>
      <c r="V53" s="32"/>
      <c r="W53" s="32"/>
      <c r="X53" s="32"/>
      <c r="Y53" s="32"/>
      <c r="Z53" s="32"/>
      <c r="AA53" s="32"/>
      <c r="AB53" s="32"/>
      <c r="AC53" s="32"/>
      <c r="AD53" s="32"/>
      <c r="AE53" s="32"/>
    </row>
    <row r="54" s="2" customFormat="1" ht="15.15" customHeight="1">
      <c r="A54" s="32"/>
      <c r="B54" s="33"/>
      <c r="C54" s="29" t="s">
        <v>27</v>
      </c>
      <c r="D54" s="34"/>
      <c r="E54" s="34"/>
      <c r="F54" s="26" t="str">
        <f>E15</f>
        <v>Správa železnic, státní organizace</v>
      </c>
      <c r="G54" s="34"/>
      <c r="H54" s="34"/>
      <c r="I54" s="29" t="s">
        <v>35</v>
      </c>
      <c r="J54" s="30" t="str">
        <f>E21</f>
        <v xml:space="preserve"> </v>
      </c>
      <c r="K54" s="34"/>
      <c r="L54" s="127"/>
      <c r="S54" s="32"/>
      <c r="T54" s="32"/>
      <c r="U54" s="32"/>
      <c r="V54" s="32"/>
      <c r="W54" s="32"/>
      <c r="X54" s="32"/>
      <c r="Y54" s="32"/>
      <c r="Z54" s="32"/>
      <c r="AA54" s="32"/>
      <c r="AB54" s="32"/>
      <c r="AC54" s="32"/>
      <c r="AD54" s="32"/>
      <c r="AE54" s="32"/>
    </row>
    <row r="55" s="2" customFormat="1" ht="15.15" customHeight="1">
      <c r="A55" s="32"/>
      <c r="B55" s="33"/>
      <c r="C55" s="29" t="s">
        <v>33</v>
      </c>
      <c r="D55" s="34"/>
      <c r="E55" s="34"/>
      <c r="F55" s="26" t="str">
        <f>IF(E18="","",E18)</f>
        <v xml:space="preserve"> </v>
      </c>
      <c r="G55" s="34"/>
      <c r="H55" s="34"/>
      <c r="I55" s="29" t="s">
        <v>37</v>
      </c>
      <c r="J55" s="30" t="str">
        <f>E24</f>
        <v xml:space="preserve"> </v>
      </c>
      <c r="K55" s="34"/>
      <c r="L55" s="127"/>
      <c r="S55" s="32"/>
      <c r="T55" s="32"/>
      <c r="U55" s="32"/>
      <c r="V55" s="32"/>
      <c r="W55" s="32"/>
      <c r="X55" s="32"/>
      <c r="Y55" s="32"/>
      <c r="Z55" s="32"/>
      <c r="AA55" s="32"/>
      <c r="AB55" s="32"/>
      <c r="AC55" s="32"/>
      <c r="AD55" s="32"/>
      <c r="AE55" s="32"/>
    </row>
    <row r="56" s="2" customFormat="1" ht="10.32" customHeight="1">
      <c r="A56" s="32"/>
      <c r="B56" s="33"/>
      <c r="C56" s="34"/>
      <c r="D56" s="34"/>
      <c r="E56" s="34"/>
      <c r="F56" s="34"/>
      <c r="G56" s="34"/>
      <c r="H56" s="34"/>
      <c r="I56" s="34"/>
      <c r="J56" s="34"/>
      <c r="K56" s="34"/>
      <c r="L56" s="127"/>
      <c r="S56" s="32"/>
      <c r="T56" s="32"/>
      <c r="U56" s="32"/>
      <c r="V56" s="32"/>
      <c r="W56" s="32"/>
      <c r="X56" s="32"/>
      <c r="Y56" s="32"/>
      <c r="Z56" s="32"/>
      <c r="AA56" s="32"/>
      <c r="AB56" s="32"/>
      <c r="AC56" s="32"/>
      <c r="AD56" s="32"/>
      <c r="AE56" s="32"/>
    </row>
    <row r="57" s="2" customFormat="1" ht="29.28" customHeight="1">
      <c r="A57" s="32"/>
      <c r="B57" s="33"/>
      <c r="C57" s="154" t="s">
        <v>94</v>
      </c>
      <c r="D57" s="155"/>
      <c r="E57" s="155"/>
      <c r="F57" s="155"/>
      <c r="G57" s="155"/>
      <c r="H57" s="155"/>
      <c r="I57" s="155"/>
      <c r="J57" s="156" t="s">
        <v>95</v>
      </c>
      <c r="K57" s="155"/>
      <c r="L57" s="127"/>
      <c r="S57" s="32"/>
      <c r="T57" s="32"/>
      <c r="U57" s="32"/>
      <c r="V57" s="32"/>
      <c r="W57" s="32"/>
      <c r="X57" s="32"/>
      <c r="Y57" s="32"/>
      <c r="Z57" s="32"/>
      <c r="AA57" s="32"/>
      <c r="AB57" s="32"/>
      <c r="AC57" s="32"/>
      <c r="AD57" s="32"/>
      <c r="AE57" s="32"/>
    </row>
    <row r="58" s="2" customFormat="1" ht="10.32" customHeight="1">
      <c r="A58" s="32"/>
      <c r="B58" s="33"/>
      <c r="C58" s="34"/>
      <c r="D58" s="34"/>
      <c r="E58" s="34"/>
      <c r="F58" s="34"/>
      <c r="G58" s="34"/>
      <c r="H58" s="34"/>
      <c r="I58" s="34"/>
      <c r="J58" s="34"/>
      <c r="K58" s="34"/>
      <c r="L58" s="127"/>
      <c r="S58" s="32"/>
      <c r="T58" s="32"/>
      <c r="U58" s="32"/>
      <c r="V58" s="32"/>
      <c r="W58" s="32"/>
      <c r="X58" s="32"/>
      <c r="Y58" s="32"/>
      <c r="Z58" s="32"/>
      <c r="AA58" s="32"/>
      <c r="AB58" s="32"/>
      <c r="AC58" s="32"/>
      <c r="AD58" s="32"/>
      <c r="AE58" s="32"/>
    </row>
    <row r="59" s="2" customFormat="1" ht="22.8" customHeight="1">
      <c r="A59" s="32"/>
      <c r="B59" s="33"/>
      <c r="C59" s="157" t="s">
        <v>72</v>
      </c>
      <c r="D59" s="34"/>
      <c r="E59" s="34"/>
      <c r="F59" s="34"/>
      <c r="G59" s="34"/>
      <c r="H59" s="34"/>
      <c r="I59" s="34"/>
      <c r="J59" s="95">
        <f>J85</f>
        <v>7649777</v>
      </c>
      <c r="K59" s="34"/>
      <c r="L59" s="127"/>
      <c r="S59" s="32"/>
      <c r="T59" s="32"/>
      <c r="U59" s="32"/>
      <c r="V59" s="32"/>
      <c r="W59" s="32"/>
      <c r="X59" s="32"/>
      <c r="Y59" s="32"/>
      <c r="Z59" s="32"/>
      <c r="AA59" s="32"/>
      <c r="AB59" s="32"/>
      <c r="AC59" s="32"/>
      <c r="AD59" s="32"/>
      <c r="AE59" s="32"/>
      <c r="AU59" s="17" t="s">
        <v>96</v>
      </c>
    </row>
    <row r="60" s="9" customFormat="1" ht="24.96" customHeight="1">
      <c r="A60" s="9"/>
      <c r="B60" s="158"/>
      <c r="C60" s="159"/>
      <c r="D60" s="160" t="s">
        <v>88</v>
      </c>
      <c r="E60" s="161"/>
      <c r="F60" s="161"/>
      <c r="G60" s="161"/>
      <c r="H60" s="161"/>
      <c r="I60" s="161"/>
      <c r="J60" s="162">
        <f>J86</f>
        <v>7649777</v>
      </c>
      <c r="K60" s="159"/>
      <c r="L60" s="163"/>
      <c r="S60" s="9"/>
      <c r="T60" s="9"/>
      <c r="U60" s="9"/>
      <c r="V60" s="9"/>
      <c r="W60" s="9"/>
      <c r="X60" s="9"/>
      <c r="Y60" s="9"/>
      <c r="Z60" s="9"/>
      <c r="AA60" s="9"/>
      <c r="AB60" s="9"/>
      <c r="AC60" s="9"/>
      <c r="AD60" s="9"/>
      <c r="AE60" s="9"/>
    </row>
    <row r="61" s="10" customFormat="1" ht="19.92" customHeight="1">
      <c r="A61" s="10"/>
      <c r="B61" s="164"/>
      <c r="C61" s="165"/>
      <c r="D61" s="166" t="s">
        <v>4329</v>
      </c>
      <c r="E61" s="167"/>
      <c r="F61" s="167"/>
      <c r="G61" s="167"/>
      <c r="H61" s="167"/>
      <c r="I61" s="167"/>
      <c r="J61" s="168">
        <f>J87</f>
        <v>0</v>
      </c>
      <c r="K61" s="165"/>
      <c r="L61" s="169"/>
      <c r="S61" s="10"/>
      <c r="T61" s="10"/>
      <c r="U61" s="10"/>
      <c r="V61" s="10"/>
      <c r="W61" s="10"/>
      <c r="X61" s="10"/>
      <c r="Y61" s="10"/>
      <c r="Z61" s="10"/>
      <c r="AA61" s="10"/>
      <c r="AB61" s="10"/>
      <c r="AC61" s="10"/>
      <c r="AD61" s="10"/>
      <c r="AE61" s="10"/>
    </row>
    <row r="62" s="10" customFormat="1" ht="19.92" customHeight="1">
      <c r="A62" s="10"/>
      <c r="B62" s="164"/>
      <c r="C62" s="165"/>
      <c r="D62" s="166" t="s">
        <v>4330</v>
      </c>
      <c r="E62" s="167"/>
      <c r="F62" s="167"/>
      <c r="G62" s="167"/>
      <c r="H62" s="167"/>
      <c r="I62" s="167"/>
      <c r="J62" s="168">
        <f>J92</f>
        <v>3141012</v>
      </c>
      <c r="K62" s="165"/>
      <c r="L62" s="169"/>
      <c r="S62" s="10"/>
      <c r="T62" s="10"/>
      <c r="U62" s="10"/>
      <c r="V62" s="10"/>
      <c r="W62" s="10"/>
      <c r="X62" s="10"/>
      <c r="Y62" s="10"/>
      <c r="Z62" s="10"/>
      <c r="AA62" s="10"/>
      <c r="AB62" s="10"/>
      <c r="AC62" s="10"/>
      <c r="AD62" s="10"/>
      <c r="AE62" s="10"/>
    </row>
    <row r="63" s="10" customFormat="1" ht="19.92" customHeight="1">
      <c r="A63" s="10"/>
      <c r="B63" s="164"/>
      <c r="C63" s="165"/>
      <c r="D63" s="166" t="s">
        <v>4331</v>
      </c>
      <c r="E63" s="167"/>
      <c r="F63" s="167"/>
      <c r="G63" s="167"/>
      <c r="H63" s="167"/>
      <c r="I63" s="167"/>
      <c r="J63" s="168">
        <f>J95</f>
        <v>320000</v>
      </c>
      <c r="K63" s="165"/>
      <c r="L63" s="169"/>
      <c r="S63" s="10"/>
      <c r="T63" s="10"/>
      <c r="U63" s="10"/>
      <c r="V63" s="10"/>
      <c r="W63" s="10"/>
      <c r="X63" s="10"/>
      <c r="Y63" s="10"/>
      <c r="Z63" s="10"/>
      <c r="AA63" s="10"/>
      <c r="AB63" s="10"/>
      <c r="AC63" s="10"/>
      <c r="AD63" s="10"/>
      <c r="AE63" s="10"/>
    </row>
    <row r="64" s="10" customFormat="1" ht="19.92" customHeight="1">
      <c r="A64" s="10"/>
      <c r="B64" s="164"/>
      <c r="C64" s="165"/>
      <c r="D64" s="166" t="s">
        <v>4332</v>
      </c>
      <c r="E64" s="167"/>
      <c r="F64" s="167"/>
      <c r="G64" s="167"/>
      <c r="H64" s="167"/>
      <c r="I64" s="167"/>
      <c r="J64" s="168">
        <f>J104</f>
        <v>3926265</v>
      </c>
      <c r="K64" s="165"/>
      <c r="L64" s="169"/>
      <c r="S64" s="10"/>
      <c r="T64" s="10"/>
      <c r="U64" s="10"/>
      <c r="V64" s="10"/>
      <c r="W64" s="10"/>
      <c r="X64" s="10"/>
      <c r="Y64" s="10"/>
      <c r="Z64" s="10"/>
      <c r="AA64" s="10"/>
      <c r="AB64" s="10"/>
      <c r="AC64" s="10"/>
      <c r="AD64" s="10"/>
      <c r="AE64" s="10"/>
    </row>
    <row r="65" s="10" customFormat="1" ht="19.92" customHeight="1">
      <c r="A65" s="10"/>
      <c r="B65" s="164"/>
      <c r="C65" s="165"/>
      <c r="D65" s="166" t="s">
        <v>4333</v>
      </c>
      <c r="E65" s="167"/>
      <c r="F65" s="167"/>
      <c r="G65" s="167"/>
      <c r="H65" s="167"/>
      <c r="I65" s="167"/>
      <c r="J65" s="168">
        <f>J107</f>
        <v>262500</v>
      </c>
      <c r="K65" s="165"/>
      <c r="L65" s="169"/>
      <c r="S65" s="10"/>
      <c r="T65" s="10"/>
      <c r="U65" s="10"/>
      <c r="V65" s="10"/>
      <c r="W65" s="10"/>
      <c r="X65" s="10"/>
      <c r="Y65" s="10"/>
      <c r="Z65" s="10"/>
      <c r="AA65" s="10"/>
      <c r="AB65" s="10"/>
      <c r="AC65" s="10"/>
      <c r="AD65" s="10"/>
      <c r="AE65" s="10"/>
    </row>
    <row r="66" s="2" customFormat="1" ht="21.84" customHeight="1">
      <c r="A66" s="32"/>
      <c r="B66" s="33"/>
      <c r="C66" s="34"/>
      <c r="D66" s="34"/>
      <c r="E66" s="34"/>
      <c r="F66" s="34"/>
      <c r="G66" s="34"/>
      <c r="H66" s="34"/>
      <c r="I66" s="34"/>
      <c r="J66" s="34"/>
      <c r="K66" s="34"/>
      <c r="L66" s="127"/>
      <c r="S66" s="32"/>
      <c r="T66" s="32"/>
      <c r="U66" s="32"/>
      <c r="V66" s="32"/>
      <c r="W66" s="32"/>
      <c r="X66" s="32"/>
      <c r="Y66" s="32"/>
      <c r="Z66" s="32"/>
      <c r="AA66" s="32"/>
      <c r="AB66" s="32"/>
      <c r="AC66" s="32"/>
      <c r="AD66" s="32"/>
      <c r="AE66" s="32"/>
    </row>
    <row r="67" s="2" customFormat="1" ht="6.96" customHeight="1">
      <c r="A67" s="32"/>
      <c r="B67" s="52"/>
      <c r="C67" s="53"/>
      <c r="D67" s="53"/>
      <c r="E67" s="53"/>
      <c r="F67" s="53"/>
      <c r="G67" s="53"/>
      <c r="H67" s="53"/>
      <c r="I67" s="53"/>
      <c r="J67" s="53"/>
      <c r="K67" s="53"/>
      <c r="L67" s="127"/>
      <c r="S67" s="32"/>
      <c r="T67" s="32"/>
      <c r="U67" s="32"/>
      <c r="V67" s="32"/>
      <c r="W67" s="32"/>
      <c r="X67" s="32"/>
      <c r="Y67" s="32"/>
      <c r="Z67" s="32"/>
      <c r="AA67" s="32"/>
      <c r="AB67" s="32"/>
      <c r="AC67" s="32"/>
      <c r="AD67" s="32"/>
      <c r="AE67" s="32"/>
    </row>
    <row r="71" s="2" customFormat="1" ht="6.96" customHeight="1">
      <c r="A71" s="32"/>
      <c r="B71" s="54"/>
      <c r="C71" s="55"/>
      <c r="D71" s="55"/>
      <c r="E71" s="55"/>
      <c r="F71" s="55"/>
      <c r="G71" s="55"/>
      <c r="H71" s="55"/>
      <c r="I71" s="55"/>
      <c r="J71" s="55"/>
      <c r="K71" s="55"/>
      <c r="L71" s="127"/>
      <c r="S71" s="32"/>
      <c r="T71" s="32"/>
      <c r="U71" s="32"/>
      <c r="V71" s="32"/>
      <c r="W71" s="32"/>
      <c r="X71" s="32"/>
      <c r="Y71" s="32"/>
      <c r="Z71" s="32"/>
      <c r="AA71" s="32"/>
      <c r="AB71" s="32"/>
      <c r="AC71" s="32"/>
      <c r="AD71" s="32"/>
      <c r="AE71" s="32"/>
    </row>
    <row r="72" s="2" customFormat="1" ht="24.96" customHeight="1">
      <c r="A72" s="32"/>
      <c r="B72" s="33"/>
      <c r="C72" s="23" t="s">
        <v>128</v>
      </c>
      <c r="D72" s="34"/>
      <c r="E72" s="34"/>
      <c r="F72" s="34"/>
      <c r="G72" s="34"/>
      <c r="H72" s="34"/>
      <c r="I72" s="34"/>
      <c r="J72" s="34"/>
      <c r="K72" s="34"/>
      <c r="L72" s="127"/>
      <c r="S72" s="32"/>
      <c r="T72" s="32"/>
      <c r="U72" s="32"/>
      <c r="V72" s="32"/>
      <c r="W72" s="32"/>
      <c r="X72" s="32"/>
      <c r="Y72" s="32"/>
      <c r="Z72" s="32"/>
      <c r="AA72" s="32"/>
      <c r="AB72" s="32"/>
      <c r="AC72" s="32"/>
      <c r="AD72" s="32"/>
      <c r="AE72" s="32"/>
    </row>
    <row r="73" s="2" customFormat="1" ht="6.96" customHeight="1">
      <c r="A73" s="32"/>
      <c r="B73" s="33"/>
      <c r="C73" s="34"/>
      <c r="D73" s="34"/>
      <c r="E73" s="34"/>
      <c r="F73" s="34"/>
      <c r="G73" s="34"/>
      <c r="H73" s="34"/>
      <c r="I73" s="34"/>
      <c r="J73" s="34"/>
      <c r="K73" s="34"/>
      <c r="L73" s="127"/>
      <c r="S73" s="32"/>
      <c r="T73" s="32"/>
      <c r="U73" s="32"/>
      <c r="V73" s="32"/>
      <c r="W73" s="32"/>
      <c r="X73" s="32"/>
      <c r="Y73" s="32"/>
      <c r="Z73" s="32"/>
      <c r="AA73" s="32"/>
      <c r="AB73" s="32"/>
      <c r="AC73" s="32"/>
      <c r="AD73" s="32"/>
      <c r="AE73" s="32"/>
    </row>
    <row r="74" s="2" customFormat="1" ht="12" customHeight="1">
      <c r="A74" s="32"/>
      <c r="B74" s="33"/>
      <c r="C74" s="29" t="s">
        <v>14</v>
      </c>
      <c r="D74" s="34"/>
      <c r="E74" s="34"/>
      <c r="F74" s="34"/>
      <c r="G74" s="34"/>
      <c r="H74" s="34"/>
      <c r="I74" s="34"/>
      <c r="J74" s="34"/>
      <c r="K74" s="34"/>
      <c r="L74" s="127"/>
      <c r="S74" s="32"/>
      <c r="T74" s="32"/>
      <c r="U74" s="32"/>
      <c r="V74" s="32"/>
      <c r="W74" s="32"/>
      <c r="X74" s="32"/>
      <c r="Y74" s="32"/>
      <c r="Z74" s="32"/>
      <c r="AA74" s="32"/>
      <c r="AB74" s="32"/>
      <c r="AC74" s="32"/>
      <c r="AD74" s="32"/>
      <c r="AE74" s="32"/>
    </row>
    <row r="75" s="2" customFormat="1" ht="26.25" customHeight="1">
      <c r="A75" s="32"/>
      <c r="B75" s="33"/>
      <c r="C75" s="34"/>
      <c r="D75" s="34"/>
      <c r="E75" s="153" t="str">
        <f>E7</f>
        <v xml:space="preserve">Údržba, opravy a odstraňování závad u SMT 2022-2025 -  Položkový soupis předpokládaných objemů prací</v>
      </c>
      <c r="F75" s="29"/>
      <c r="G75" s="29"/>
      <c r="H75" s="29"/>
      <c r="I75" s="34"/>
      <c r="J75" s="34"/>
      <c r="K75" s="34"/>
      <c r="L75" s="127"/>
      <c r="S75" s="32"/>
      <c r="T75" s="32"/>
      <c r="U75" s="32"/>
      <c r="V75" s="32"/>
      <c r="W75" s="32"/>
      <c r="X75" s="32"/>
      <c r="Y75" s="32"/>
      <c r="Z75" s="32"/>
      <c r="AA75" s="32"/>
      <c r="AB75" s="32"/>
      <c r="AC75" s="32"/>
      <c r="AD75" s="32"/>
      <c r="AE75" s="32"/>
    </row>
    <row r="76" s="2" customFormat="1" ht="12" customHeight="1">
      <c r="A76" s="32"/>
      <c r="B76" s="33"/>
      <c r="C76" s="29" t="s">
        <v>91</v>
      </c>
      <c r="D76" s="34"/>
      <c r="E76" s="34"/>
      <c r="F76" s="34"/>
      <c r="G76" s="34"/>
      <c r="H76" s="34"/>
      <c r="I76" s="34"/>
      <c r="J76" s="34"/>
      <c r="K76" s="34"/>
      <c r="L76" s="127"/>
      <c r="S76" s="32"/>
      <c r="T76" s="32"/>
      <c r="U76" s="32"/>
      <c r="V76" s="32"/>
      <c r="W76" s="32"/>
      <c r="X76" s="32"/>
      <c r="Y76" s="32"/>
      <c r="Z76" s="32"/>
      <c r="AA76" s="32"/>
      <c r="AB76" s="32"/>
      <c r="AC76" s="32"/>
      <c r="AD76" s="32"/>
      <c r="AE76" s="32"/>
    </row>
    <row r="77" s="2" customFormat="1" ht="16.5" customHeight="1">
      <c r="A77" s="32"/>
      <c r="B77" s="33"/>
      <c r="C77" s="34"/>
      <c r="D77" s="34"/>
      <c r="E77" s="62" t="str">
        <f>E9</f>
        <v>003 - VRN - Vedlejší rozpočtové náklady</v>
      </c>
      <c r="F77" s="34"/>
      <c r="G77" s="34"/>
      <c r="H77" s="34"/>
      <c r="I77" s="34"/>
      <c r="J77" s="34"/>
      <c r="K77" s="34"/>
      <c r="L77" s="127"/>
      <c r="S77" s="32"/>
      <c r="T77" s="32"/>
      <c r="U77" s="32"/>
      <c r="V77" s="32"/>
      <c r="W77" s="32"/>
      <c r="X77" s="32"/>
      <c r="Y77" s="32"/>
      <c r="Z77" s="32"/>
      <c r="AA77" s="32"/>
      <c r="AB77" s="32"/>
      <c r="AC77" s="32"/>
      <c r="AD77" s="32"/>
      <c r="AE77" s="32"/>
    </row>
    <row r="78" s="2" customFormat="1" ht="6.96" customHeight="1">
      <c r="A78" s="32"/>
      <c r="B78" s="33"/>
      <c r="C78" s="34"/>
      <c r="D78" s="34"/>
      <c r="E78" s="34"/>
      <c r="F78" s="34"/>
      <c r="G78" s="34"/>
      <c r="H78" s="34"/>
      <c r="I78" s="34"/>
      <c r="J78" s="34"/>
      <c r="K78" s="34"/>
      <c r="L78" s="127"/>
      <c r="S78" s="32"/>
      <c r="T78" s="32"/>
      <c r="U78" s="32"/>
      <c r="V78" s="32"/>
      <c r="W78" s="32"/>
      <c r="X78" s="32"/>
      <c r="Y78" s="32"/>
      <c r="Z78" s="32"/>
      <c r="AA78" s="32"/>
      <c r="AB78" s="32"/>
      <c r="AC78" s="32"/>
      <c r="AD78" s="32"/>
      <c r="AE78" s="32"/>
    </row>
    <row r="79" s="2" customFormat="1" ht="12" customHeight="1">
      <c r="A79" s="32"/>
      <c r="B79" s="33"/>
      <c r="C79" s="29" t="s">
        <v>21</v>
      </c>
      <c r="D79" s="34"/>
      <c r="E79" s="34"/>
      <c r="F79" s="26" t="str">
        <f>F12</f>
        <v>obvod OŘ UNL</v>
      </c>
      <c r="G79" s="34"/>
      <c r="H79" s="34"/>
      <c r="I79" s="29" t="s">
        <v>23</v>
      </c>
      <c r="J79" s="65" t="str">
        <f>IF(J12="","",J12)</f>
        <v>1. 8. 2022</v>
      </c>
      <c r="K79" s="34"/>
      <c r="L79" s="127"/>
      <c r="S79" s="32"/>
      <c r="T79" s="32"/>
      <c r="U79" s="32"/>
      <c r="V79" s="32"/>
      <c r="W79" s="32"/>
      <c r="X79" s="32"/>
      <c r="Y79" s="32"/>
      <c r="Z79" s="32"/>
      <c r="AA79" s="32"/>
      <c r="AB79" s="32"/>
      <c r="AC79" s="32"/>
      <c r="AD79" s="32"/>
      <c r="AE79" s="32"/>
    </row>
    <row r="80" s="2" customFormat="1" ht="6.96" customHeight="1">
      <c r="A80" s="32"/>
      <c r="B80" s="33"/>
      <c r="C80" s="34"/>
      <c r="D80" s="34"/>
      <c r="E80" s="34"/>
      <c r="F80" s="34"/>
      <c r="G80" s="34"/>
      <c r="H80" s="34"/>
      <c r="I80" s="34"/>
      <c r="J80" s="34"/>
      <c r="K80" s="34"/>
      <c r="L80" s="127"/>
      <c r="S80" s="32"/>
      <c r="T80" s="32"/>
      <c r="U80" s="32"/>
      <c r="V80" s="32"/>
      <c r="W80" s="32"/>
      <c r="X80" s="32"/>
      <c r="Y80" s="32"/>
      <c r="Z80" s="32"/>
      <c r="AA80" s="32"/>
      <c r="AB80" s="32"/>
      <c r="AC80" s="32"/>
      <c r="AD80" s="32"/>
      <c r="AE80" s="32"/>
    </row>
    <row r="81" s="2" customFormat="1" ht="15.15" customHeight="1">
      <c r="A81" s="32"/>
      <c r="B81" s="33"/>
      <c r="C81" s="29" t="s">
        <v>27</v>
      </c>
      <c r="D81" s="34"/>
      <c r="E81" s="34"/>
      <c r="F81" s="26" t="str">
        <f>E15</f>
        <v>Správa železnic, státní organizace</v>
      </c>
      <c r="G81" s="34"/>
      <c r="H81" s="34"/>
      <c r="I81" s="29" t="s">
        <v>35</v>
      </c>
      <c r="J81" s="30" t="str">
        <f>E21</f>
        <v xml:space="preserve"> </v>
      </c>
      <c r="K81" s="34"/>
      <c r="L81" s="127"/>
      <c r="S81" s="32"/>
      <c r="T81" s="32"/>
      <c r="U81" s="32"/>
      <c r="V81" s="32"/>
      <c r="W81" s="32"/>
      <c r="X81" s="32"/>
      <c r="Y81" s="32"/>
      <c r="Z81" s="32"/>
      <c r="AA81" s="32"/>
      <c r="AB81" s="32"/>
      <c r="AC81" s="32"/>
      <c r="AD81" s="32"/>
      <c r="AE81" s="32"/>
    </row>
    <row r="82" s="2" customFormat="1" ht="15.15" customHeight="1">
      <c r="A82" s="32"/>
      <c r="B82" s="33"/>
      <c r="C82" s="29" t="s">
        <v>33</v>
      </c>
      <c r="D82" s="34"/>
      <c r="E82" s="34"/>
      <c r="F82" s="26" t="str">
        <f>IF(E18="","",E18)</f>
        <v xml:space="preserve"> </v>
      </c>
      <c r="G82" s="34"/>
      <c r="H82" s="34"/>
      <c r="I82" s="29" t="s">
        <v>37</v>
      </c>
      <c r="J82" s="30" t="str">
        <f>E24</f>
        <v xml:space="preserve"> </v>
      </c>
      <c r="K82" s="34"/>
      <c r="L82" s="127"/>
      <c r="S82" s="32"/>
      <c r="T82" s="32"/>
      <c r="U82" s="32"/>
      <c r="V82" s="32"/>
      <c r="W82" s="32"/>
      <c r="X82" s="32"/>
      <c r="Y82" s="32"/>
      <c r="Z82" s="32"/>
      <c r="AA82" s="32"/>
      <c r="AB82" s="32"/>
      <c r="AC82" s="32"/>
      <c r="AD82" s="32"/>
      <c r="AE82" s="32"/>
    </row>
    <row r="83" s="2" customFormat="1" ht="10.32" customHeight="1">
      <c r="A83" s="32"/>
      <c r="B83" s="33"/>
      <c r="C83" s="34"/>
      <c r="D83" s="34"/>
      <c r="E83" s="34"/>
      <c r="F83" s="34"/>
      <c r="G83" s="34"/>
      <c r="H83" s="34"/>
      <c r="I83" s="34"/>
      <c r="J83" s="34"/>
      <c r="K83" s="34"/>
      <c r="L83" s="127"/>
      <c r="S83" s="32"/>
      <c r="T83" s="32"/>
      <c r="U83" s="32"/>
      <c r="V83" s="32"/>
      <c r="W83" s="32"/>
      <c r="X83" s="32"/>
      <c r="Y83" s="32"/>
      <c r="Z83" s="32"/>
      <c r="AA83" s="32"/>
      <c r="AB83" s="32"/>
      <c r="AC83" s="32"/>
      <c r="AD83" s="32"/>
      <c r="AE83" s="32"/>
    </row>
    <row r="84" s="11" customFormat="1" ht="29.28" customHeight="1">
      <c r="A84" s="170"/>
      <c r="B84" s="171"/>
      <c r="C84" s="172" t="s">
        <v>129</v>
      </c>
      <c r="D84" s="173" t="s">
        <v>59</v>
      </c>
      <c r="E84" s="173" t="s">
        <v>55</v>
      </c>
      <c r="F84" s="173" t="s">
        <v>56</v>
      </c>
      <c r="G84" s="173" t="s">
        <v>130</v>
      </c>
      <c r="H84" s="173" t="s">
        <v>131</v>
      </c>
      <c r="I84" s="173" t="s">
        <v>132</v>
      </c>
      <c r="J84" s="173" t="s">
        <v>95</v>
      </c>
      <c r="K84" s="174" t="s">
        <v>133</v>
      </c>
      <c r="L84" s="175"/>
      <c r="M84" s="85" t="s">
        <v>18</v>
      </c>
      <c r="N84" s="86" t="s">
        <v>44</v>
      </c>
      <c r="O84" s="86" t="s">
        <v>134</v>
      </c>
      <c r="P84" s="86" t="s">
        <v>135</v>
      </c>
      <c r="Q84" s="86" t="s">
        <v>136</v>
      </c>
      <c r="R84" s="86" t="s">
        <v>137</v>
      </c>
      <c r="S84" s="86" t="s">
        <v>138</v>
      </c>
      <c r="T84" s="87" t="s">
        <v>139</v>
      </c>
      <c r="U84" s="170"/>
      <c r="V84" s="170"/>
      <c r="W84" s="170"/>
      <c r="X84" s="170"/>
      <c r="Y84" s="170"/>
      <c r="Z84" s="170"/>
      <c r="AA84" s="170"/>
      <c r="AB84" s="170"/>
      <c r="AC84" s="170"/>
      <c r="AD84" s="170"/>
      <c r="AE84" s="170"/>
    </row>
    <row r="85" s="2" customFormat="1" ht="22.8" customHeight="1">
      <c r="A85" s="32"/>
      <c r="B85" s="33"/>
      <c r="C85" s="92" t="s">
        <v>140</v>
      </c>
      <c r="D85" s="34"/>
      <c r="E85" s="34"/>
      <c r="F85" s="34"/>
      <c r="G85" s="34"/>
      <c r="H85" s="34"/>
      <c r="I85" s="34"/>
      <c r="J85" s="176">
        <f>BK85</f>
        <v>7649777</v>
      </c>
      <c r="K85" s="34"/>
      <c r="L85" s="38"/>
      <c r="M85" s="88"/>
      <c r="N85" s="177"/>
      <c r="O85" s="89"/>
      <c r="P85" s="178">
        <f>P86</f>
        <v>0</v>
      </c>
      <c r="Q85" s="89"/>
      <c r="R85" s="178">
        <f>R86</f>
        <v>0</v>
      </c>
      <c r="S85" s="89"/>
      <c r="T85" s="179">
        <f>T86</f>
        <v>0</v>
      </c>
      <c r="U85" s="32"/>
      <c r="V85" s="32"/>
      <c r="W85" s="32"/>
      <c r="X85" s="32"/>
      <c r="Y85" s="32"/>
      <c r="Z85" s="32"/>
      <c r="AA85" s="32"/>
      <c r="AB85" s="32"/>
      <c r="AC85" s="32"/>
      <c r="AD85" s="32"/>
      <c r="AE85" s="32"/>
      <c r="AT85" s="17" t="s">
        <v>73</v>
      </c>
      <c r="AU85" s="17" t="s">
        <v>96</v>
      </c>
      <c r="BK85" s="180">
        <f>BK86</f>
        <v>7649777</v>
      </c>
    </row>
    <row r="86" s="12" customFormat="1" ht="25.92" customHeight="1">
      <c r="A86" s="12"/>
      <c r="B86" s="181"/>
      <c r="C86" s="182"/>
      <c r="D86" s="183" t="s">
        <v>73</v>
      </c>
      <c r="E86" s="184" t="s">
        <v>4334</v>
      </c>
      <c r="F86" s="184" t="s">
        <v>4335</v>
      </c>
      <c r="G86" s="182"/>
      <c r="H86" s="182"/>
      <c r="I86" s="182"/>
      <c r="J86" s="185">
        <f>BK86</f>
        <v>7649777</v>
      </c>
      <c r="K86" s="182"/>
      <c r="L86" s="186"/>
      <c r="M86" s="187"/>
      <c r="N86" s="188"/>
      <c r="O86" s="188"/>
      <c r="P86" s="189">
        <f>P87+P92+P95+P104+P107</f>
        <v>0</v>
      </c>
      <c r="Q86" s="188"/>
      <c r="R86" s="189">
        <f>R87+R92+R95+R104+R107</f>
        <v>0</v>
      </c>
      <c r="S86" s="188"/>
      <c r="T86" s="190">
        <f>T87+T92+T95+T104+T107</f>
        <v>0</v>
      </c>
      <c r="U86" s="12"/>
      <c r="V86" s="12"/>
      <c r="W86" s="12"/>
      <c r="X86" s="12"/>
      <c r="Y86" s="12"/>
      <c r="Z86" s="12"/>
      <c r="AA86" s="12"/>
      <c r="AB86" s="12"/>
      <c r="AC86" s="12"/>
      <c r="AD86" s="12"/>
      <c r="AE86" s="12"/>
      <c r="AR86" s="191" t="s">
        <v>165</v>
      </c>
      <c r="AT86" s="192" t="s">
        <v>73</v>
      </c>
      <c r="AU86" s="192" t="s">
        <v>74</v>
      </c>
      <c r="AY86" s="191" t="s">
        <v>143</v>
      </c>
      <c r="BK86" s="193">
        <f>BK87+BK92+BK95+BK104+BK107</f>
        <v>7649777</v>
      </c>
    </row>
    <row r="87" s="12" customFormat="1" ht="22.8" customHeight="1">
      <c r="A87" s="12"/>
      <c r="B87" s="181"/>
      <c r="C87" s="182"/>
      <c r="D87" s="183" t="s">
        <v>73</v>
      </c>
      <c r="E87" s="194" t="s">
        <v>4336</v>
      </c>
      <c r="F87" s="194" t="s">
        <v>4337</v>
      </c>
      <c r="G87" s="182"/>
      <c r="H87" s="182"/>
      <c r="I87" s="182"/>
      <c r="J87" s="195">
        <f>BK87</f>
        <v>0</v>
      </c>
      <c r="K87" s="182"/>
      <c r="L87" s="186"/>
      <c r="M87" s="187"/>
      <c r="N87" s="188"/>
      <c r="O87" s="188"/>
      <c r="P87" s="189">
        <f>SUM(P88:P91)</f>
        <v>0</v>
      </c>
      <c r="Q87" s="188"/>
      <c r="R87" s="189">
        <f>SUM(R88:R91)</f>
        <v>0</v>
      </c>
      <c r="S87" s="188"/>
      <c r="T87" s="190">
        <f>SUM(T88:T91)</f>
        <v>0</v>
      </c>
      <c r="U87" s="12"/>
      <c r="V87" s="12"/>
      <c r="W87" s="12"/>
      <c r="X87" s="12"/>
      <c r="Y87" s="12"/>
      <c r="Z87" s="12"/>
      <c r="AA87" s="12"/>
      <c r="AB87" s="12"/>
      <c r="AC87" s="12"/>
      <c r="AD87" s="12"/>
      <c r="AE87" s="12"/>
      <c r="AR87" s="191" t="s">
        <v>165</v>
      </c>
      <c r="AT87" s="192" t="s">
        <v>73</v>
      </c>
      <c r="AU87" s="192" t="s">
        <v>20</v>
      </c>
      <c r="AY87" s="191" t="s">
        <v>143</v>
      </c>
      <c r="BK87" s="193">
        <f>SUM(BK88:BK91)</f>
        <v>0</v>
      </c>
    </row>
    <row r="88" s="2" customFormat="1" ht="16.5" customHeight="1">
      <c r="A88" s="32"/>
      <c r="B88" s="33"/>
      <c r="C88" s="196" t="s">
        <v>20</v>
      </c>
      <c r="D88" s="196" t="s">
        <v>145</v>
      </c>
      <c r="E88" s="197" t="s">
        <v>4338</v>
      </c>
      <c r="F88" s="198" t="s">
        <v>4339</v>
      </c>
      <c r="G88" s="199" t="s">
        <v>4340</v>
      </c>
      <c r="H88" s="200">
        <v>0</v>
      </c>
      <c r="I88" s="201">
        <v>0</v>
      </c>
      <c r="J88" s="201">
        <f>ROUND(I88*H88,2)</f>
        <v>0</v>
      </c>
      <c r="K88" s="198" t="s">
        <v>149</v>
      </c>
      <c r="L88" s="38"/>
      <c r="M88" s="202" t="s">
        <v>18</v>
      </c>
      <c r="N88" s="203" t="s">
        <v>45</v>
      </c>
      <c r="O88" s="204">
        <v>0</v>
      </c>
      <c r="P88" s="204">
        <f>O88*H88</f>
        <v>0</v>
      </c>
      <c r="Q88" s="204">
        <v>0</v>
      </c>
      <c r="R88" s="204">
        <f>Q88*H88</f>
        <v>0</v>
      </c>
      <c r="S88" s="204">
        <v>0</v>
      </c>
      <c r="T88" s="205">
        <f>S88*H88</f>
        <v>0</v>
      </c>
      <c r="U88" s="32"/>
      <c r="V88" s="32"/>
      <c r="W88" s="32"/>
      <c r="X88" s="32"/>
      <c r="Y88" s="32"/>
      <c r="Z88" s="32"/>
      <c r="AA88" s="32"/>
      <c r="AB88" s="32"/>
      <c r="AC88" s="32"/>
      <c r="AD88" s="32"/>
      <c r="AE88" s="32"/>
      <c r="AR88" s="206" t="s">
        <v>4341</v>
      </c>
      <c r="AT88" s="206" t="s">
        <v>145</v>
      </c>
      <c r="AU88" s="206" t="s">
        <v>83</v>
      </c>
      <c r="AY88" s="17" t="s">
        <v>143</v>
      </c>
      <c r="BE88" s="207">
        <f>IF(N88="základní",J88,0)</f>
        <v>0</v>
      </c>
      <c r="BF88" s="207">
        <f>IF(N88="snížená",J88,0)</f>
        <v>0</v>
      </c>
      <c r="BG88" s="207">
        <f>IF(N88="zákl. přenesená",J88,0)</f>
        <v>0</v>
      </c>
      <c r="BH88" s="207">
        <f>IF(N88="sníž. přenesená",J88,0)</f>
        <v>0</v>
      </c>
      <c r="BI88" s="207">
        <f>IF(N88="nulová",J88,0)</f>
        <v>0</v>
      </c>
      <c r="BJ88" s="17" t="s">
        <v>20</v>
      </c>
      <c r="BK88" s="207">
        <f>ROUND(I88*H88,2)</f>
        <v>0</v>
      </c>
      <c r="BL88" s="17" t="s">
        <v>4341</v>
      </c>
      <c r="BM88" s="206" t="s">
        <v>4342</v>
      </c>
    </row>
    <row r="89" s="2" customFormat="1">
      <c r="A89" s="32"/>
      <c r="B89" s="33"/>
      <c r="C89" s="34"/>
      <c r="D89" s="208" t="s">
        <v>179</v>
      </c>
      <c r="E89" s="34"/>
      <c r="F89" s="209" t="s">
        <v>4343</v>
      </c>
      <c r="G89" s="34"/>
      <c r="H89" s="34"/>
      <c r="I89" s="34"/>
      <c r="J89" s="34"/>
      <c r="K89" s="34"/>
      <c r="L89" s="38"/>
      <c r="M89" s="210"/>
      <c r="N89" s="211"/>
      <c r="O89" s="77"/>
      <c r="P89" s="77"/>
      <c r="Q89" s="77"/>
      <c r="R89" s="77"/>
      <c r="S89" s="77"/>
      <c r="T89" s="78"/>
      <c r="U89" s="32"/>
      <c r="V89" s="32"/>
      <c r="W89" s="32"/>
      <c r="X89" s="32"/>
      <c r="Y89" s="32"/>
      <c r="Z89" s="32"/>
      <c r="AA89" s="32"/>
      <c r="AB89" s="32"/>
      <c r="AC89" s="32"/>
      <c r="AD89" s="32"/>
      <c r="AE89" s="32"/>
      <c r="AT89" s="17" t="s">
        <v>179</v>
      </c>
      <c r="AU89" s="17" t="s">
        <v>83</v>
      </c>
    </row>
    <row r="90" s="2" customFormat="1" ht="33" customHeight="1">
      <c r="A90" s="32"/>
      <c r="B90" s="33"/>
      <c r="C90" s="196" t="s">
        <v>83</v>
      </c>
      <c r="D90" s="196" t="s">
        <v>145</v>
      </c>
      <c r="E90" s="197" t="s">
        <v>4344</v>
      </c>
      <c r="F90" s="198" t="s">
        <v>4345</v>
      </c>
      <c r="G90" s="199" t="s">
        <v>4340</v>
      </c>
      <c r="H90" s="200">
        <v>0</v>
      </c>
      <c r="I90" s="201">
        <v>0</v>
      </c>
      <c r="J90" s="201">
        <f>ROUND(I90*H90,2)</f>
        <v>0</v>
      </c>
      <c r="K90" s="198" t="s">
        <v>149</v>
      </c>
      <c r="L90" s="38"/>
      <c r="M90" s="202" t="s">
        <v>18</v>
      </c>
      <c r="N90" s="203" t="s">
        <v>45</v>
      </c>
      <c r="O90" s="204">
        <v>0</v>
      </c>
      <c r="P90" s="204">
        <f>O90*H90</f>
        <v>0</v>
      </c>
      <c r="Q90" s="204">
        <v>0</v>
      </c>
      <c r="R90" s="204">
        <f>Q90*H90</f>
        <v>0</v>
      </c>
      <c r="S90" s="204">
        <v>0</v>
      </c>
      <c r="T90" s="205">
        <f>S90*H90</f>
        <v>0</v>
      </c>
      <c r="U90" s="32"/>
      <c r="V90" s="32"/>
      <c r="W90" s="32"/>
      <c r="X90" s="32"/>
      <c r="Y90" s="32"/>
      <c r="Z90" s="32"/>
      <c r="AA90" s="32"/>
      <c r="AB90" s="32"/>
      <c r="AC90" s="32"/>
      <c r="AD90" s="32"/>
      <c r="AE90" s="32"/>
      <c r="AR90" s="206" t="s">
        <v>4341</v>
      </c>
      <c r="AT90" s="206" t="s">
        <v>145</v>
      </c>
      <c r="AU90" s="206" t="s">
        <v>83</v>
      </c>
      <c r="AY90" s="17" t="s">
        <v>143</v>
      </c>
      <c r="BE90" s="207">
        <f>IF(N90="základní",J90,0)</f>
        <v>0</v>
      </c>
      <c r="BF90" s="207">
        <f>IF(N90="snížená",J90,0)</f>
        <v>0</v>
      </c>
      <c r="BG90" s="207">
        <f>IF(N90="zákl. přenesená",J90,0)</f>
        <v>0</v>
      </c>
      <c r="BH90" s="207">
        <f>IF(N90="sníž. přenesená",J90,0)</f>
        <v>0</v>
      </c>
      <c r="BI90" s="207">
        <f>IF(N90="nulová",J90,0)</f>
        <v>0</v>
      </c>
      <c r="BJ90" s="17" t="s">
        <v>20</v>
      </c>
      <c r="BK90" s="207">
        <f>ROUND(I90*H90,2)</f>
        <v>0</v>
      </c>
      <c r="BL90" s="17" t="s">
        <v>4341</v>
      </c>
      <c r="BM90" s="206" t="s">
        <v>4346</v>
      </c>
    </row>
    <row r="91" s="2" customFormat="1">
      <c r="A91" s="32"/>
      <c r="B91" s="33"/>
      <c r="C91" s="34"/>
      <c r="D91" s="208" t="s">
        <v>179</v>
      </c>
      <c r="E91" s="34"/>
      <c r="F91" s="209" t="s">
        <v>4347</v>
      </c>
      <c r="G91" s="34"/>
      <c r="H91" s="34"/>
      <c r="I91" s="34"/>
      <c r="J91" s="34"/>
      <c r="K91" s="34"/>
      <c r="L91" s="38"/>
      <c r="M91" s="210"/>
      <c r="N91" s="211"/>
      <c r="O91" s="77"/>
      <c r="P91" s="77"/>
      <c r="Q91" s="77"/>
      <c r="R91" s="77"/>
      <c r="S91" s="77"/>
      <c r="T91" s="78"/>
      <c r="U91" s="32"/>
      <c r="V91" s="32"/>
      <c r="W91" s="32"/>
      <c r="X91" s="32"/>
      <c r="Y91" s="32"/>
      <c r="Z91" s="32"/>
      <c r="AA91" s="32"/>
      <c r="AB91" s="32"/>
      <c r="AC91" s="32"/>
      <c r="AD91" s="32"/>
      <c r="AE91" s="32"/>
      <c r="AT91" s="17" t="s">
        <v>179</v>
      </c>
      <c r="AU91" s="17" t="s">
        <v>83</v>
      </c>
    </row>
    <row r="92" s="12" customFormat="1" ht="22.8" customHeight="1">
      <c r="A92" s="12"/>
      <c r="B92" s="181"/>
      <c r="C92" s="182"/>
      <c r="D92" s="183" t="s">
        <v>73</v>
      </c>
      <c r="E92" s="194" t="s">
        <v>4348</v>
      </c>
      <c r="F92" s="194" t="s">
        <v>4349</v>
      </c>
      <c r="G92" s="182"/>
      <c r="H92" s="182"/>
      <c r="I92" s="182"/>
      <c r="J92" s="195">
        <f>BK92</f>
        <v>3141012</v>
      </c>
      <c r="K92" s="182"/>
      <c r="L92" s="186"/>
      <c r="M92" s="187"/>
      <c r="N92" s="188"/>
      <c r="O92" s="188"/>
      <c r="P92" s="189">
        <f>SUM(P93:P94)</f>
        <v>0</v>
      </c>
      <c r="Q92" s="188"/>
      <c r="R92" s="189">
        <f>SUM(R93:R94)</f>
        <v>0</v>
      </c>
      <c r="S92" s="188"/>
      <c r="T92" s="190">
        <f>SUM(T93:T94)</f>
        <v>0</v>
      </c>
      <c r="U92" s="12"/>
      <c r="V92" s="12"/>
      <c r="W92" s="12"/>
      <c r="X92" s="12"/>
      <c r="Y92" s="12"/>
      <c r="Z92" s="12"/>
      <c r="AA92" s="12"/>
      <c r="AB92" s="12"/>
      <c r="AC92" s="12"/>
      <c r="AD92" s="12"/>
      <c r="AE92" s="12"/>
      <c r="AR92" s="191" t="s">
        <v>165</v>
      </c>
      <c r="AT92" s="192" t="s">
        <v>73</v>
      </c>
      <c r="AU92" s="192" t="s">
        <v>20</v>
      </c>
      <c r="AY92" s="191" t="s">
        <v>143</v>
      </c>
      <c r="BK92" s="193">
        <f>SUM(BK93:BK94)</f>
        <v>3141012</v>
      </c>
    </row>
    <row r="93" s="2" customFormat="1" ht="16.5" customHeight="1">
      <c r="A93" s="32"/>
      <c r="B93" s="33"/>
      <c r="C93" s="196" t="s">
        <v>158</v>
      </c>
      <c r="D93" s="196" t="s">
        <v>145</v>
      </c>
      <c r="E93" s="197" t="s">
        <v>4350</v>
      </c>
      <c r="F93" s="198" t="s">
        <v>4349</v>
      </c>
      <c r="G93" s="199" t="s">
        <v>4351</v>
      </c>
      <c r="H93" s="200">
        <v>523502</v>
      </c>
      <c r="I93" s="201">
        <v>6</v>
      </c>
      <c r="J93" s="201">
        <f>ROUND(I93*H93,2)</f>
        <v>3141012</v>
      </c>
      <c r="K93" s="198" t="s">
        <v>149</v>
      </c>
      <c r="L93" s="38"/>
      <c r="M93" s="202" t="s">
        <v>18</v>
      </c>
      <c r="N93" s="203" t="s">
        <v>45</v>
      </c>
      <c r="O93" s="204">
        <v>0</v>
      </c>
      <c r="P93" s="204">
        <f>O93*H93</f>
        <v>0</v>
      </c>
      <c r="Q93" s="204">
        <v>0</v>
      </c>
      <c r="R93" s="204">
        <f>Q93*H93</f>
        <v>0</v>
      </c>
      <c r="S93" s="204">
        <v>0</v>
      </c>
      <c r="T93" s="205">
        <f>S93*H93</f>
        <v>0</v>
      </c>
      <c r="U93" s="32"/>
      <c r="V93" s="32"/>
      <c r="W93" s="32"/>
      <c r="X93" s="32"/>
      <c r="Y93" s="32"/>
      <c r="Z93" s="32"/>
      <c r="AA93" s="32"/>
      <c r="AB93" s="32"/>
      <c r="AC93" s="32"/>
      <c r="AD93" s="32"/>
      <c r="AE93" s="32"/>
      <c r="AR93" s="206" t="s">
        <v>4341</v>
      </c>
      <c r="AT93" s="206" t="s">
        <v>145</v>
      </c>
      <c r="AU93" s="206" t="s">
        <v>83</v>
      </c>
      <c r="AY93" s="17" t="s">
        <v>143</v>
      </c>
      <c r="BE93" s="207">
        <f>IF(N93="základní",J93,0)</f>
        <v>3141012</v>
      </c>
      <c r="BF93" s="207">
        <f>IF(N93="snížená",J93,0)</f>
        <v>0</v>
      </c>
      <c r="BG93" s="207">
        <f>IF(N93="zákl. přenesená",J93,0)</f>
        <v>0</v>
      </c>
      <c r="BH93" s="207">
        <f>IF(N93="sníž. přenesená",J93,0)</f>
        <v>0</v>
      </c>
      <c r="BI93" s="207">
        <f>IF(N93="nulová",J93,0)</f>
        <v>0</v>
      </c>
      <c r="BJ93" s="17" t="s">
        <v>20</v>
      </c>
      <c r="BK93" s="207">
        <f>ROUND(I93*H93,2)</f>
        <v>3141012</v>
      </c>
      <c r="BL93" s="17" t="s">
        <v>4341</v>
      </c>
      <c r="BM93" s="206" t="s">
        <v>4352</v>
      </c>
    </row>
    <row r="94" s="2" customFormat="1">
      <c r="A94" s="32"/>
      <c r="B94" s="33"/>
      <c r="C94" s="34"/>
      <c r="D94" s="208" t="s">
        <v>179</v>
      </c>
      <c r="E94" s="34"/>
      <c r="F94" s="209" t="s">
        <v>4353</v>
      </c>
      <c r="G94" s="34"/>
      <c r="H94" s="34"/>
      <c r="I94" s="34"/>
      <c r="J94" s="34"/>
      <c r="K94" s="34"/>
      <c r="L94" s="38"/>
      <c r="M94" s="210"/>
      <c r="N94" s="211"/>
      <c r="O94" s="77"/>
      <c r="P94" s="77"/>
      <c r="Q94" s="77"/>
      <c r="R94" s="77"/>
      <c r="S94" s="77"/>
      <c r="T94" s="78"/>
      <c r="U94" s="32"/>
      <c r="V94" s="32"/>
      <c r="W94" s="32"/>
      <c r="X94" s="32"/>
      <c r="Y94" s="32"/>
      <c r="Z94" s="32"/>
      <c r="AA94" s="32"/>
      <c r="AB94" s="32"/>
      <c r="AC94" s="32"/>
      <c r="AD94" s="32"/>
      <c r="AE94" s="32"/>
      <c r="AT94" s="17" t="s">
        <v>179</v>
      </c>
      <c r="AU94" s="17" t="s">
        <v>83</v>
      </c>
    </row>
    <row r="95" s="12" customFormat="1" ht="22.8" customHeight="1">
      <c r="A95" s="12"/>
      <c r="B95" s="181"/>
      <c r="C95" s="182"/>
      <c r="D95" s="183" t="s">
        <v>73</v>
      </c>
      <c r="E95" s="194" t="s">
        <v>4354</v>
      </c>
      <c r="F95" s="194" t="s">
        <v>4355</v>
      </c>
      <c r="G95" s="182"/>
      <c r="H95" s="182"/>
      <c r="I95" s="182"/>
      <c r="J95" s="195">
        <f>BK95</f>
        <v>320000</v>
      </c>
      <c r="K95" s="182"/>
      <c r="L95" s="186"/>
      <c r="M95" s="187"/>
      <c r="N95" s="188"/>
      <c r="O95" s="188"/>
      <c r="P95" s="189">
        <f>SUM(P96:P103)</f>
        <v>0</v>
      </c>
      <c r="Q95" s="188"/>
      <c r="R95" s="189">
        <f>SUM(R96:R103)</f>
        <v>0</v>
      </c>
      <c r="S95" s="188"/>
      <c r="T95" s="190">
        <f>SUM(T96:T103)</f>
        <v>0</v>
      </c>
      <c r="U95" s="12"/>
      <c r="V95" s="12"/>
      <c r="W95" s="12"/>
      <c r="X95" s="12"/>
      <c r="Y95" s="12"/>
      <c r="Z95" s="12"/>
      <c r="AA95" s="12"/>
      <c r="AB95" s="12"/>
      <c r="AC95" s="12"/>
      <c r="AD95" s="12"/>
      <c r="AE95" s="12"/>
      <c r="AR95" s="191" t="s">
        <v>165</v>
      </c>
      <c r="AT95" s="192" t="s">
        <v>73</v>
      </c>
      <c r="AU95" s="192" t="s">
        <v>20</v>
      </c>
      <c r="AY95" s="191" t="s">
        <v>143</v>
      </c>
      <c r="BK95" s="193">
        <f>SUM(BK96:BK103)</f>
        <v>320000</v>
      </c>
    </row>
    <row r="96" s="2" customFormat="1" ht="16.5" customHeight="1">
      <c r="A96" s="32"/>
      <c r="B96" s="33"/>
      <c r="C96" s="196" t="s">
        <v>150</v>
      </c>
      <c r="D96" s="196" t="s">
        <v>145</v>
      </c>
      <c r="E96" s="197" t="s">
        <v>4356</v>
      </c>
      <c r="F96" s="198" t="s">
        <v>4357</v>
      </c>
      <c r="G96" s="199" t="s">
        <v>4351</v>
      </c>
      <c r="H96" s="200">
        <v>8</v>
      </c>
      <c r="I96" s="201">
        <v>20000</v>
      </c>
      <c r="J96" s="201">
        <f>ROUND(I96*H96,2)</f>
        <v>160000</v>
      </c>
      <c r="K96" s="198" t="s">
        <v>149</v>
      </c>
      <c r="L96" s="38"/>
      <c r="M96" s="202" t="s">
        <v>18</v>
      </c>
      <c r="N96" s="203" t="s">
        <v>45</v>
      </c>
      <c r="O96" s="204">
        <v>0</v>
      </c>
      <c r="P96" s="204">
        <f>O96*H96</f>
        <v>0</v>
      </c>
      <c r="Q96" s="204">
        <v>0</v>
      </c>
      <c r="R96" s="204">
        <f>Q96*H96</f>
        <v>0</v>
      </c>
      <c r="S96" s="204">
        <v>0</v>
      </c>
      <c r="T96" s="205">
        <f>S96*H96</f>
        <v>0</v>
      </c>
      <c r="U96" s="32"/>
      <c r="V96" s="32"/>
      <c r="W96" s="32"/>
      <c r="X96" s="32"/>
      <c r="Y96" s="32"/>
      <c r="Z96" s="32"/>
      <c r="AA96" s="32"/>
      <c r="AB96" s="32"/>
      <c r="AC96" s="32"/>
      <c r="AD96" s="32"/>
      <c r="AE96" s="32"/>
      <c r="AR96" s="206" t="s">
        <v>4341</v>
      </c>
      <c r="AT96" s="206" t="s">
        <v>145</v>
      </c>
      <c r="AU96" s="206" t="s">
        <v>83</v>
      </c>
      <c r="AY96" s="17" t="s">
        <v>143</v>
      </c>
      <c r="BE96" s="207">
        <f>IF(N96="základní",J96,0)</f>
        <v>160000</v>
      </c>
      <c r="BF96" s="207">
        <f>IF(N96="snížená",J96,0)</f>
        <v>0</v>
      </c>
      <c r="BG96" s="207">
        <f>IF(N96="zákl. přenesená",J96,0)</f>
        <v>0</v>
      </c>
      <c r="BH96" s="207">
        <f>IF(N96="sníž. přenesená",J96,0)</f>
        <v>0</v>
      </c>
      <c r="BI96" s="207">
        <f>IF(N96="nulová",J96,0)</f>
        <v>0</v>
      </c>
      <c r="BJ96" s="17" t="s">
        <v>20</v>
      </c>
      <c r="BK96" s="207">
        <f>ROUND(I96*H96,2)</f>
        <v>160000</v>
      </c>
      <c r="BL96" s="17" t="s">
        <v>4341</v>
      </c>
      <c r="BM96" s="206" t="s">
        <v>4358</v>
      </c>
    </row>
    <row r="97" s="2" customFormat="1">
      <c r="A97" s="32"/>
      <c r="B97" s="33"/>
      <c r="C97" s="34"/>
      <c r="D97" s="208" t="s">
        <v>179</v>
      </c>
      <c r="E97" s="34"/>
      <c r="F97" s="209" t="s">
        <v>4359</v>
      </c>
      <c r="G97" s="34"/>
      <c r="H97" s="34"/>
      <c r="I97" s="34"/>
      <c r="J97" s="34"/>
      <c r="K97" s="34"/>
      <c r="L97" s="38"/>
      <c r="M97" s="210"/>
      <c r="N97" s="211"/>
      <c r="O97" s="77"/>
      <c r="P97" s="77"/>
      <c r="Q97" s="77"/>
      <c r="R97" s="77"/>
      <c r="S97" s="77"/>
      <c r="T97" s="78"/>
      <c r="U97" s="32"/>
      <c r="V97" s="32"/>
      <c r="W97" s="32"/>
      <c r="X97" s="32"/>
      <c r="Y97" s="32"/>
      <c r="Z97" s="32"/>
      <c r="AA97" s="32"/>
      <c r="AB97" s="32"/>
      <c r="AC97" s="32"/>
      <c r="AD97" s="32"/>
      <c r="AE97" s="32"/>
      <c r="AT97" s="17" t="s">
        <v>179</v>
      </c>
      <c r="AU97" s="17" t="s">
        <v>83</v>
      </c>
    </row>
    <row r="98" s="14" customFormat="1">
      <c r="A98" s="14"/>
      <c r="B98" s="234"/>
      <c r="C98" s="235"/>
      <c r="D98" s="208" t="s">
        <v>572</v>
      </c>
      <c r="E98" s="236" t="s">
        <v>18</v>
      </c>
      <c r="F98" s="237" t="s">
        <v>4360</v>
      </c>
      <c r="G98" s="235"/>
      <c r="H98" s="236" t="s">
        <v>18</v>
      </c>
      <c r="I98" s="235"/>
      <c r="J98" s="235"/>
      <c r="K98" s="235"/>
      <c r="L98" s="238"/>
      <c r="M98" s="239"/>
      <c r="N98" s="240"/>
      <c r="O98" s="240"/>
      <c r="P98" s="240"/>
      <c r="Q98" s="240"/>
      <c r="R98" s="240"/>
      <c r="S98" s="240"/>
      <c r="T98" s="241"/>
      <c r="U98" s="14"/>
      <c r="V98" s="14"/>
      <c r="W98" s="14"/>
      <c r="X98" s="14"/>
      <c r="Y98" s="14"/>
      <c r="Z98" s="14"/>
      <c r="AA98" s="14"/>
      <c r="AB98" s="14"/>
      <c r="AC98" s="14"/>
      <c r="AD98" s="14"/>
      <c r="AE98" s="14"/>
      <c r="AT98" s="242" t="s">
        <v>572</v>
      </c>
      <c r="AU98" s="242" t="s">
        <v>83</v>
      </c>
      <c r="AV98" s="14" t="s">
        <v>20</v>
      </c>
      <c r="AW98" s="14" t="s">
        <v>36</v>
      </c>
      <c r="AX98" s="14" t="s">
        <v>74</v>
      </c>
      <c r="AY98" s="242" t="s">
        <v>143</v>
      </c>
    </row>
    <row r="99" s="13" customFormat="1">
      <c r="A99" s="13"/>
      <c r="B99" s="221"/>
      <c r="C99" s="222"/>
      <c r="D99" s="208" t="s">
        <v>572</v>
      </c>
      <c r="E99" s="243" t="s">
        <v>18</v>
      </c>
      <c r="F99" s="223" t="s">
        <v>181</v>
      </c>
      <c r="G99" s="222"/>
      <c r="H99" s="224">
        <v>8</v>
      </c>
      <c r="I99" s="222"/>
      <c r="J99" s="222"/>
      <c r="K99" s="222"/>
      <c r="L99" s="225"/>
      <c r="M99" s="226"/>
      <c r="N99" s="227"/>
      <c r="O99" s="227"/>
      <c r="P99" s="227"/>
      <c r="Q99" s="227"/>
      <c r="R99" s="227"/>
      <c r="S99" s="227"/>
      <c r="T99" s="228"/>
      <c r="U99" s="13"/>
      <c r="V99" s="13"/>
      <c r="W99" s="13"/>
      <c r="X99" s="13"/>
      <c r="Y99" s="13"/>
      <c r="Z99" s="13"/>
      <c r="AA99" s="13"/>
      <c r="AB99" s="13"/>
      <c r="AC99" s="13"/>
      <c r="AD99" s="13"/>
      <c r="AE99" s="13"/>
      <c r="AT99" s="229" t="s">
        <v>572</v>
      </c>
      <c r="AU99" s="229" t="s">
        <v>83</v>
      </c>
      <c r="AV99" s="13" t="s">
        <v>83</v>
      </c>
      <c r="AW99" s="13" t="s">
        <v>36</v>
      </c>
      <c r="AX99" s="13" t="s">
        <v>20</v>
      </c>
      <c r="AY99" s="229" t="s">
        <v>143</v>
      </c>
    </row>
    <row r="100" s="2" customFormat="1" ht="16.5" customHeight="1">
      <c r="A100" s="32"/>
      <c r="B100" s="33"/>
      <c r="C100" s="196" t="s">
        <v>165</v>
      </c>
      <c r="D100" s="196" t="s">
        <v>145</v>
      </c>
      <c r="E100" s="197" t="s">
        <v>4361</v>
      </c>
      <c r="F100" s="198" t="s">
        <v>4362</v>
      </c>
      <c r="G100" s="199" t="s">
        <v>4351</v>
      </c>
      <c r="H100" s="200">
        <v>8</v>
      </c>
      <c r="I100" s="201">
        <v>20000</v>
      </c>
      <c r="J100" s="201">
        <f>ROUND(I100*H100,2)</f>
        <v>160000</v>
      </c>
      <c r="K100" s="198" t="s">
        <v>149</v>
      </c>
      <c r="L100" s="38"/>
      <c r="M100" s="202" t="s">
        <v>18</v>
      </c>
      <c r="N100" s="203" t="s">
        <v>45</v>
      </c>
      <c r="O100" s="204">
        <v>0</v>
      </c>
      <c r="P100" s="204">
        <f>O100*H100</f>
        <v>0</v>
      </c>
      <c r="Q100" s="204">
        <v>0</v>
      </c>
      <c r="R100" s="204">
        <f>Q100*H100</f>
        <v>0</v>
      </c>
      <c r="S100" s="204">
        <v>0</v>
      </c>
      <c r="T100" s="205">
        <f>S100*H100</f>
        <v>0</v>
      </c>
      <c r="U100" s="32"/>
      <c r="V100" s="32"/>
      <c r="W100" s="32"/>
      <c r="X100" s="32"/>
      <c r="Y100" s="32"/>
      <c r="Z100" s="32"/>
      <c r="AA100" s="32"/>
      <c r="AB100" s="32"/>
      <c r="AC100" s="32"/>
      <c r="AD100" s="32"/>
      <c r="AE100" s="32"/>
      <c r="AR100" s="206" t="s">
        <v>4341</v>
      </c>
      <c r="AT100" s="206" t="s">
        <v>145</v>
      </c>
      <c r="AU100" s="206" t="s">
        <v>83</v>
      </c>
      <c r="AY100" s="17" t="s">
        <v>143</v>
      </c>
      <c r="BE100" s="207">
        <f>IF(N100="základní",J100,0)</f>
        <v>160000</v>
      </c>
      <c r="BF100" s="207">
        <f>IF(N100="snížená",J100,0)</f>
        <v>0</v>
      </c>
      <c r="BG100" s="207">
        <f>IF(N100="zákl. přenesená",J100,0)</f>
        <v>0</v>
      </c>
      <c r="BH100" s="207">
        <f>IF(N100="sníž. přenesená",J100,0)</f>
        <v>0</v>
      </c>
      <c r="BI100" s="207">
        <f>IF(N100="nulová",J100,0)</f>
        <v>0</v>
      </c>
      <c r="BJ100" s="17" t="s">
        <v>20</v>
      </c>
      <c r="BK100" s="207">
        <f>ROUND(I100*H100,2)</f>
        <v>160000</v>
      </c>
      <c r="BL100" s="17" t="s">
        <v>4341</v>
      </c>
      <c r="BM100" s="206" t="s">
        <v>4363</v>
      </c>
    </row>
    <row r="101" s="2" customFormat="1">
      <c r="A101" s="32"/>
      <c r="B101" s="33"/>
      <c r="C101" s="34"/>
      <c r="D101" s="208" t="s">
        <v>179</v>
      </c>
      <c r="E101" s="34"/>
      <c r="F101" s="209" t="s">
        <v>4364</v>
      </c>
      <c r="G101" s="34"/>
      <c r="H101" s="34"/>
      <c r="I101" s="34"/>
      <c r="J101" s="34"/>
      <c r="K101" s="34"/>
      <c r="L101" s="38"/>
      <c r="M101" s="210"/>
      <c r="N101" s="211"/>
      <c r="O101" s="77"/>
      <c r="P101" s="77"/>
      <c r="Q101" s="77"/>
      <c r="R101" s="77"/>
      <c r="S101" s="77"/>
      <c r="T101" s="78"/>
      <c r="U101" s="32"/>
      <c r="V101" s="32"/>
      <c r="W101" s="32"/>
      <c r="X101" s="32"/>
      <c r="Y101" s="32"/>
      <c r="Z101" s="32"/>
      <c r="AA101" s="32"/>
      <c r="AB101" s="32"/>
      <c r="AC101" s="32"/>
      <c r="AD101" s="32"/>
      <c r="AE101" s="32"/>
      <c r="AT101" s="17" t="s">
        <v>179</v>
      </c>
      <c r="AU101" s="17" t="s">
        <v>83</v>
      </c>
    </row>
    <row r="102" s="14" customFormat="1">
      <c r="A102" s="14"/>
      <c r="B102" s="234"/>
      <c r="C102" s="235"/>
      <c r="D102" s="208" t="s">
        <v>572</v>
      </c>
      <c r="E102" s="236" t="s">
        <v>18</v>
      </c>
      <c r="F102" s="237" t="s">
        <v>4360</v>
      </c>
      <c r="G102" s="235"/>
      <c r="H102" s="236" t="s">
        <v>18</v>
      </c>
      <c r="I102" s="235"/>
      <c r="J102" s="235"/>
      <c r="K102" s="235"/>
      <c r="L102" s="238"/>
      <c r="M102" s="239"/>
      <c r="N102" s="240"/>
      <c r="O102" s="240"/>
      <c r="P102" s="240"/>
      <c r="Q102" s="240"/>
      <c r="R102" s="240"/>
      <c r="S102" s="240"/>
      <c r="T102" s="241"/>
      <c r="U102" s="14"/>
      <c r="V102" s="14"/>
      <c r="W102" s="14"/>
      <c r="X102" s="14"/>
      <c r="Y102" s="14"/>
      <c r="Z102" s="14"/>
      <c r="AA102" s="14"/>
      <c r="AB102" s="14"/>
      <c r="AC102" s="14"/>
      <c r="AD102" s="14"/>
      <c r="AE102" s="14"/>
      <c r="AT102" s="242" t="s">
        <v>572</v>
      </c>
      <c r="AU102" s="242" t="s">
        <v>83</v>
      </c>
      <c r="AV102" s="14" t="s">
        <v>20</v>
      </c>
      <c r="AW102" s="14" t="s">
        <v>36</v>
      </c>
      <c r="AX102" s="14" t="s">
        <v>74</v>
      </c>
      <c r="AY102" s="242" t="s">
        <v>143</v>
      </c>
    </row>
    <row r="103" s="13" customFormat="1">
      <c r="A103" s="13"/>
      <c r="B103" s="221"/>
      <c r="C103" s="222"/>
      <c r="D103" s="208" t="s">
        <v>572</v>
      </c>
      <c r="E103" s="243" t="s">
        <v>18</v>
      </c>
      <c r="F103" s="223" t="s">
        <v>181</v>
      </c>
      <c r="G103" s="222"/>
      <c r="H103" s="224">
        <v>8</v>
      </c>
      <c r="I103" s="222"/>
      <c r="J103" s="222"/>
      <c r="K103" s="222"/>
      <c r="L103" s="225"/>
      <c r="M103" s="226"/>
      <c r="N103" s="227"/>
      <c r="O103" s="227"/>
      <c r="P103" s="227"/>
      <c r="Q103" s="227"/>
      <c r="R103" s="227"/>
      <c r="S103" s="227"/>
      <c r="T103" s="228"/>
      <c r="U103" s="13"/>
      <c r="V103" s="13"/>
      <c r="W103" s="13"/>
      <c r="X103" s="13"/>
      <c r="Y103" s="13"/>
      <c r="Z103" s="13"/>
      <c r="AA103" s="13"/>
      <c r="AB103" s="13"/>
      <c r="AC103" s="13"/>
      <c r="AD103" s="13"/>
      <c r="AE103" s="13"/>
      <c r="AT103" s="229" t="s">
        <v>572</v>
      </c>
      <c r="AU103" s="229" t="s">
        <v>83</v>
      </c>
      <c r="AV103" s="13" t="s">
        <v>83</v>
      </c>
      <c r="AW103" s="13" t="s">
        <v>36</v>
      </c>
      <c r="AX103" s="13" t="s">
        <v>20</v>
      </c>
      <c r="AY103" s="229" t="s">
        <v>143</v>
      </c>
    </row>
    <row r="104" s="12" customFormat="1" ht="22.8" customHeight="1">
      <c r="A104" s="12"/>
      <c r="B104" s="181"/>
      <c r="C104" s="182"/>
      <c r="D104" s="183" t="s">
        <v>73</v>
      </c>
      <c r="E104" s="194" t="s">
        <v>4365</v>
      </c>
      <c r="F104" s="194" t="s">
        <v>4366</v>
      </c>
      <c r="G104" s="182"/>
      <c r="H104" s="182"/>
      <c r="I104" s="182"/>
      <c r="J104" s="195">
        <f>BK104</f>
        <v>3926265</v>
      </c>
      <c r="K104" s="182"/>
      <c r="L104" s="186"/>
      <c r="M104" s="187"/>
      <c r="N104" s="188"/>
      <c r="O104" s="188"/>
      <c r="P104" s="189">
        <f>SUM(P105:P106)</f>
        <v>0</v>
      </c>
      <c r="Q104" s="188"/>
      <c r="R104" s="189">
        <f>SUM(R105:R106)</f>
        <v>0</v>
      </c>
      <c r="S104" s="188"/>
      <c r="T104" s="190">
        <f>SUM(T105:T106)</f>
        <v>0</v>
      </c>
      <c r="U104" s="12"/>
      <c r="V104" s="12"/>
      <c r="W104" s="12"/>
      <c r="X104" s="12"/>
      <c r="Y104" s="12"/>
      <c r="Z104" s="12"/>
      <c r="AA104" s="12"/>
      <c r="AB104" s="12"/>
      <c r="AC104" s="12"/>
      <c r="AD104" s="12"/>
      <c r="AE104" s="12"/>
      <c r="AR104" s="191" t="s">
        <v>165</v>
      </c>
      <c r="AT104" s="192" t="s">
        <v>73</v>
      </c>
      <c r="AU104" s="192" t="s">
        <v>20</v>
      </c>
      <c r="AY104" s="191" t="s">
        <v>143</v>
      </c>
      <c r="BK104" s="193">
        <f>SUM(BK105:BK106)</f>
        <v>3926265</v>
      </c>
    </row>
    <row r="105" s="2" customFormat="1" ht="16.5" customHeight="1">
      <c r="A105" s="32"/>
      <c r="B105" s="33"/>
      <c r="C105" s="196" t="s">
        <v>169</v>
      </c>
      <c r="D105" s="196" t="s">
        <v>145</v>
      </c>
      <c r="E105" s="197" t="s">
        <v>4367</v>
      </c>
      <c r="F105" s="198" t="s">
        <v>4366</v>
      </c>
      <c r="G105" s="199" t="s">
        <v>4351</v>
      </c>
      <c r="H105" s="200">
        <v>523502</v>
      </c>
      <c r="I105" s="201">
        <v>7.5</v>
      </c>
      <c r="J105" s="201">
        <f>ROUND(I105*H105,2)</f>
        <v>3926265</v>
      </c>
      <c r="K105" s="198" t="s">
        <v>149</v>
      </c>
      <c r="L105" s="38"/>
      <c r="M105" s="202" t="s">
        <v>18</v>
      </c>
      <c r="N105" s="203" t="s">
        <v>45</v>
      </c>
      <c r="O105" s="204">
        <v>0</v>
      </c>
      <c r="P105" s="204">
        <f>O105*H105</f>
        <v>0</v>
      </c>
      <c r="Q105" s="204">
        <v>0</v>
      </c>
      <c r="R105" s="204">
        <f>Q105*H105</f>
        <v>0</v>
      </c>
      <c r="S105" s="204">
        <v>0</v>
      </c>
      <c r="T105" s="205">
        <f>S105*H105</f>
        <v>0</v>
      </c>
      <c r="U105" s="32"/>
      <c r="V105" s="32"/>
      <c r="W105" s="32"/>
      <c r="X105" s="32"/>
      <c r="Y105" s="32"/>
      <c r="Z105" s="32"/>
      <c r="AA105" s="32"/>
      <c r="AB105" s="32"/>
      <c r="AC105" s="32"/>
      <c r="AD105" s="32"/>
      <c r="AE105" s="32"/>
      <c r="AR105" s="206" t="s">
        <v>4341</v>
      </c>
      <c r="AT105" s="206" t="s">
        <v>145</v>
      </c>
      <c r="AU105" s="206" t="s">
        <v>83</v>
      </c>
      <c r="AY105" s="17" t="s">
        <v>143</v>
      </c>
      <c r="BE105" s="207">
        <f>IF(N105="základní",J105,0)</f>
        <v>3926265</v>
      </c>
      <c r="BF105" s="207">
        <f>IF(N105="snížená",J105,0)</f>
        <v>0</v>
      </c>
      <c r="BG105" s="207">
        <f>IF(N105="zákl. přenesená",J105,0)</f>
        <v>0</v>
      </c>
      <c r="BH105" s="207">
        <f>IF(N105="sníž. přenesená",J105,0)</f>
        <v>0</v>
      </c>
      <c r="BI105" s="207">
        <f>IF(N105="nulová",J105,0)</f>
        <v>0</v>
      </c>
      <c r="BJ105" s="17" t="s">
        <v>20</v>
      </c>
      <c r="BK105" s="207">
        <f>ROUND(I105*H105,2)</f>
        <v>3926265</v>
      </c>
      <c r="BL105" s="17" t="s">
        <v>4341</v>
      </c>
      <c r="BM105" s="206" t="s">
        <v>4368</v>
      </c>
    </row>
    <row r="106" s="2" customFormat="1">
      <c r="A106" s="32"/>
      <c r="B106" s="33"/>
      <c r="C106" s="34"/>
      <c r="D106" s="208" t="s">
        <v>179</v>
      </c>
      <c r="E106" s="34"/>
      <c r="F106" s="209" t="s">
        <v>4369</v>
      </c>
      <c r="G106" s="34"/>
      <c r="H106" s="34"/>
      <c r="I106" s="34"/>
      <c r="J106" s="34"/>
      <c r="K106" s="34"/>
      <c r="L106" s="38"/>
      <c r="M106" s="210"/>
      <c r="N106" s="211"/>
      <c r="O106" s="77"/>
      <c r="P106" s="77"/>
      <c r="Q106" s="77"/>
      <c r="R106" s="77"/>
      <c r="S106" s="77"/>
      <c r="T106" s="78"/>
      <c r="U106" s="32"/>
      <c r="V106" s="32"/>
      <c r="W106" s="32"/>
      <c r="X106" s="32"/>
      <c r="Y106" s="32"/>
      <c r="Z106" s="32"/>
      <c r="AA106" s="32"/>
      <c r="AB106" s="32"/>
      <c r="AC106" s="32"/>
      <c r="AD106" s="32"/>
      <c r="AE106" s="32"/>
      <c r="AT106" s="17" t="s">
        <v>179</v>
      </c>
      <c r="AU106" s="17" t="s">
        <v>83</v>
      </c>
    </row>
    <row r="107" s="12" customFormat="1" ht="22.8" customHeight="1">
      <c r="A107" s="12"/>
      <c r="B107" s="181"/>
      <c r="C107" s="182"/>
      <c r="D107" s="183" t="s">
        <v>73</v>
      </c>
      <c r="E107" s="194" t="s">
        <v>4370</v>
      </c>
      <c r="F107" s="194" t="s">
        <v>4371</v>
      </c>
      <c r="G107" s="182"/>
      <c r="H107" s="182"/>
      <c r="I107" s="182"/>
      <c r="J107" s="195">
        <f>BK107</f>
        <v>262500</v>
      </c>
      <c r="K107" s="182"/>
      <c r="L107" s="186"/>
      <c r="M107" s="187"/>
      <c r="N107" s="188"/>
      <c r="O107" s="188"/>
      <c r="P107" s="189">
        <f>SUM(P108:P110)</f>
        <v>0</v>
      </c>
      <c r="Q107" s="188"/>
      <c r="R107" s="189">
        <f>SUM(R108:R110)</f>
        <v>0</v>
      </c>
      <c r="S107" s="188"/>
      <c r="T107" s="190">
        <f>SUM(T108:T110)</f>
        <v>0</v>
      </c>
      <c r="U107" s="12"/>
      <c r="V107" s="12"/>
      <c r="W107" s="12"/>
      <c r="X107" s="12"/>
      <c r="Y107" s="12"/>
      <c r="Z107" s="12"/>
      <c r="AA107" s="12"/>
      <c r="AB107" s="12"/>
      <c r="AC107" s="12"/>
      <c r="AD107" s="12"/>
      <c r="AE107" s="12"/>
      <c r="AR107" s="191" t="s">
        <v>165</v>
      </c>
      <c r="AT107" s="192" t="s">
        <v>73</v>
      </c>
      <c r="AU107" s="192" t="s">
        <v>20</v>
      </c>
      <c r="AY107" s="191" t="s">
        <v>143</v>
      </c>
      <c r="BK107" s="193">
        <f>SUM(BK108:BK110)</f>
        <v>262500</v>
      </c>
    </row>
    <row r="108" s="2" customFormat="1" ht="16.5" customHeight="1">
      <c r="A108" s="32"/>
      <c r="B108" s="33"/>
      <c r="C108" s="196" t="s">
        <v>173</v>
      </c>
      <c r="D108" s="196" t="s">
        <v>145</v>
      </c>
      <c r="E108" s="197" t="s">
        <v>4372</v>
      </c>
      <c r="F108" s="198" t="s">
        <v>4373</v>
      </c>
      <c r="G108" s="199" t="s">
        <v>4351</v>
      </c>
      <c r="H108" s="200">
        <v>10.5</v>
      </c>
      <c r="I108" s="201">
        <v>25000</v>
      </c>
      <c r="J108" s="201">
        <f>ROUND(I108*H108,2)</f>
        <v>262500</v>
      </c>
      <c r="K108" s="198" t="s">
        <v>149</v>
      </c>
      <c r="L108" s="38"/>
      <c r="M108" s="202" t="s">
        <v>18</v>
      </c>
      <c r="N108" s="203" t="s">
        <v>45</v>
      </c>
      <c r="O108" s="204">
        <v>0</v>
      </c>
      <c r="P108" s="204">
        <f>O108*H108</f>
        <v>0</v>
      </c>
      <c r="Q108" s="204">
        <v>0</v>
      </c>
      <c r="R108" s="204">
        <f>Q108*H108</f>
        <v>0</v>
      </c>
      <c r="S108" s="204">
        <v>0</v>
      </c>
      <c r="T108" s="205">
        <f>S108*H108</f>
        <v>0</v>
      </c>
      <c r="U108" s="32"/>
      <c r="V108" s="32"/>
      <c r="W108" s="32"/>
      <c r="X108" s="32"/>
      <c r="Y108" s="32"/>
      <c r="Z108" s="32"/>
      <c r="AA108" s="32"/>
      <c r="AB108" s="32"/>
      <c r="AC108" s="32"/>
      <c r="AD108" s="32"/>
      <c r="AE108" s="32"/>
      <c r="AR108" s="206" t="s">
        <v>4341</v>
      </c>
      <c r="AT108" s="206" t="s">
        <v>145</v>
      </c>
      <c r="AU108" s="206" t="s">
        <v>83</v>
      </c>
      <c r="AY108" s="17" t="s">
        <v>143</v>
      </c>
      <c r="BE108" s="207">
        <f>IF(N108="základní",J108,0)</f>
        <v>262500</v>
      </c>
      <c r="BF108" s="207">
        <f>IF(N108="snížená",J108,0)</f>
        <v>0</v>
      </c>
      <c r="BG108" s="207">
        <f>IF(N108="zákl. přenesená",J108,0)</f>
        <v>0</v>
      </c>
      <c r="BH108" s="207">
        <f>IF(N108="sníž. přenesená",J108,0)</f>
        <v>0</v>
      </c>
      <c r="BI108" s="207">
        <f>IF(N108="nulová",J108,0)</f>
        <v>0</v>
      </c>
      <c r="BJ108" s="17" t="s">
        <v>20</v>
      </c>
      <c r="BK108" s="207">
        <f>ROUND(I108*H108,2)</f>
        <v>262500</v>
      </c>
      <c r="BL108" s="17" t="s">
        <v>4341</v>
      </c>
      <c r="BM108" s="206" t="s">
        <v>4374</v>
      </c>
    </row>
    <row r="109" s="2" customFormat="1">
      <c r="A109" s="32"/>
      <c r="B109" s="33"/>
      <c r="C109" s="34"/>
      <c r="D109" s="208" t="s">
        <v>179</v>
      </c>
      <c r="E109" s="34"/>
      <c r="F109" s="209" t="s">
        <v>4375</v>
      </c>
      <c r="G109" s="34"/>
      <c r="H109" s="34"/>
      <c r="I109" s="34"/>
      <c r="J109" s="34"/>
      <c r="K109" s="34"/>
      <c r="L109" s="38"/>
      <c r="M109" s="210"/>
      <c r="N109" s="211"/>
      <c r="O109" s="77"/>
      <c r="P109" s="77"/>
      <c r="Q109" s="77"/>
      <c r="R109" s="77"/>
      <c r="S109" s="77"/>
      <c r="T109" s="78"/>
      <c r="U109" s="32"/>
      <c r="V109" s="32"/>
      <c r="W109" s="32"/>
      <c r="X109" s="32"/>
      <c r="Y109" s="32"/>
      <c r="Z109" s="32"/>
      <c r="AA109" s="32"/>
      <c r="AB109" s="32"/>
      <c r="AC109" s="32"/>
      <c r="AD109" s="32"/>
      <c r="AE109" s="32"/>
      <c r="AT109" s="17" t="s">
        <v>179</v>
      </c>
      <c r="AU109" s="17" t="s">
        <v>83</v>
      </c>
    </row>
    <row r="110" s="13" customFormat="1">
      <c r="A110" s="13"/>
      <c r="B110" s="221"/>
      <c r="C110" s="222"/>
      <c r="D110" s="208" t="s">
        <v>572</v>
      </c>
      <c r="E110" s="243" t="s">
        <v>18</v>
      </c>
      <c r="F110" s="223" t="s">
        <v>4376</v>
      </c>
      <c r="G110" s="222"/>
      <c r="H110" s="224">
        <v>10.5</v>
      </c>
      <c r="I110" s="222"/>
      <c r="J110" s="222"/>
      <c r="K110" s="222"/>
      <c r="L110" s="225"/>
      <c r="M110" s="244"/>
      <c r="N110" s="245"/>
      <c r="O110" s="245"/>
      <c r="P110" s="245"/>
      <c r="Q110" s="245"/>
      <c r="R110" s="245"/>
      <c r="S110" s="245"/>
      <c r="T110" s="246"/>
      <c r="U110" s="13"/>
      <c r="V110" s="13"/>
      <c r="W110" s="13"/>
      <c r="X110" s="13"/>
      <c r="Y110" s="13"/>
      <c r="Z110" s="13"/>
      <c r="AA110" s="13"/>
      <c r="AB110" s="13"/>
      <c r="AC110" s="13"/>
      <c r="AD110" s="13"/>
      <c r="AE110" s="13"/>
      <c r="AT110" s="229" t="s">
        <v>572</v>
      </c>
      <c r="AU110" s="229" t="s">
        <v>83</v>
      </c>
      <c r="AV110" s="13" t="s">
        <v>83</v>
      </c>
      <c r="AW110" s="13" t="s">
        <v>36</v>
      </c>
      <c r="AX110" s="13" t="s">
        <v>20</v>
      </c>
      <c r="AY110" s="229" t="s">
        <v>143</v>
      </c>
    </row>
    <row r="111" s="2" customFormat="1" ht="6.96" customHeight="1">
      <c r="A111" s="32"/>
      <c r="B111" s="52"/>
      <c r="C111" s="53"/>
      <c r="D111" s="53"/>
      <c r="E111" s="53"/>
      <c r="F111" s="53"/>
      <c r="G111" s="53"/>
      <c r="H111" s="53"/>
      <c r="I111" s="53"/>
      <c r="J111" s="53"/>
      <c r="K111" s="53"/>
      <c r="L111" s="38"/>
      <c r="M111" s="32"/>
      <c r="O111" s="32"/>
      <c r="P111" s="32"/>
      <c r="Q111" s="32"/>
      <c r="R111" s="32"/>
      <c r="S111" s="32"/>
      <c r="T111" s="32"/>
      <c r="U111" s="32"/>
      <c r="V111" s="32"/>
      <c r="W111" s="32"/>
      <c r="X111" s="32"/>
      <c r="Y111" s="32"/>
      <c r="Z111" s="32"/>
      <c r="AA111" s="32"/>
      <c r="AB111" s="32"/>
      <c r="AC111" s="32"/>
      <c r="AD111" s="32"/>
      <c r="AE111" s="32"/>
    </row>
  </sheetData>
  <sheetProtection sheet="1" autoFilter="0" formatColumns="0" formatRows="0" objects="1" scenarios="1" spinCount="100000" saltValue="6FIvtZNEOj5zWMQnxhXi5qLMjszF8rM5IKeDZIm+BJKoAzvA+4f82VPK0drdtfc2Kvh9F3bL2SCOpdlpq/8f4w==" hashValue="wda8x0zqQmOcPBCimMGzmsK7KfZraz2gy2C0DADjrYqbQWgG/M+7a6JJAKW7NIAZaP6t9r2LgEOpDv4d2cu/zQ==" algorithmName="SHA-512" password="CC35"/>
  <autoFilter ref="C84:K110"/>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247" customWidth="1"/>
    <col min="2" max="2" width="1.667969" style="247" customWidth="1"/>
    <col min="3" max="4" width="5" style="247" customWidth="1"/>
    <col min="5" max="5" width="11.66016" style="247" customWidth="1"/>
    <col min="6" max="6" width="9.160156" style="247" customWidth="1"/>
    <col min="7" max="7" width="5" style="247" customWidth="1"/>
    <col min="8" max="8" width="77.83203" style="247" customWidth="1"/>
    <col min="9" max="10" width="20" style="247" customWidth="1"/>
    <col min="11" max="11" width="1.667969" style="247" customWidth="1"/>
  </cols>
  <sheetData>
    <row r="1" s="1" customFormat="1" ht="37.5" customHeight="1"/>
    <row r="2" s="1" customFormat="1" ht="7.5" customHeight="1">
      <c r="B2" s="248"/>
      <c r="C2" s="249"/>
      <c r="D2" s="249"/>
      <c r="E2" s="249"/>
      <c r="F2" s="249"/>
      <c r="G2" s="249"/>
      <c r="H2" s="249"/>
      <c r="I2" s="249"/>
      <c r="J2" s="249"/>
      <c r="K2" s="250"/>
    </row>
    <row r="3" s="15" customFormat="1" ht="45" customHeight="1">
      <c r="B3" s="251"/>
      <c r="C3" s="252" t="s">
        <v>4377</v>
      </c>
      <c r="D3" s="252"/>
      <c r="E3" s="252"/>
      <c r="F3" s="252"/>
      <c r="G3" s="252"/>
      <c r="H3" s="252"/>
      <c r="I3" s="252"/>
      <c r="J3" s="252"/>
      <c r="K3" s="253"/>
    </row>
    <row r="4" s="1" customFormat="1" ht="25.5" customHeight="1">
      <c r="B4" s="254"/>
      <c r="C4" s="255" t="s">
        <v>4378</v>
      </c>
      <c r="D4" s="255"/>
      <c r="E4" s="255"/>
      <c r="F4" s="255"/>
      <c r="G4" s="255"/>
      <c r="H4" s="255"/>
      <c r="I4" s="255"/>
      <c r="J4" s="255"/>
      <c r="K4" s="256"/>
    </row>
    <row r="5" s="1" customFormat="1" ht="5.25" customHeight="1">
      <c r="B5" s="254"/>
      <c r="C5" s="257"/>
      <c r="D5" s="257"/>
      <c r="E5" s="257"/>
      <c r="F5" s="257"/>
      <c r="G5" s="257"/>
      <c r="H5" s="257"/>
      <c r="I5" s="257"/>
      <c r="J5" s="257"/>
      <c r="K5" s="256"/>
    </row>
    <row r="6" s="1" customFormat="1" ht="15" customHeight="1">
      <c r="B6" s="254"/>
      <c r="C6" s="258" t="s">
        <v>4379</v>
      </c>
      <c r="D6" s="258"/>
      <c r="E6" s="258"/>
      <c r="F6" s="258"/>
      <c r="G6" s="258"/>
      <c r="H6" s="258"/>
      <c r="I6" s="258"/>
      <c r="J6" s="258"/>
      <c r="K6" s="256"/>
    </row>
    <row r="7" s="1" customFormat="1" ht="15" customHeight="1">
      <c r="B7" s="259"/>
      <c r="C7" s="258" t="s">
        <v>4380</v>
      </c>
      <c r="D7" s="258"/>
      <c r="E7" s="258"/>
      <c r="F7" s="258"/>
      <c r="G7" s="258"/>
      <c r="H7" s="258"/>
      <c r="I7" s="258"/>
      <c r="J7" s="258"/>
      <c r="K7" s="256"/>
    </row>
    <row r="8" s="1" customFormat="1" ht="12.75" customHeight="1">
      <c r="B8" s="259"/>
      <c r="C8" s="258"/>
      <c r="D8" s="258"/>
      <c r="E8" s="258"/>
      <c r="F8" s="258"/>
      <c r="G8" s="258"/>
      <c r="H8" s="258"/>
      <c r="I8" s="258"/>
      <c r="J8" s="258"/>
      <c r="K8" s="256"/>
    </row>
    <row r="9" s="1" customFormat="1" ht="15" customHeight="1">
      <c r="B9" s="259"/>
      <c r="C9" s="258" t="s">
        <v>4381</v>
      </c>
      <c r="D9" s="258"/>
      <c r="E9" s="258"/>
      <c r="F9" s="258"/>
      <c r="G9" s="258"/>
      <c r="H9" s="258"/>
      <c r="I9" s="258"/>
      <c r="J9" s="258"/>
      <c r="K9" s="256"/>
    </row>
    <row r="10" s="1" customFormat="1" ht="15" customHeight="1">
      <c r="B10" s="259"/>
      <c r="C10" s="258"/>
      <c r="D10" s="258" t="s">
        <v>4382</v>
      </c>
      <c r="E10" s="258"/>
      <c r="F10" s="258"/>
      <c r="G10" s="258"/>
      <c r="H10" s="258"/>
      <c r="I10" s="258"/>
      <c r="J10" s="258"/>
      <c r="K10" s="256"/>
    </row>
    <row r="11" s="1" customFormat="1" ht="15" customHeight="1">
      <c r="B11" s="259"/>
      <c r="C11" s="260"/>
      <c r="D11" s="258" t="s">
        <v>4383</v>
      </c>
      <c r="E11" s="258"/>
      <c r="F11" s="258"/>
      <c r="G11" s="258"/>
      <c r="H11" s="258"/>
      <c r="I11" s="258"/>
      <c r="J11" s="258"/>
      <c r="K11" s="256"/>
    </row>
    <row r="12" s="1" customFormat="1" ht="15" customHeight="1">
      <c r="B12" s="259"/>
      <c r="C12" s="260"/>
      <c r="D12" s="258"/>
      <c r="E12" s="258"/>
      <c r="F12" s="258"/>
      <c r="G12" s="258"/>
      <c r="H12" s="258"/>
      <c r="I12" s="258"/>
      <c r="J12" s="258"/>
      <c r="K12" s="256"/>
    </row>
    <row r="13" s="1" customFormat="1" ht="15" customHeight="1">
      <c r="B13" s="259"/>
      <c r="C13" s="260"/>
      <c r="D13" s="261" t="s">
        <v>4384</v>
      </c>
      <c r="E13" s="258"/>
      <c r="F13" s="258"/>
      <c r="G13" s="258"/>
      <c r="H13" s="258"/>
      <c r="I13" s="258"/>
      <c r="J13" s="258"/>
      <c r="K13" s="256"/>
    </row>
    <row r="14" s="1" customFormat="1" ht="12.75" customHeight="1">
      <c r="B14" s="259"/>
      <c r="C14" s="260"/>
      <c r="D14" s="260"/>
      <c r="E14" s="260"/>
      <c r="F14" s="260"/>
      <c r="G14" s="260"/>
      <c r="H14" s="260"/>
      <c r="I14" s="260"/>
      <c r="J14" s="260"/>
      <c r="K14" s="256"/>
    </row>
    <row r="15" s="1" customFormat="1" ht="15" customHeight="1">
      <c r="B15" s="259"/>
      <c r="C15" s="260"/>
      <c r="D15" s="258" t="s">
        <v>4385</v>
      </c>
      <c r="E15" s="258"/>
      <c r="F15" s="258"/>
      <c r="G15" s="258"/>
      <c r="H15" s="258"/>
      <c r="I15" s="258"/>
      <c r="J15" s="258"/>
      <c r="K15" s="256"/>
    </row>
    <row r="16" s="1" customFormat="1" ht="15" customHeight="1">
      <c r="B16" s="259"/>
      <c r="C16" s="260"/>
      <c r="D16" s="258" t="s">
        <v>4386</v>
      </c>
      <c r="E16" s="258"/>
      <c r="F16" s="258"/>
      <c r="G16" s="258"/>
      <c r="H16" s="258"/>
      <c r="I16" s="258"/>
      <c r="J16" s="258"/>
      <c r="K16" s="256"/>
    </row>
    <row r="17" s="1" customFormat="1" ht="15" customHeight="1">
      <c r="B17" s="259"/>
      <c r="C17" s="260"/>
      <c r="D17" s="258" t="s">
        <v>4387</v>
      </c>
      <c r="E17" s="258"/>
      <c r="F17" s="258"/>
      <c r="G17" s="258"/>
      <c r="H17" s="258"/>
      <c r="I17" s="258"/>
      <c r="J17" s="258"/>
      <c r="K17" s="256"/>
    </row>
    <row r="18" s="1" customFormat="1" ht="15" customHeight="1">
      <c r="B18" s="259"/>
      <c r="C18" s="260"/>
      <c r="D18" s="260"/>
      <c r="E18" s="262" t="s">
        <v>81</v>
      </c>
      <c r="F18" s="258" t="s">
        <v>4388</v>
      </c>
      <c r="G18" s="258"/>
      <c r="H18" s="258"/>
      <c r="I18" s="258"/>
      <c r="J18" s="258"/>
      <c r="K18" s="256"/>
    </row>
    <row r="19" s="1" customFormat="1" ht="15" customHeight="1">
      <c r="B19" s="259"/>
      <c r="C19" s="260"/>
      <c r="D19" s="260"/>
      <c r="E19" s="262" t="s">
        <v>4389</v>
      </c>
      <c r="F19" s="258" t="s">
        <v>4390</v>
      </c>
      <c r="G19" s="258"/>
      <c r="H19" s="258"/>
      <c r="I19" s="258"/>
      <c r="J19" s="258"/>
      <c r="K19" s="256"/>
    </row>
    <row r="20" s="1" customFormat="1" ht="15" customHeight="1">
      <c r="B20" s="259"/>
      <c r="C20" s="260"/>
      <c r="D20" s="260"/>
      <c r="E20" s="262" t="s">
        <v>4391</v>
      </c>
      <c r="F20" s="258" t="s">
        <v>4392</v>
      </c>
      <c r="G20" s="258"/>
      <c r="H20" s="258"/>
      <c r="I20" s="258"/>
      <c r="J20" s="258"/>
      <c r="K20" s="256"/>
    </row>
    <row r="21" s="1" customFormat="1" ht="15" customHeight="1">
      <c r="B21" s="259"/>
      <c r="C21" s="260"/>
      <c r="D21" s="260"/>
      <c r="E21" s="262" t="s">
        <v>4393</v>
      </c>
      <c r="F21" s="258" t="s">
        <v>4394</v>
      </c>
      <c r="G21" s="258"/>
      <c r="H21" s="258"/>
      <c r="I21" s="258"/>
      <c r="J21" s="258"/>
      <c r="K21" s="256"/>
    </row>
    <row r="22" s="1" customFormat="1" ht="15" customHeight="1">
      <c r="B22" s="259"/>
      <c r="C22" s="260"/>
      <c r="D22" s="260"/>
      <c r="E22" s="262" t="s">
        <v>4120</v>
      </c>
      <c r="F22" s="258" t="s">
        <v>4121</v>
      </c>
      <c r="G22" s="258"/>
      <c r="H22" s="258"/>
      <c r="I22" s="258"/>
      <c r="J22" s="258"/>
      <c r="K22" s="256"/>
    </row>
    <row r="23" s="1" customFormat="1" ht="15" customHeight="1">
      <c r="B23" s="259"/>
      <c r="C23" s="260"/>
      <c r="D23" s="260"/>
      <c r="E23" s="262" t="s">
        <v>4395</v>
      </c>
      <c r="F23" s="258" t="s">
        <v>4396</v>
      </c>
      <c r="G23" s="258"/>
      <c r="H23" s="258"/>
      <c r="I23" s="258"/>
      <c r="J23" s="258"/>
      <c r="K23" s="256"/>
    </row>
    <row r="24" s="1" customFormat="1" ht="12.75" customHeight="1">
      <c r="B24" s="259"/>
      <c r="C24" s="260"/>
      <c r="D24" s="260"/>
      <c r="E24" s="260"/>
      <c r="F24" s="260"/>
      <c r="G24" s="260"/>
      <c r="H24" s="260"/>
      <c r="I24" s="260"/>
      <c r="J24" s="260"/>
      <c r="K24" s="256"/>
    </row>
    <row r="25" s="1" customFormat="1" ht="15" customHeight="1">
      <c r="B25" s="259"/>
      <c r="C25" s="258" t="s">
        <v>4397</v>
      </c>
      <c r="D25" s="258"/>
      <c r="E25" s="258"/>
      <c r="F25" s="258"/>
      <c r="G25" s="258"/>
      <c r="H25" s="258"/>
      <c r="I25" s="258"/>
      <c r="J25" s="258"/>
      <c r="K25" s="256"/>
    </row>
    <row r="26" s="1" customFormat="1" ht="15" customHeight="1">
      <c r="B26" s="259"/>
      <c r="C26" s="258" t="s">
        <v>4398</v>
      </c>
      <c r="D26" s="258"/>
      <c r="E26" s="258"/>
      <c r="F26" s="258"/>
      <c r="G26" s="258"/>
      <c r="H26" s="258"/>
      <c r="I26" s="258"/>
      <c r="J26" s="258"/>
      <c r="K26" s="256"/>
    </row>
    <row r="27" s="1" customFormat="1" ht="15" customHeight="1">
      <c r="B27" s="259"/>
      <c r="C27" s="258"/>
      <c r="D27" s="258" t="s">
        <v>4399</v>
      </c>
      <c r="E27" s="258"/>
      <c r="F27" s="258"/>
      <c r="G27" s="258"/>
      <c r="H27" s="258"/>
      <c r="I27" s="258"/>
      <c r="J27" s="258"/>
      <c r="K27" s="256"/>
    </row>
    <row r="28" s="1" customFormat="1" ht="15" customHeight="1">
      <c r="B28" s="259"/>
      <c r="C28" s="260"/>
      <c r="D28" s="258" t="s">
        <v>4400</v>
      </c>
      <c r="E28" s="258"/>
      <c r="F28" s="258"/>
      <c r="G28" s="258"/>
      <c r="H28" s="258"/>
      <c r="I28" s="258"/>
      <c r="J28" s="258"/>
      <c r="K28" s="256"/>
    </row>
    <row r="29" s="1" customFormat="1" ht="12.75" customHeight="1">
      <c r="B29" s="259"/>
      <c r="C29" s="260"/>
      <c r="D29" s="260"/>
      <c r="E29" s="260"/>
      <c r="F29" s="260"/>
      <c r="G29" s="260"/>
      <c r="H29" s="260"/>
      <c r="I29" s="260"/>
      <c r="J29" s="260"/>
      <c r="K29" s="256"/>
    </row>
    <row r="30" s="1" customFormat="1" ht="15" customHeight="1">
      <c r="B30" s="259"/>
      <c r="C30" s="260"/>
      <c r="D30" s="258" t="s">
        <v>4401</v>
      </c>
      <c r="E30" s="258"/>
      <c r="F30" s="258"/>
      <c r="G30" s="258"/>
      <c r="H30" s="258"/>
      <c r="I30" s="258"/>
      <c r="J30" s="258"/>
      <c r="K30" s="256"/>
    </row>
    <row r="31" s="1" customFormat="1" ht="15" customHeight="1">
      <c r="B31" s="259"/>
      <c r="C31" s="260"/>
      <c r="D31" s="258" t="s">
        <v>4402</v>
      </c>
      <c r="E31" s="258"/>
      <c r="F31" s="258"/>
      <c r="G31" s="258"/>
      <c r="H31" s="258"/>
      <c r="I31" s="258"/>
      <c r="J31" s="258"/>
      <c r="K31" s="256"/>
    </row>
    <row r="32" s="1" customFormat="1" ht="12.75" customHeight="1">
      <c r="B32" s="259"/>
      <c r="C32" s="260"/>
      <c r="D32" s="260"/>
      <c r="E32" s="260"/>
      <c r="F32" s="260"/>
      <c r="G32" s="260"/>
      <c r="H32" s="260"/>
      <c r="I32" s="260"/>
      <c r="J32" s="260"/>
      <c r="K32" s="256"/>
    </row>
    <row r="33" s="1" customFormat="1" ht="15" customHeight="1">
      <c r="B33" s="259"/>
      <c r="C33" s="260"/>
      <c r="D33" s="258" t="s">
        <v>4403</v>
      </c>
      <c r="E33" s="258"/>
      <c r="F33" s="258"/>
      <c r="G33" s="258"/>
      <c r="H33" s="258"/>
      <c r="I33" s="258"/>
      <c r="J33" s="258"/>
      <c r="K33" s="256"/>
    </row>
    <row r="34" s="1" customFormat="1" ht="15" customHeight="1">
      <c r="B34" s="259"/>
      <c r="C34" s="260"/>
      <c r="D34" s="258" t="s">
        <v>4404</v>
      </c>
      <c r="E34" s="258"/>
      <c r="F34" s="258"/>
      <c r="G34" s="258"/>
      <c r="H34" s="258"/>
      <c r="I34" s="258"/>
      <c r="J34" s="258"/>
      <c r="K34" s="256"/>
    </row>
    <row r="35" s="1" customFormat="1" ht="15" customHeight="1">
      <c r="B35" s="259"/>
      <c r="C35" s="260"/>
      <c r="D35" s="258" t="s">
        <v>4405</v>
      </c>
      <c r="E35" s="258"/>
      <c r="F35" s="258"/>
      <c r="G35" s="258"/>
      <c r="H35" s="258"/>
      <c r="I35" s="258"/>
      <c r="J35" s="258"/>
      <c r="K35" s="256"/>
    </row>
    <row r="36" s="1" customFormat="1" ht="15" customHeight="1">
      <c r="B36" s="259"/>
      <c r="C36" s="260"/>
      <c r="D36" s="258"/>
      <c r="E36" s="261" t="s">
        <v>129</v>
      </c>
      <c r="F36" s="258"/>
      <c r="G36" s="258" t="s">
        <v>4406</v>
      </c>
      <c r="H36" s="258"/>
      <c r="I36" s="258"/>
      <c r="J36" s="258"/>
      <c r="K36" s="256"/>
    </row>
    <row r="37" s="1" customFormat="1" ht="30.75" customHeight="1">
      <c r="B37" s="259"/>
      <c r="C37" s="260"/>
      <c r="D37" s="258"/>
      <c r="E37" s="261" t="s">
        <v>4407</v>
      </c>
      <c r="F37" s="258"/>
      <c r="G37" s="258" t="s">
        <v>4408</v>
      </c>
      <c r="H37" s="258"/>
      <c r="I37" s="258"/>
      <c r="J37" s="258"/>
      <c r="K37" s="256"/>
    </row>
    <row r="38" s="1" customFormat="1" ht="15" customHeight="1">
      <c r="B38" s="259"/>
      <c r="C38" s="260"/>
      <c r="D38" s="258"/>
      <c r="E38" s="261" t="s">
        <v>55</v>
      </c>
      <c r="F38" s="258"/>
      <c r="G38" s="258" t="s">
        <v>4409</v>
      </c>
      <c r="H38" s="258"/>
      <c r="I38" s="258"/>
      <c r="J38" s="258"/>
      <c r="K38" s="256"/>
    </row>
    <row r="39" s="1" customFormat="1" ht="15" customHeight="1">
      <c r="B39" s="259"/>
      <c r="C39" s="260"/>
      <c r="D39" s="258"/>
      <c r="E39" s="261" t="s">
        <v>56</v>
      </c>
      <c r="F39" s="258"/>
      <c r="G39" s="258" t="s">
        <v>4410</v>
      </c>
      <c r="H39" s="258"/>
      <c r="I39" s="258"/>
      <c r="J39" s="258"/>
      <c r="K39" s="256"/>
    </row>
    <row r="40" s="1" customFormat="1" ht="15" customHeight="1">
      <c r="B40" s="259"/>
      <c r="C40" s="260"/>
      <c r="D40" s="258"/>
      <c r="E40" s="261" t="s">
        <v>130</v>
      </c>
      <c r="F40" s="258"/>
      <c r="G40" s="258" t="s">
        <v>4411</v>
      </c>
      <c r="H40" s="258"/>
      <c r="I40" s="258"/>
      <c r="J40" s="258"/>
      <c r="K40" s="256"/>
    </row>
    <row r="41" s="1" customFormat="1" ht="15" customHeight="1">
      <c r="B41" s="259"/>
      <c r="C41" s="260"/>
      <c r="D41" s="258"/>
      <c r="E41" s="261" t="s">
        <v>131</v>
      </c>
      <c r="F41" s="258"/>
      <c r="G41" s="258" t="s">
        <v>4412</v>
      </c>
      <c r="H41" s="258"/>
      <c r="I41" s="258"/>
      <c r="J41" s="258"/>
      <c r="K41" s="256"/>
    </row>
    <row r="42" s="1" customFormat="1" ht="15" customHeight="1">
      <c r="B42" s="259"/>
      <c r="C42" s="260"/>
      <c r="D42" s="258"/>
      <c r="E42" s="261" t="s">
        <v>4413</v>
      </c>
      <c r="F42" s="258"/>
      <c r="G42" s="258" t="s">
        <v>4414</v>
      </c>
      <c r="H42" s="258"/>
      <c r="I42" s="258"/>
      <c r="J42" s="258"/>
      <c r="K42" s="256"/>
    </row>
    <row r="43" s="1" customFormat="1" ht="15" customHeight="1">
      <c r="B43" s="259"/>
      <c r="C43" s="260"/>
      <c r="D43" s="258"/>
      <c r="E43" s="261"/>
      <c r="F43" s="258"/>
      <c r="G43" s="258" t="s">
        <v>4415</v>
      </c>
      <c r="H43" s="258"/>
      <c r="I43" s="258"/>
      <c r="J43" s="258"/>
      <c r="K43" s="256"/>
    </row>
    <row r="44" s="1" customFormat="1" ht="15" customHeight="1">
      <c r="B44" s="259"/>
      <c r="C44" s="260"/>
      <c r="D44" s="258"/>
      <c r="E44" s="261" t="s">
        <v>4416</v>
      </c>
      <c r="F44" s="258"/>
      <c r="G44" s="258" t="s">
        <v>4417</v>
      </c>
      <c r="H44" s="258"/>
      <c r="I44" s="258"/>
      <c r="J44" s="258"/>
      <c r="K44" s="256"/>
    </row>
    <row r="45" s="1" customFormat="1" ht="15" customHeight="1">
      <c r="B45" s="259"/>
      <c r="C45" s="260"/>
      <c r="D45" s="258"/>
      <c r="E45" s="261" t="s">
        <v>133</v>
      </c>
      <c r="F45" s="258"/>
      <c r="G45" s="258" t="s">
        <v>4418</v>
      </c>
      <c r="H45" s="258"/>
      <c r="I45" s="258"/>
      <c r="J45" s="258"/>
      <c r="K45" s="256"/>
    </row>
    <row r="46" s="1" customFormat="1" ht="12.75" customHeight="1">
      <c r="B46" s="259"/>
      <c r="C46" s="260"/>
      <c r="D46" s="258"/>
      <c r="E46" s="258"/>
      <c r="F46" s="258"/>
      <c r="G46" s="258"/>
      <c r="H46" s="258"/>
      <c r="I46" s="258"/>
      <c r="J46" s="258"/>
      <c r="K46" s="256"/>
    </row>
    <row r="47" s="1" customFormat="1" ht="15" customHeight="1">
      <c r="B47" s="259"/>
      <c r="C47" s="260"/>
      <c r="D47" s="258" t="s">
        <v>4419</v>
      </c>
      <c r="E47" s="258"/>
      <c r="F47" s="258"/>
      <c r="G47" s="258"/>
      <c r="H47" s="258"/>
      <c r="I47" s="258"/>
      <c r="J47" s="258"/>
      <c r="K47" s="256"/>
    </row>
    <row r="48" s="1" customFormat="1" ht="15" customHeight="1">
      <c r="B48" s="259"/>
      <c r="C48" s="260"/>
      <c r="D48" s="260"/>
      <c r="E48" s="258" t="s">
        <v>4420</v>
      </c>
      <c r="F48" s="258"/>
      <c r="G48" s="258"/>
      <c r="H48" s="258"/>
      <c r="I48" s="258"/>
      <c r="J48" s="258"/>
      <c r="K48" s="256"/>
    </row>
    <row r="49" s="1" customFormat="1" ht="15" customHeight="1">
      <c r="B49" s="259"/>
      <c r="C49" s="260"/>
      <c r="D49" s="260"/>
      <c r="E49" s="258" t="s">
        <v>4421</v>
      </c>
      <c r="F49" s="258"/>
      <c r="G49" s="258"/>
      <c r="H49" s="258"/>
      <c r="I49" s="258"/>
      <c r="J49" s="258"/>
      <c r="K49" s="256"/>
    </row>
    <row r="50" s="1" customFormat="1" ht="15" customHeight="1">
      <c r="B50" s="259"/>
      <c r="C50" s="260"/>
      <c r="D50" s="260"/>
      <c r="E50" s="258" t="s">
        <v>4422</v>
      </c>
      <c r="F50" s="258"/>
      <c r="G50" s="258"/>
      <c r="H50" s="258"/>
      <c r="I50" s="258"/>
      <c r="J50" s="258"/>
      <c r="K50" s="256"/>
    </row>
    <row r="51" s="1" customFormat="1" ht="15" customHeight="1">
      <c r="B51" s="259"/>
      <c r="C51" s="260"/>
      <c r="D51" s="258" t="s">
        <v>4423</v>
      </c>
      <c r="E51" s="258"/>
      <c r="F51" s="258"/>
      <c r="G51" s="258"/>
      <c r="H51" s="258"/>
      <c r="I51" s="258"/>
      <c r="J51" s="258"/>
      <c r="K51" s="256"/>
    </row>
    <row r="52" s="1" customFormat="1" ht="25.5" customHeight="1">
      <c r="B52" s="254"/>
      <c r="C52" s="255" t="s">
        <v>4424</v>
      </c>
      <c r="D52" s="255"/>
      <c r="E52" s="255"/>
      <c r="F52" s="255"/>
      <c r="G52" s="255"/>
      <c r="H52" s="255"/>
      <c r="I52" s="255"/>
      <c r="J52" s="255"/>
      <c r="K52" s="256"/>
    </row>
    <row r="53" s="1" customFormat="1" ht="5.25" customHeight="1">
      <c r="B53" s="254"/>
      <c r="C53" s="257"/>
      <c r="D53" s="257"/>
      <c r="E53" s="257"/>
      <c r="F53" s="257"/>
      <c r="G53" s="257"/>
      <c r="H53" s="257"/>
      <c r="I53" s="257"/>
      <c r="J53" s="257"/>
      <c r="K53" s="256"/>
    </row>
    <row r="54" s="1" customFormat="1" ht="15" customHeight="1">
      <c r="B54" s="254"/>
      <c r="C54" s="258" t="s">
        <v>4425</v>
      </c>
      <c r="D54" s="258"/>
      <c r="E54" s="258"/>
      <c r="F54" s="258"/>
      <c r="G54" s="258"/>
      <c r="H54" s="258"/>
      <c r="I54" s="258"/>
      <c r="J54" s="258"/>
      <c r="K54" s="256"/>
    </row>
    <row r="55" s="1" customFormat="1" ht="15" customHeight="1">
      <c r="B55" s="254"/>
      <c r="C55" s="258" t="s">
        <v>4426</v>
      </c>
      <c r="D55" s="258"/>
      <c r="E55" s="258"/>
      <c r="F55" s="258"/>
      <c r="G55" s="258"/>
      <c r="H55" s="258"/>
      <c r="I55" s="258"/>
      <c r="J55" s="258"/>
      <c r="K55" s="256"/>
    </row>
    <row r="56" s="1" customFormat="1" ht="12.75" customHeight="1">
      <c r="B56" s="254"/>
      <c r="C56" s="258"/>
      <c r="D56" s="258"/>
      <c r="E56" s="258"/>
      <c r="F56" s="258"/>
      <c r="G56" s="258"/>
      <c r="H56" s="258"/>
      <c r="I56" s="258"/>
      <c r="J56" s="258"/>
      <c r="K56" s="256"/>
    </row>
    <row r="57" s="1" customFormat="1" ht="15" customHeight="1">
      <c r="B57" s="254"/>
      <c r="C57" s="258" t="s">
        <v>4427</v>
      </c>
      <c r="D57" s="258"/>
      <c r="E57" s="258"/>
      <c r="F57" s="258"/>
      <c r="G57" s="258"/>
      <c r="H57" s="258"/>
      <c r="I57" s="258"/>
      <c r="J57" s="258"/>
      <c r="K57" s="256"/>
    </row>
    <row r="58" s="1" customFormat="1" ht="15" customHeight="1">
      <c r="B58" s="254"/>
      <c r="C58" s="260"/>
      <c r="D58" s="258" t="s">
        <v>4428</v>
      </c>
      <c r="E58" s="258"/>
      <c r="F58" s="258"/>
      <c r="G58" s="258"/>
      <c r="H58" s="258"/>
      <c r="I58" s="258"/>
      <c r="J58" s="258"/>
      <c r="K58" s="256"/>
    </row>
    <row r="59" s="1" customFormat="1" ht="15" customHeight="1">
      <c r="B59" s="254"/>
      <c r="C59" s="260"/>
      <c r="D59" s="258" t="s">
        <v>4429</v>
      </c>
      <c r="E59" s="258"/>
      <c r="F59" s="258"/>
      <c r="G59" s="258"/>
      <c r="H59" s="258"/>
      <c r="I59" s="258"/>
      <c r="J59" s="258"/>
      <c r="K59" s="256"/>
    </row>
    <row r="60" s="1" customFormat="1" ht="15" customHeight="1">
      <c r="B60" s="254"/>
      <c r="C60" s="260"/>
      <c r="D60" s="258" t="s">
        <v>4430</v>
      </c>
      <c r="E60" s="258"/>
      <c r="F60" s="258"/>
      <c r="G60" s="258"/>
      <c r="H60" s="258"/>
      <c r="I60" s="258"/>
      <c r="J60" s="258"/>
      <c r="K60" s="256"/>
    </row>
    <row r="61" s="1" customFormat="1" ht="15" customHeight="1">
      <c r="B61" s="254"/>
      <c r="C61" s="260"/>
      <c r="D61" s="258" t="s">
        <v>4431</v>
      </c>
      <c r="E61" s="258"/>
      <c r="F61" s="258"/>
      <c r="G61" s="258"/>
      <c r="H61" s="258"/>
      <c r="I61" s="258"/>
      <c r="J61" s="258"/>
      <c r="K61" s="256"/>
    </row>
    <row r="62" s="1" customFormat="1" ht="15" customHeight="1">
      <c r="B62" s="254"/>
      <c r="C62" s="260"/>
      <c r="D62" s="263" t="s">
        <v>4432</v>
      </c>
      <c r="E62" s="263"/>
      <c r="F62" s="263"/>
      <c r="G62" s="263"/>
      <c r="H62" s="263"/>
      <c r="I62" s="263"/>
      <c r="J62" s="263"/>
      <c r="K62" s="256"/>
    </row>
    <row r="63" s="1" customFormat="1" ht="15" customHeight="1">
      <c r="B63" s="254"/>
      <c r="C63" s="260"/>
      <c r="D63" s="258" t="s">
        <v>4433</v>
      </c>
      <c r="E63" s="258"/>
      <c r="F63" s="258"/>
      <c r="G63" s="258"/>
      <c r="H63" s="258"/>
      <c r="I63" s="258"/>
      <c r="J63" s="258"/>
      <c r="K63" s="256"/>
    </row>
    <row r="64" s="1" customFormat="1" ht="12.75" customHeight="1">
      <c r="B64" s="254"/>
      <c r="C64" s="260"/>
      <c r="D64" s="260"/>
      <c r="E64" s="264"/>
      <c r="F64" s="260"/>
      <c r="G64" s="260"/>
      <c r="H64" s="260"/>
      <c r="I64" s="260"/>
      <c r="J64" s="260"/>
      <c r="K64" s="256"/>
    </row>
    <row r="65" s="1" customFormat="1" ht="15" customHeight="1">
      <c r="B65" s="254"/>
      <c r="C65" s="260"/>
      <c r="D65" s="258" t="s">
        <v>4434</v>
      </c>
      <c r="E65" s="258"/>
      <c r="F65" s="258"/>
      <c r="G65" s="258"/>
      <c r="H65" s="258"/>
      <c r="I65" s="258"/>
      <c r="J65" s="258"/>
      <c r="K65" s="256"/>
    </row>
    <row r="66" s="1" customFormat="1" ht="15" customHeight="1">
      <c r="B66" s="254"/>
      <c r="C66" s="260"/>
      <c r="D66" s="263" t="s">
        <v>4435</v>
      </c>
      <c r="E66" s="263"/>
      <c r="F66" s="263"/>
      <c r="G66" s="263"/>
      <c r="H66" s="263"/>
      <c r="I66" s="263"/>
      <c r="J66" s="263"/>
      <c r="K66" s="256"/>
    </row>
    <row r="67" s="1" customFormat="1" ht="15" customHeight="1">
      <c r="B67" s="254"/>
      <c r="C67" s="260"/>
      <c r="D67" s="258" t="s">
        <v>4436</v>
      </c>
      <c r="E67" s="258"/>
      <c r="F67" s="258"/>
      <c r="G67" s="258"/>
      <c r="H67" s="258"/>
      <c r="I67" s="258"/>
      <c r="J67" s="258"/>
      <c r="K67" s="256"/>
    </row>
    <row r="68" s="1" customFormat="1" ht="15" customHeight="1">
      <c r="B68" s="254"/>
      <c r="C68" s="260"/>
      <c r="D68" s="258" t="s">
        <v>4437</v>
      </c>
      <c r="E68" s="258"/>
      <c r="F68" s="258"/>
      <c r="G68" s="258"/>
      <c r="H68" s="258"/>
      <c r="I68" s="258"/>
      <c r="J68" s="258"/>
      <c r="K68" s="256"/>
    </row>
    <row r="69" s="1" customFormat="1" ht="15" customHeight="1">
      <c r="B69" s="254"/>
      <c r="C69" s="260"/>
      <c r="D69" s="258" t="s">
        <v>4438</v>
      </c>
      <c r="E69" s="258"/>
      <c r="F69" s="258"/>
      <c r="G69" s="258"/>
      <c r="H69" s="258"/>
      <c r="I69" s="258"/>
      <c r="J69" s="258"/>
      <c r="K69" s="256"/>
    </row>
    <row r="70" s="1" customFormat="1" ht="15" customHeight="1">
      <c r="B70" s="254"/>
      <c r="C70" s="260"/>
      <c r="D70" s="258" t="s">
        <v>4439</v>
      </c>
      <c r="E70" s="258"/>
      <c r="F70" s="258"/>
      <c r="G70" s="258"/>
      <c r="H70" s="258"/>
      <c r="I70" s="258"/>
      <c r="J70" s="258"/>
      <c r="K70" s="256"/>
    </row>
    <row r="71" s="1" customFormat="1" ht="12.75" customHeight="1">
      <c r="B71" s="265"/>
      <c r="C71" s="266"/>
      <c r="D71" s="266"/>
      <c r="E71" s="266"/>
      <c r="F71" s="266"/>
      <c r="G71" s="266"/>
      <c r="H71" s="266"/>
      <c r="I71" s="266"/>
      <c r="J71" s="266"/>
      <c r="K71" s="267"/>
    </row>
    <row r="72" s="1" customFormat="1" ht="18.75" customHeight="1">
      <c r="B72" s="268"/>
      <c r="C72" s="268"/>
      <c r="D72" s="268"/>
      <c r="E72" s="268"/>
      <c r="F72" s="268"/>
      <c r="G72" s="268"/>
      <c r="H72" s="268"/>
      <c r="I72" s="268"/>
      <c r="J72" s="268"/>
      <c r="K72" s="269"/>
    </row>
    <row r="73" s="1" customFormat="1" ht="18.75" customHeight="1">
      <c r="B73" s="269"/>
      <c r="C73" s="269"/>
      <c r="D73" s="269"/>
      <c r="E73" s="269"/>
      <c r="F73" s="269"/>
      <c r="G73" s="269"/>
      <c r="H73" s="269"/>
      <c r="I73" s="269"/>
      <c r="J73" s="269"/>
      <c r="K73" s="269"/>
    </row>
    <row r="74" s="1" customFormat="1" ht="7.5" customHeight="1">
      <c r="B74" s="270"/>
      <c r="C74" s="271"/>
      <c r="D74" s="271"/>
      <c r="E74" s="271"/>
      <c r="F74" s="271"/>
      <c r="G74" s="271"/>
      <c r="H74" s="271"/>
      <c r="I74" s="271"/>
      <c r="J74" s="271"/>
      <c r="K74" s="272"/>
    </row>
    <row r="75" s="1" customFormat="1" ht="45" customHeight="1">
      <c r="B75" s="273"/>
      <c r="C75" s="274" t="s">
        <v>4440</v>
      </c>
      <c r="D75" s="274"/>
      <c r="E75" s="274"/>
      <c r="F75" s="274"/>
      <c r="G75" s="274"/>
      <c r="H75" s="274"/>
      <c r="I75" s="274"/>
      <c r="J75" s="274"/>
      <c r="K75" s="275"/>
    </row>
    <row r="76" s="1" customFormat="1" ht="17.25" customHeight="1">
      <c r="B76" s="273"/>
      <c r="C76" s="276" t="s">
        <v>4441</v>
      </c>
      <c r="D76" s="276"/>
      <c r="E76" s="276"/>
      <c r="F76" s="276" t="s">
        <v>4442</v>
      </c>
      <c r="G76" s="277"/>
      <c r="H76" s="276" t="s">
        <v>56</v>
      </c>
      <c r="I76" s="276" t="s">
        <v>59</v>
      </c>
      <c r="J76" s="276" t="s">
        <v>4443</v>
      </c>
      <c r="K76" s="275"/>
    </row>
    <row r="77" s="1" customFormat="1" ht="17.25" customHeight="1">
      <c r="B77" s="273"/>
      <c r="C77" s="278" t="s">
        <v>4444</v>
      </c>
      <c r="D77" s="278"/>
      <c r="E77" s="278"/>
      <c r="F77" s="279" t="s">
        <v>4445</v>
      </c>
      <c r="G77" s="280"/>
      <c r="H77" s="278"/>
      <c r="I77" s="278"/>
      <c r="J77" s="278" t="s">
        <v>4446</v>
      </c>
      <c r="K77" s="275"/>
    </row>
    <row r="78" s="1" customFormat="1" ht="5.25" customHeight="1">
      <c r="B78" s="273"/>
      <c r="C78" s="281"/>
      <c r="D78" s="281"/>
      <c r="E78" s="281"/>
      <c r="F78" s="281"/>
      <c r="G78" s="282"/>
      <c r="H78" s="281"/>
      <c r="I78" s="281"/>
      <c r="J78" s="281"/>
      <c r="K78" s="275"/>
    </row>
    <row r="79" s="1" customFormat="1" ht="15" customHeight="1">
      <c r="B79" s="273"/>
      <c r="C79" s="261" t="s">
        <v>55</v>
      </c>
      <c r="D79" s="283"/>
      <c r="E79" s="283"/>
      <c r="F79" s="284" t="s">
        <v>4447</v>
      </c>
      <c r="G79" s="285"/>
      <c r="H79" s="261" t="s">
        <v>4448</v>
      </c>
      <c r="I79" s="261" t="s">
        <v>4449</v>
      </c>
      <c r="J79" s="261">
        <v>20</v>
      </c>
      <c r="K79" s="275"/>
    </row>
    <row r="80" s="1" customFormat="1" ht="15" customHeight="1">
      <c r="B80" s="273"/>
      <c r="C80" s="261" t="s">
        <v>4450</v>
      </c>
      <c r="D80" s="261"/>
      <c r="E80" s="261"/>
      <c r="F80" s="284" t="s">
        <v>4447</v>
      </c>
      <c r="G80" s="285"/>
      <c r="H80" s="261" t="s">
        <v>4451</v>
      </c>
      <c r="I80" s="261" t="s">
        <v>4449</v>
      </c>
      <c r="J80" s="261">
        <v>120</v>
      </c>
      <c r="K80" s="275"/>
    </row>
    <row r="81" s="1" customFormat="1" ht="15" customHeight="1">
      <c r="B81" s="286"/>
      <c r="C81" s="261" t="s">
        <v>4452</v>
      </c>
      <c r="D81" s="261"/>
      <c r="E81" s="261"/>
      <c r="F81" s="284" t="s">
        <v>4453</v>
      </c>
      <c r="G81" s="285"/>
      <c r="H81" s="261" t="s">
        <v>4454</v>
      </c>
      <c r="I81" s="261" t="s">
        <v>4449</v>
      </c>
      <c r="J81" s="261">
        <v>50</v>
      </c>
      <c r="K81" s="275"/>
    </row>
    <row r="82" s="1" customFormat="1" ht="15" customHeight="1">
      <c r="B82" s="286"/>
      <c r="C82" s="261" t="s">
        <v>4455</v>
      </c>
      <c r="D82" s="261"/>
      <c r="E82" s="261"/>
      <c r="F82" s="284" t="s">
        <v>4447</v>
      </c>
      <c r="G82" s="285"/>
      <c r="H82" s="261" t="s">
        <v>4456</v>
      </c>
      <c r="I82" s="261" t="s">
        <v>4457</v>
      </c>
      <c r="J82" s="261"/>
      <c r="K82" s="275"/>
    </row>
    <row r="83" s="1" customFormat="1" ht="15" customHeight="1">
      <c r="B83" s="286"/>
      <c r="C83" s="287" t="s">
        <v>4458</v>
      </c>
      <c r="D83" s="287"/>
      <c r="E83" s="287"/>
      <c r="F83" s="288" t="s">
        <v>4453</v>
      </c>
      <c r="G83" s="287"/>
      <c r="H83" s="287" t="s">
        <v>4459</v>
      </c>
      <c r="I83" s="287" t="s">
        <v>4449</v>
      </c>
      <c r="J83" s="287">
        <v>15</v>
      </c>
      <c r="K83" s="275"/>
    </row>
    <row r="84" s="1" customFormat="1" ht="15" customHeight="1">
      <c r="B84" s="286"/>
      <c r="C84" s="287" t="s">
        <v>4460</v>
      </c>
      <c r="D84" s="287"/>
      <c r="E84" s="287"/>
      <c r="F84" s="288" t="s">
        <v>4453</v>
      </c>
      <c r="G84" s="287"/>
      <c r="H84" s="287" t="s">
        <v>4461</v>
      </c>
      <c r="I84" s="287" t="s">
        <v>4449</v>
      </c>
      <c r="J84" s="287">
        <v>15</v>
      </c>
      <c r="K84" s="275"/>
    </row>
    <row r="85" s="1" customFormat="1" ht="15" customHeight="1">
      <c r="B85" s="286"/>
      <c r="C85" s="287" t="s">
        <v>4462</v>
      </c>
      <c r="D85" s="287"/>
      <c r="E85" s="287"/>
      <c r="F85" s="288" t="s">
        <v>4453</v>
      </c>
      <c r="G85" s="287"/>
      <c r="H85" s="287" t="s">
        <v>4463</v>
      </c>
      <c r="I85" s="287" t="s">
        <v>4449</v>
      </c>
      <c r="J85" s="287">
        <v>20</v>
      </c>
      <c r="K85" s="275"/>
    </row>
    <row r="86" s="1" customFormat="1" ht="15" customHeight="1">
      <c r="B86" s="286"/>
      <c r="C86" s="287" t="s">
        <v>4464</v>
      </c>
      <c r="D86" s="287"/>
      <c r="E86" s="287"/>
      <c r="F86" s="288" t="s">
        <v>4453</v>
      </c>
      <c r="G86" s="287"/>
      <c r="H86" s="287" t="s">
        <v>4465</v>
      </c>
      <c r="I86" s="287" t="s">
        <v>4449</v>
      </c>
      <c r="J86" s="287">
        <v>20</v>
      </c>
      <c r="K86" s="275"/>
    </row>
    <row r="87" s="1" customFormat="1" ht="15" customHeight="1">
      <c r="B87" s="286"/>
      <c r="C87" s="261" t="s">
        <v>4466</v>
      </c>
      <c r="D87" s="261"/>
      <c r="E87" s="261"/>
      <c r="F87" s="284" t="s">
        <v>4453</v>
      </c>
      <c r="G87" s="285"/>
      <c r="H87" s="261" t="s">
        <v>4467</v>
      </c>
      <c r="I87" s="261" t="s">
        <v>4449</v>
      </c>
      <c r="J87" s="261">
        <v>50</v>
      </c>
      <c r="K87" s="275"/>
    </row>
    <row r="88" s="1" customFormat="1" ht="15" customHeight="1">
      <c r="B88" s="286"/>
      <c r="C88" s="261" t="s">
        <v>4468</v>
      </c>
      <c r="D88" s="261"/>
      <c r="E88" s="261"/>
      <c r="F88" s="284" t="s">
        <v>4453</v>
      </c>
      <c r="G88" s="285"/>
      <c r="H88" s="261" t="s">
        <v>4469</v>
      </c>
      <c r="I88" s="261" t="s">
        <v>4449</v>
      </c>
      <c r="J88" s="261">
        <v>20</v>
      </c>
      <c r="K88" s="275"/>
    </row>
    <row r="89" s="1" customFormat="1" ht="15" customHeight="1">
      <c r="B89" s="286"/>
      <c r="C89" s="261" t="s">
        <v>4470</v>
      </c>
      <c r="D89" s="261"/>
      <c r="E89" s="261"/>
      <c r="F89" s="284" t="s">
        <v>4453</v>
      </c>
      <c r="G89" s="285"/>
      <c r="H89" s="261" t="s">
        <v>4471</v>
      </c>
      <c r="I89" s="261" t="s">
        <v>4449</v>
      </c>
      <c r="J89" s="261">
        <v>20</v>
      </c>
      <c r="K89" s="275"/>
    </row>
    <row r="90" s="1" customFormat="1" ht="15" customHeight="1">
      <c r="B90" s="286"/>
      <c r="C90" s="261" t="s">
        <v>4472</v>
      </c>
      <c r="D90" s="261"/>
      <c r="E90" s="261"/>
      <c r="F90" s="284" t="s">
        <v>4453</v>
      </c>
      <c r="G90" s="285"/>
      <c r="H90" s="261" t="s">
        <v>4473</v>
      </c>
      <c r="I90" s="261" t="s">
        <v>4449</v>
      </c>
      <c r="J90" s="261">
        <v>50</v>
      </c>
      <c r="K90" s="275"/>
    </row>
    <row r="91" s="1" customFormat="1" ht="15" customHeight="1">
      <c r="B91" s="286"/>
      <c r="C91" s="261" t="s">
        <v>4474</v>
      </c>
      <c r="D91" s="261"/>
      <c r="E91" s="261"/>
      <c r="F91" s="284" t="s">
        <v>4453</v>
      </c>
      <c r="G91" s="285"/>
      <c r="H91" s="261" t="s">
        <v>4474</v>
      </c>
      <c r="I91" s="261" t="s">
        <v>4449</v>
      </c>
      <c r="J91" s="261">
        <v>50</v>
      </c>
      <c r="K91" s="275"/>
    </row>
    <row r="92" s="1" customFormat="1" ht="15" customHeight="1">
      <c r="B92" s="286"/>
      <c r="C92" s="261" t="s">
        <v>4475</v>
      </c>
      <c r="D92" s="261"/>
      <c r="E92" s="261"/>
      <c r="F92" s="284" t="s">
        <v>4453</v>
      </c>
      <c r="G92" s="285"/>
      <c r="H92" s="261" t="s">
        <v>4476</v>
      </c>
      <c r="I92" s="261" t="s">
        <v>4449</v>
      </c>
      <c r="J92" s="261">
        <v>255</v>
      </c>
      <c r="K92" s="275"/>
    </row>
    <row r="93" s="1" customFormat="1" ht="15" customHeight="1">
      <c r="B93" s="286"/>
      <c r="C93" s="261" t="s">
        <v>4477</v>
      </c>
      <c r="D93" s="261"/>
      <c r="E93" s="261"/>
      <c r="F93" s="284" t="s">
        <v>4447</v>
      </c>
      <c r="G93" s="285"/>
      <c r="H93" s="261" t="s">
        <v>4478</v>
      </c>
      <c r="I93" s="261" t="s">
        <v>4479</v>
      </c>
      <c r="J93" s="261"/>
      <c r="K93" s="275"/>
    </row>
    <row r="94" s="1" customFormat="1" ht="15" customHeight="1">
      <c r="B94" s="286"/>
      <c r="C94" s="261" t="s">
        <v>4480</v>
      </c>
      <c r="D94" s="261"/>
      <c r="E94" s="261"/>
      <c r="F94" s="284" t="s">
        <v>4447</v>
      </c>
      <c r="G94" s="285"/>
      <c r="H94" s="261" t="s">
        <v>4481</v>
      </c>
      <c r="I94" s="261" t="s">
        <v>4482</v>
      </c>
      <c r="J94" s="261"/>
      <c r="K94" s="275"/>
    </row>
    <row r="95" s="1" customFormat="1" ht="15" customHeight="1">
      <c r="B95" s="286"/>
      <c r="C95" s="261" t="s">
        <v>4483</v>
      </c>
      <c r="D95" s="261"/>
      <c r="E95" s="261"/>
      <c r="F95" s="284" t="s">
        <v>4447</v>
      </c>
      <c r="G95" s="285"/>
      <c r="H95" s="261" t="s">
        <v>4483</v>
      </c>
      <c r="I95" s="261" t="s">
        <v>4482</v>
      </c>
      <c r="J95" s="261"/>
      <c r="K95" s="275"/>
    </row>
    <row r="96" s="1" customFormat="1" ht="15" customHeight="1">
      <c r="B96" s="286"/>
      <c r="C96" s="261" t="s">
        <v>40</v>
      </c>
      <c r="D96" s="261"/>
      <c r="E96" s="261"/>
      <c r="F96" s="284" t="s">
        <v>4447</v>
      </c>
      <c r="G96" s="285"/>
      <c r="H96" s="261" t="s">
        <v>4484</v>
      </c>
      <c r="I96" s="261" t="s">
        <v>4482</v>
      </c>
      <c r="J96" s="261"/>
      <c r="K96" s="275"/>
    </row>
    <row r="97" s="1" customFormat="1" ht="15" customHeight="1">
      <c r="B97" s="286"/>
      <c r="C97" s="261" t="s">
        <v>50</v>
      </c>
      <c r="D97" s="261"/>
      <c r="E97" s="261"/>
      <c r="F97" s="284" t="s">
        <v>4447</v>
      </c>
      <c r="G97" s="285"/>
      <c r="H97" s="261" t="s">
        <v>4485</v>
      </c>
      <c r="I97" s="261" t="s">
        <v>4482</v>
      </c>
      <c r="J97" s="261"/>
      <c r="K97" s="275"/>
    </row>
    <row r="98" s="1" customFormat="1" ht="15" customHeight="1">
      <c r="B98" s="289"/>
      <c r="C98" s="290"/>
      <c r="D98" s="290"/>
      <c r="E98" s="290"/>
      <c r="F98" s="290"/>
      <c r="G98" s="290"/>
      <c r="H98" s="290"/>
      <c r="I98" s="290"/>
      <c r="J98" s="290"/>
      <c r="K98" s="291"/>
    </row>
    <row r="99" s="1" customFormat="1" ht="18.75" customHeight="1">
      <c r="B99" s="292"/>
      <c r="C99" s="293"/>
      <c r="D99" s="293"/>
      <c r="E99" s="293"/>
      <c r="F99" s="293"/>
      <c r="G99" s="293"/>
      <c r="H99" s="293"/>
      <c r="I99" s="293"/>
      <c r="J99" s="293"/>
      <c r="K99" s="292"/>
    </row>
    <row r="100" s="1" customFormat="1" ht="18.75" customHeight="1">
      <c r="B100" s="269"/>
      <c r="C100" s="269"/>
      <c r="D100" s="269"/>
      <c r="E100" s="269"/>
      <c r="F100" s="269"/>
      <c r="G100" s="269"/>
      <c r="H100" s="269"/>
      <c r="I100" s="269"/>
      <c r="J100" s="269"/>
      <c r="K100" s="269"/>
    </row>
    <row r="101" s="1" customFormat="1" ht="7.5" customHeight="1">
      <c r="B101" s="270"/>
      <c r="C101" s="271"/>
      <c r="D101" s="271"/>
      <c r="E101" s="271"/>
      <c r="F101" s="271"/>
      <c r="G101" s="271"/>
      <c r="H101" s="271"/>
      <c r="I101" s="271"/>
      <c r="J101" s="271"/>
      <c r="K101" s="272"/>
    </row>
    <row r="102" s="1" customFormat="1" ht="45" customHeight="1">
      <c r="B102" s="273"/>
      <c r="C102" s="274" t="s">
        <v>4486</v>
      </c>
      <c r="D102" s="274"/>
      <c r="E102" s="274"/>
      <c r="F102" s="274"/>
      <c r="G102" s="274"/>
      <c r="H102" s="274"/>
      <c r="I102" s="274"/>
      <c r="J102" s="274"/>
      <c r="K102" s="275"/>
    </row>
    <row r="103" s="1" customFormat="1" ht="17.25" customHeight="1">
      <c r="B103" s="273"/>
      <c r="C103" s="276" t="s">
        <v>4441</v>
      </c>
      <c r="D103" s="276"/>
      <c r="E103" s="276"/>
      <c r="F103" s="276" t="s">
        <v>4442</v>
      </c>
      <c r="G103" s="277"/>
      <c r="H103" s="276" t="s">
        <v>56</v>
      </c>
      <c r="I103" s="276" t="s">
        <v>59</v>
      </c>
      <c r="J103" s="276" t="s">
        <v>4443</v>
      </c>
      <c r="K103" s="275"/>
    </row>
    <row r="104" s="1" customFormat="1" ht="17.25" customHeight="1">
      <c r="B104" s="273"/>
      <c r="C104" s="278" t="s">
        <v>4444</v>
      </c>
      <c r="D104" s="278"/>
      <c r="E104" s="278"/>
      <c r="F104" s="279" t="s">
        <v>4445</v>
      </c>
      <c r="G104" s="280"/>
      <c r="H104" s="278"/>
      <c r="I104" s="278"/>
      <c r="J104" s="278" t="s">
        <v>4446</v>
      </c>
      <c r="K104" s="275"/>
    </row>
    <row r="105" s="1" customFormat="1" ht="5.25" customHeight="1">
      <c r="B105" s="273"/>
      <c r="C105" s="276"/>
      <c r="D105" s="276"/>
      <c r="E105" s="276"/>
      <c r="F105" s="276"/>
      <c r="G105" s="294"/>
      <c r="H105" s="276"/>
      <c r="I105" s="276"/>
      <c r="J105" s="276"/>
      <c r="K105" s="275"/>
    </row>
    <row r="106" s="1" customFormat="1" ht="15" customHeight="1">
      <c r="B106" s="273"/>
      <c r="C106" s="261" t="s">
        <v>55</v>
      </c>
      <c r="D106" s="283"/>
      <c r="E106" s="283"/>
      <c r="F106" s="284" t="s">
        <v>4447</v>
      </c>
      <c r="G106" s="261"/>
      <c r="H106" s="261" t="s">
        <v>4487</v>
      </c>
      <c r="I106" s="261" t="s">
        <v>4449</v>
      </c>
      <c r="J106" s="261">
        <v>20</v>
      </c>
      <c r="K106" s="275"/>
    </row>
    <row r="107" s="1" customFormat="1" ht="15" customHeight="1">
      <c r="B107" s="273"/>
      <c r="C107" s="261" t="s">
        <v>4450</v>
      </c>
      <c r="D107" s="261"/>
      <c r="E107" s="261"/>
      <c r="F107" s="284" t="s">
        <v>4447</v>
      </c>
      <c r="G107" s="261"/>
      <c r="H107" s="261" t="s">
        <v>4487</v>
      </c>
      <c r="I107" s="261" t="s">
        <v>4449</v>
      </c>
      <c r="J107" s="261">
        <v>120</v>
      </c>
      <c r="K107" s="275"/>
    </row>
    <row r="108" s="1" customFormat="1" ht="15" customHeight="1">
      <c r="B108" s="286"/>
      <c r="C108" s="261" t="s">
        <v>4452</v>
      </c>
      <c r="D108" s="261"/>
      <c r="E108" s="261"/>
      <c r="F108" s="284" t="s">
        <v>4453</v>
      </c>
      <c r="G108" s="261"/>
      <c r="H108" s="261" t="s">
        <v>4487</v>
      </c>
      <c r="I108" s="261" t="s">
        <v>4449</v>
      </c>
      <c r="J108" s="261">
        <v>50</v>
      </c>
      <c r="K108" s="275"/>
    </row>
    <row r="109" s="1" customFormat="1" ht="15" customHeight="1">
      <c r="B109" s="286"/>
      <c r="C109" s="261" t="s">
        <v>4455</v>
      </c>
      <c r="D109" s="261"/>
      <c r="E109" s="261"/>
      <c r="F109" s="284" t="s">
        <v>4447</v>
      </c>
      <c r="G109" s="261"/>
      <c r="H109" s="261" t="s">
        <v>4487</v>
      </c>
      <c r="I109" s="261" t="s">
        <v>4457</v>
      </c>
      <c r="J109" s="261"/>
      <c r="K109" s="275"/>
    </row>
    <row r="110" s="1" customFormat="1" ht="15" customHeight="1">
      <c r="B110" s="286"/>
      <c r="C110" s="261" t="s">
        <v>4466</v>
      </c>
      <c r="D110" s="261"/>
      <c r="E110" s="261"/>
      <c r="F110" s="284" t="s">
        <v>4453</v>
      </c>
      <c r="G110" s="261"/>
      <c r="H110" s="261" t="s">
        <v>4487</v>
      </c>
      <c r="I110" s="261" t="s">
        <v>4449</v>
      </c>
      <c r="J110" s="261">
        <v>50</v>
      </c>
      <c r="K110" s="275"/>
    </row>
    <row r="111" s="1" customFormat="1" ht="15" customHeight="1">
      <c r="B111" s="286"/>
      <c r="C111" s="261" t="s">
        <v>4474</v>
      </c>
      <c r="D111" s="261"/>
      <c r="E111" s="261"/>
      <c r="F111" s="284" t="s">
        <v>4453</v>
      </c>
      <c r="G111" s="261"/>
      <c r="H111" s="261" t="s">
        <v>4487</v>
      </c>
      <c r="I111" s="261" t="s">
        <v>4449</v>
      </c>
      <c r="J111" s="261">
        <v>50</v>
      </c>
      <c r="K111" s="275"/>
    </row>
    <row r="112" s="1" customFormat="1" ht="15" customHeight="1">
      <c r="B112" s="286"/>
      <c r="C112" s="261" t="s">
        <v>4472</v>
      </c>
      <c r="D112" s="261"/>
      <c r="E112" s="261"/>
      <c r="F112" s="284" t="s">
        <v>4453</v>
      </c>
      <c r="G112" s="261"/>
      <c r="H112" s="261" t="s">
        <v>4487</v>
      </c>
      <c r="I112" s="261" t="s">
        <v>4449</v>
      </c>
      <c r="J112" s="261">
        <v>50</v>
      </c>
      <c r="K112" s="275"/>
    </row>
    <row r="113" s="1" customFormat="1" ht="15" customHeight="1">
      <c r="B113" s="286"/>
      <c r="C113" s="261" t="s">
        <v>55</v>
      </c>
      <c r="D113" s="261"/>
      <c r="E113" s="261"/>
      <c r="F113" s="284" t="s">
        <v>4447</v>
      </c>
      <c r="G113" s="261"/>
      <c r="H113" s="261" t="s">
        <v>4488</v>
      </c>
      <c r="I113" s="261" t="s">
        <v>4449</v>
      </c>
      <c r="J113" s="261">
        <v>20</v>
      </c>
      <c r="K113" s="275"/>
    </row>
    <row r="114" s="1" customFormat="1" ht="15" customHeight="1">
      <c r="B114" s="286"/>
      <c r="C114" s="261" t="s">
        <v>4489</v>
      </c>
      <c r="D114" s="261"/>
      <c r="E114" s="261"/>
      <c r="F114" s="284" t="s">
        <v>4447</v>
      </c>
      <c r="G114" s="261"/>
      <c r="H114" s="261" t="s">
        <v>4490</v>
      </c>
      <c r="I114" s="261" t="s">
        <v>4449</v>
      </c>
      <c r="J114" s="261">
        <v>120</v>
      </c>
      <c r="K114" s="275"/>
    </row>
    <row r="115" s="1" customFormat="1" ht="15" customHeight="1">
      <c r="B115" s="286"/>
      <c r="C115" s="261" t="s">
        <v>40</v>
      </c>
      <c r="D115" s="261"/>
      <c r="E115" s="261"/>
      <c r="F115" s="284" t="s">
        <v>4447</v>
      </c>
      <c r="G115" s="261"/>
      <c r="H115" s="261" t="s">
        <v>4491</v>
      </c>
      <c r="I115" s="261" t="s">
        <v>4482</v>
      </c>
      <c r="J115" s="261"/>
      <c r="K115" s="275"/>
    </row>
    <row r="116" s="1" customFormat="1" ht="15" customHeight="1">
      <c r="B116" s="286"/>
      <c r="C116" s="261" t="s">
        <v>50</v>
      </c>
      <c r="D116" s="261"/>
      <c r="E116" s="261"/>
      <c r="F116" s="284" t="s">
        <v>4447</v>
      </c>
      <c r="G116" s="261"/>
      <c r="H116" s="261" t="s">
        <v>4492</v>
      </c>
      <c r="I116" s="261" t="s">
        <v>4482</v>
      </c>
      <c r="J116" s="261"/>
      <c r="K116" s="275"/>
    </row>
    <row r="117" s="1" customFormat="1" ht="15" customHeight="1">
      <c r="B117" s="286"/>
      <c r="C117" s="261" t="s">
        <v>59</v>
      </c>
      <c r="D117" s="261"/>
      <c r="E117" s="261"/>
      <c r="F117" s="284" t="s">
        <v>4447</v>
      </c>
      <c r="G117" s="261"/>
      <c r="H117" s="261" t="s">
        <v>4493</v>
      </c>
      <c r="I117" s="261" t="s">
        <v>4494</v>
      </c>
      <c r="J117" s="261"/>
      <c r="K117" s="275"/>
    </row>
    <row r="118" s="1" customFormat="1" ht="15" customHeight="1">
      <c r="B118" s="289"/>
      <c r="C118" s="295"/>
      <c r="D118" s="295"/>
      <c r="E118" s="295"/>
      <c r="F118" s="295"/>
      <c r="G118" s="295"/>
      <c r="H118" s="295"/>
      <c r="I118" s="295"/>
      <c r="J118" s="295"/>
      <c r="K118" s="291"/>
    </row>
    <row r="119" s="1" customFormat="1" ht="18.75" customHeight="1">
      <c r="B119" s="296"/>
      <c r="C119" s="297"/>
      <c r="D119" s="297"/>
      <c r="E119" s="297"/>
      <c r="F119" s="298"/>
      <c r="G119" s="297"/>
      <c r="H119" s="297"/>
      <c r="I119" s="297"/>
      <c r="J119" s="297"/>
      <c r="K119" s="296"/>
    </row>
    <row r="120" s="1" customFormat="1" ht="18.75" customHeight="1">
      <c r="B120" s="269"/>
      <c r="C120" s="269"/>
      <c r="D120" s="269"/>
      <c r="E120" s="269"/>
      <c r="F120" s="269"/>
      <c r="G120" s="269"/>
      <c r="H120" s="269"/>
      <c r="I120" s="269"/>
      <c r="J120" s="269"/>
      <c r="K120" s="269"/>
    </row>
    <row r="121" s="1" customFormat="1" ht="7.5" customHeight="1">
      <c r="B121" s="299"/>
      <c r="C121" s="300"/>
      <c r="D121" s="300"/>
      <c r="E121" s="300"/>
      <c r="F121" s="300"/>
      <c r="G121" s="300"/>
      <c r="H121" s="300"/>
      <c r="I121" s="300"/>
      <c r="J121" s="300"/>
      <c r="K121" s="301"/>
    </row>
    <row r="122" s="1" customFormat="1" ht="45" customHeight="1">
      <c r="B122" s="302"/>
      <c r="C122" s="252" t="s">
        <v>4495</v>
      </c>
      <c r="D122" s="252"/>
      <c r="E122" s="252"/>
      <c r="F122" s="252"/>
      <c r="G122" s="252"/>
      <c r="H122" s="252"/>
      <c r="I122" s="252"/>
      <c r="J122" s="252"/>
      <c r="K122" s="303"/>
    </row>
    <row r="123" s="1" customFormat="1" ht="17.25" customHeight="1">
      <c r="B123" s="304"/>
      <c r="C123" s="276" t="s">
        <v>4441</v>
      </c>
      <c r="D123" s="276"/>
      <c r="E123" s="276"/>
      <c r="F123" s="276" t="s">
        <v>4442</v>
      </c>
      <c r="G123" s="277"/>
      <c r="H123" s="276" t="s">
        <v>56</v>
      </c>
      <c r="I123" s="276" t="s">
        <v>59</v>
      </c>
      <c r="J123" s="276" t="s">
        <v>4443</v>
      </c>
      <c r="K123" s="305"/>
    </row>
    <row r="124" s="1" customFormat="1" ht="17.25" customHeight="1">
      <c r="B124" s="304"/>
      <c r="C124" s="278" t="s">
        <v>4444</v>
      </c>
      <c r="D124" s="278"/>
      <c r="E124" s="278"/>
      <c r="F124" s="279" t="s">
        <v>4445</v>
      </c>
      <c r="G124" s="280"/>
      <c r="H124" s="278"/>
      <c r="I124" s="278"/>
      <c r="J124" s="278" t="s">
        <v>4446</v>
      </c>
      <c r="K124" s="305"/>
    </row>
    <row r="125" s="1" customFormat="1" ht="5.25" customHeight="1">
      <c r="B125" s="306"/>
      <c r="C125" s="281"/>
      <c r="D125" s="281"/>
      <c r="E125" s="281"/>
      <c r="F125" s="281"/>
      <c r="G125" s="307"/>
      <c r="H125" s="281"/>
      <c r="I125" s="281"/>
      <c r="J125" s="281"/>
      <c r="K125" s="308"/>
    </row>
    <row r="126" s="1" customFormat="1" ht="15" customHeight="1">
      <c r="B126" s="306"/>
      <c r="C126" s="261" t="s">
        <v>4450</v>
      </c>
      <c r="D126" s="283"/>
      <c r="E126" s="283"/>
      <c r="F126" s="284" t="s">
        <v>4447</v>
      </c>
      <c r="G126" s="261"/>
      <c r="H126" s="261" t="s">
        <v>4487</v>
      </c>
      <c r="I126" s="261" t="s">
        <v>4449</v>
      </c>
      <c r="J126" s="261">
        <v>120</v>
      </c>
      <c r="K126" s="309"/>
    </row>
    <row r="127" s="1" customFormat="1" ht="15" customHeight="1">
      <c r="B127" s="306"/>
      <c r="C127" s="261" t="s">
        <v>4496</v>
      </c>
      <c r="D127" s="261"/>
      <c r="E127" s="261"/>
      <c r="F127" s="284" t="s">
        <v>4447</v>
      </c>
      <c r="G127" s="261"/>
      <c r="H127" s="261" t="s">
        <v>4497</v>
      </c>
      <c r="I127" s="261" t="s">
        <v>4449</v>
      </c>
      <c r="J127" s="261" t="s">
        <v>4498</v>
      </c>
      <c r="K127" s="309"/>
    </row>
    <row r="128" s="1" customFormat="1" ht="15" customHeight="1">
      <c r="B128" s="306"/>
      <c r="C128" s="261" t="s">
        <v>4395</v>
      </c>
      <c r="D128" s="261"/>
      <c r="E128" s="261"/>
      <c r="F128" s="284" t="s">
        <v>4447</v>
      </c>
      <c r="G128" s="261"/>
      <c r="H128" s="261" t="s">
        <v>4499</v>
      </c>
      <c r="I128" s="261" t="s">
        <v>4449</v>
      </c>
      <c r="J128" s="261" t="s">
        <v>4498</v>
      </c>
      <c r="K128" s="309"/>
    </row>
    <row r="129" s="1" customFormat="1" ht="15" customHeight="1">
      <c r="B129" s="306"/>
      <c r="C129" s="261" t="s">
        <v>4458</v>
      </c>
      <c r="D129" s="261"/>
      <c r="E129" s="261"/>
      <c r="F129" s="284" t="s">
        <v>4453</v>
      </c>
      <c r="G129" s="261"/>
      <c r="H129" s="261" t="s">
        <v>4459</v>
      </c>
      <c r="I129" s="261" t="s">
        <v>4449</v>
      </c>
      <c r="J129" s="261">
        <v>15</v>
      </c>
      <c r="K129" s="309"/>
    </row>
    <row r="130" s="1" customFormat="1" ht="15" customHeight="1">
      <c r="B130" s="306"/>
      <c r="C130" s="287" t="s">
        <v>4460</v>
      </c>
      <c r="D130" s="287"/>
      <c r="E130" s="287"/>
      <c r="F130" s="288" t="s">
        <v>4453</v>
      </c>
      <c r="G130" s="287"/>
      <c r="H130" s="287" t="s">
        <v>4461</v>
      </c>
      <c r="I130" s="287" t="s">
        <v>4449</v>
      </c>
      <c r="J130" s="287">
        <v>15</v>
      </c>
      <c r="K130" s="309"/>
    </row>
    <row r="131" s="1" customFormat="1" ht="15" customHeight="1">
      <c r="B131" s="306"/>
      <c r="C131" s="287" t="s">
        <v>4462</v>
      </c>
      <c r="D131" s="287"/>
      <c r="E131" s="287"/>
      <c r="F131" s="288" t="s">
        <v>4453</v>
      </c>
      <c r="G131" s="287"/>
      <c r="H131" s="287" t="s">
        <v>4463</v>
      </c>
      <c r="I131" s="287" t="s">
        <v>4449</v>
      </c>
      <c r="J131" s="287">
        <v>20</v>
      </c>
      <c r="K131" s="309"/>
    </row>
    <row r="132" s="1" customFormat="1" ht="15" customHeight="1">
      <c r="B132" s="306"/>
      <c r="C132" s="287" t="s">
        <v>4464</v>
      </c>
      <c r="D132" s="287"/>
      <c r="E132" s="287"/>
      <c r="F132" s="288" t="s">
        <v>4453</v>
      </c>
      <c r="G132" s="287"/>
      <c r="H132" s="287" t="s">
        <v>4465</v>
      </c>
      <c r="I132" s="287" t="s">
        <v>4449</v>
      </c>
      <c r="J132" s="287">
        <v>20</v>
      </c>
      <c r="K132" s="309"/>
    </row>
    <row r="133" s="1" customFormat="1" ht="15" customHeight="1">
      <c r="B133" s="306"/>
      <c r="C133" s="261" t="s">
        <v>4452</v>
      </c>
      <c r="D133" s="261"/>
      <c r="E133" s="261"/>
      <c r="F133" s="284" t="s">
        <v>4453</v>
      </c>
      <c r="G133" s="261"/>
      <c r="H133" s="261" t="s">
        <v>4487</v>
      </c>
      <c r="I133" s="261" t="s">
        <v>4449</v>
      </c>
      <c r="J133" s="261">
        <v>50</v>
      </c>
      <c r="K133" s="309"/>
    </row>
    <row r="134" s="1" customFormat="1" ht="15" customHeight="1">
      <c r="B134" s="306"/>
      <c r="C134" s="261" t="s">
        <v>4466</v>
      </c>
      <c r="D134" s="261"/>
      <c r="E134" s="261"/>
      <c r="F134" s="284" t="s">
        <v>4453</v>
      </c>
      <c r="G134" s="261"/>
      <c r="H134" s="261" t="s">
        <v>4487</v>
      </c>
      <c r="I134" s="261" t="s">
        <v>4449</v>
      </c>
      <c r="J134" s="261">
        <v>50</v>
      </c>
      <c r="K134" s="309"/>
    </row>
    <row r="135" s="1" customFormat="1" ht="15" customHeight="1">
      <c r="B135" s="306"/>
      <c r="C135" s="261" t="s">
        <v>4472</v>
      </c>
      <c r="D135" s="261"/>
      <c r="E135" s="261"/>
      <c r="F135" s="284" t="s">
        <v>4453</v>
      </c>
      <c r="G135" s="261"/>
      <c r="H135" s="261" t="s">
        <v>4487</v>
      </c>
      <c r="I135" s="261" t="s">
        <v>4449</v>
      </c>
      <c r="J135" s="261">
        <v>50</v>
      </c>
      <c r="K135" s="309"/>
    </row>
    <row r="136" s="1" customFormat="1" ht="15" customHeight="1">
      <c r="B136" s="306"/>
      <c r="C136" s="261" t="s">
        <v>4474</v>
      </c>
      <c r="D136" s="261"/>
      <c r="E136" s="261"/>
      <c r="F136" s="284" t="s">
        <v>4453</v>
      </c>
      <c r="G136" s="261"/>
      <c r="H136" s="261" t="s">
        <v>4487</v>
      </c>
      <c r="I136" s="261" t="s">
        <v>4449</v>
      </c>
      <c r="J136" s="261">
        <v>50</v>
      </c>
      <c r="K136" s="309"/>
    </row>
    <row r="137" s="1" customFormat="1" ht="15" customHeight="1">
      <c r="B137" s="306"/>
      <c r="C137" s="261" t="s">
        <v>4475</v>
      </c>
      <c r="D137" s="261"/>
      <c r="E137" s="261"/>
      <c r="F137" s="284" t="s">
        <v>4453</v>
      </c>
      <c r="G137" s="261"/>
      <c r="H137" s="261" t="s">
        <v>4500</v>
      </c>
      <c r="I137" s="261" t="s">
        <v>4449</v>
      </c>
      <c r="J137" s="261">
        <v>255</v>
      </c>
      <c r="K137" s="309"/>
    </row>
    <row r="138" s="1" customFormat="1" ht="15" customHeight="1">
      <c r="B138" s="306"/>
      <c r="C138" s="261" t="s">
        <v>4477</v>
      </c>
      <c r="D138" s="261"/>
      <c r="E138" s="261"/>
      <c r="F138" s="284" t="s">
        <v>4447</v>
      </c>
      <c r="G138" s="261"/>
      <c r="H138" s="261" t="s">
        <v>4501</v>
      </c>
      <c r="I138" s="261" t="s">
        <v>4479</v>
      </c>
      <c r="J138" s="261"/>
      <c r="K138" s="309"/>
    </row>
    <row r="139" s="1" customFormat="1" ht="15" customHeight="1">
      <c r="B139" s="306"/>
      <c r="C139" s="261" t="s">
        <v>4480</v>
      </c>
      <c r="D139" s="261"/>
      <c r="E139" s="261"/>
      <c r="F139" s="284" t="s">
        <v>4447</v>
      </c>
      <c r="G139" s="261"/>
      <c r="H139" s="261" t="s">
        <v>4502</v>
      </c>
      <c r="I139" s="261" t="s">
        <v>4482</v>
      </c>
      <c r="J139" s="261"/>
      <c r="K139" s="309"/>
    </row>
    <row r="140" s="1" customFormat="1" ht="15" customHeight="1">
      <c r="B140" s="306"/>
      <c r="C140" s="261" t="s">
        <v>4483</v>
      </c>
      <c r="D140" s="261"/>
      <c r="E140" s="261"/>
      <c r="F140" s="284" t="s">
        <v>4447</v>
      </c>
      <c r="G140" s="261"/>
      <c r="H140" s="261" t="s">
        <v>4483</v>
      </c>
      <c r="I140" s="261" t="s">
        <v>4482</v>
      </c>
      <c r="J140" s="261"/>
      <c r="K140" s="309"/>
    </row>
    <row r="141" s="1" customFormat="1" ht="15" customHeight="1">
      <c r="B141" s="306"/>
      <c r="C141" s="261" t="s">
        <v>40</v>
      </c>
      <c r="D141" s="261"/>
      <c r="E141" s="261"/>
      <c r="F141" s="284" t="s">
        <v>4447</v>
      </c>
      <c r="G141" s="261"/>
      <c r="H141" s="261" t="s">
        <v>4503</v>
      </c>
      <c r="I141" s="261" t="s">
        <v>4482</v>
      </c>
      <c r="J141" s="261"/>
      <c r="K141" s="309"/>
    </row>
    <row r="142" s="1" customFormat="1" ht="15" customHeight="1">
      <c r="B142" s="306"/>
      <c r="C142" s="261" t="s">
        <v>4504</v>
      </c>
      <c r="D142" s="261"/>
      <c r="E142" s="261"/>
      <c r="F142" s="284" t="s">
        <v>4447</v>
      </c>
      <c r="G142" s="261"/>
      <c r="H142" s="261" t="s">
        <v>4505</v>
      </c>
      <c r="I142" s="261" t="s">
        <v>4482</v>
      </c>
      <c r="J142" s="261"/>
      <c r="K142" s="309"/>
    </row>
    <row r="143" s="1" customFormat="1" ht="15" customHeight="1">
      <c r="B143" s="310"/>
      <c r="C143" s="311"/>
      <c r="D143" s="311"/>
      <c r="E143" s="311"/>
      <c r="F143" s="311"/>
      <c r="G143" s="311"/>
      <c r="H143" s="311"/>
      <c r="I143" s="311"/>
      <c r="J143" s="311"/>
      <c r="K143" s="312"/>
    </row>
    <row r="144" s="1" customFormat="1" ht="18.75" customHeight="1">
      <c r="B144" s="297"/>
      <c r="C144" s="297"/>
      <c r="D144" s="297"/>
      <c r="E144" s="297"/>
      <c r="F144" s="298"/>
      <c r="G144" s="297"/>
      <c r="H144" s="297"/>
      <c r="I144" s="297"/>
      <c r="J144" s="297"/>
      <c r="K144" s="297"/>
    </row>
    <row r="145" s="1" customFormat="1" ht="18.75" customHeight="1">
      <c r="B145" s="269"/>
      <c r="C145" s="269"/>
      <c r="D145" s="269"/>
      <c r="E145" s="269"/>
      <c r="F145" s="269"/>
      <c r="G145" s="269"/>
      <c r="H145" s="269"/>
      <c r="I145" s="269"/>
      <c r="J145" s="269"/>
      <c r="K145" s="269"/>
    </row>
    <row r="146" s="1" customFormat="1" ht="7.5" customHeight="1">
      <c r="B146" s="270"/>
      <c r="C146" s="271"/>
      <c r="D146" s="271"/>
      <c r="E146" s="271"/>
      <c r="F146" s="271"/>
      <c r="G146" s="271"/>
      <c r="H146" s="271"/>
      <c r="I146" s="271"/>
      <c r="J146" s="271"/>
      <c r="K146" s="272"/>
    </row>
    <row r="147" s="1" customFormat="1" ht="45" customHeight="1">
      <c r="B147" s="273"/>
      <c r="C147" s="274" t="s">
        <v>4506</v>
      </c>
      <c r="D147" s="274"/>
      <c r="E147" s="274"/>
      <c r="F147" s="274"/>
      <c r="G147" s="274"/>
      <c r="H147" s="274"/>
      <c r="I147" s="274"/>
      <c r="J147" s="274"/>
      <c r="K147" s="275"/>
    </row>
    <row r="148" s="1" customFormat="1" ht="17.25" customHeight="1">
      <c r="B148" s="273"/>
      <c r="C148" s="276" t="s">
        <v>4441</v>
      </c>
      <c r="D148" s="276"/>
      <c r="E148" s="276"/>
      <c r="F148" s="276" t="s">
        <v>4442</v>
      </c>
      <c r="G148" s="277"/>
      <c r="H148" s="276" t="s">
        <v>56</v>
      </c>
      <c r="I148" s="276" t="s">
        <v>59</v>
      </c>
      <c r="J148" s="276" t="s">
        <v>4443</v>
      </c>
      <c r="K148" s="275"/>
    </row>
    <row r="149" s="1" customFormat="1" ht="17.25" customHeight="1">
      <c r="B149" s="273"/>
      <c r="C149" s="278" t="s">
        <v>4444</v>
      </c>
      <c r="D149" s="278"/>
      <c r="E149" s="278"/>
      <c r="F149" s="279" t="s">
        <v>4445</v>
      </c>
      <c r="G149" s="280"/>
      <c r="H149" s="278"/>
      <c r="I149" s="278"/>
      <c r="J149" s="278" t="s">
        <v>4446</v>
      </c>
      <c r="K149" s="275"/>
    </row>
    <row r="150" s="1" customFormat="1" ht="5.25" customHeight="1">
      <c r="B150" s="286"/>
      <c r="C150" s="281"/>
      <c r="D150" s="281"/>
      <c r="E150" s="281"/>
      <c r="F150" s="281"/>
      <c r="G150" s="282"/>
      <c r="H150" s="281"/>
      <c r="I150" s="281"/>
      <c r="J150" s="281"/>
      <c r="K150" s="309"/>
    </row>
    <row r="151" s="1" customFormat="1" ht="15" customHeight="1">
      <c r="B151" s="286"/>
      <c r="C151" s="313" t="s">
        <v>4450</v>
      </c>
      <c r="D151" s="261"/>
      <c r="E151" s="261"/>
      <c r="F151" s="314" t="s">
        <v>4447</v>
      </c>
      <c r="G151" s="261"/>
      <c r="H151" s="313" t="s">
        <v>4487</v>
      </c>
      <c r="I151" s="313" t="s">
        <v>4449</v>
      </c>
      <c r="J151" s="313">
        <v>120</v>
      </c>
      <c r="K151" s="309"/>
    </row>
    <row r="152" s="1" customFormat="1" ht="15" customHeight="1">
      <c r="B152" s="286"/>
      <c r="C152" s="313" t="s">
        <v>4496</v>
      </c>
      <c r="D152" s="261"/>
      <c r="E152" s="261"/>
      <c r="F152" s="314" t="s">
        <v>4447</v>
      </c>
      <c r="G152" s="261"/>
      <c r="H152" s="313" t="s">
        <v>4507</v>
      </c>
      <c r="I152" s="313" t="s">
        <v>4449</v>
      </c>
      <c r="J152" s="313" t="s">
        <v>4498</v>
      </c>
      <c r="K152" s="309"/>
    </row>
    <row r="153" s="1" customFormat="1" ht="15" customHeight="1">
      <c r="B153" s="286"/>
      <c r="C153" s="313" t="s">
        <v>4395</v>
      </c>
      <c r="D153" s="261"/>
      <c r="E153" s="261"/>
      <c r="F153" s="314" t="s">
        <v>4447</v>
      </c>
      <c r="G153" s="261"/>
      <c r="H153" s="313" t="s">
        <v>4508</v>
      </c>
      <c r="I153" s="313" t="s">
        <v>4449</v>
      </c>
      <c r="J153" s="313" t="s">
        <v>4498</v>
      </c>
      <c r="K153" s="309"/>
    </row>
    <row r="154" s="1" customFormat="1" ht="15" customHeight="1">
      <c r="B154" s="286"/>
      <c r="C154" s="313" t="s">
        <v>4452</v>
      </c>
      <c r="D154" s="261"/>
      <c r="E154" s="261"/>
      <c r="F154" s="314" t="s">
        <v>4453</v>
      </c>
      <c r="G154" s="261"/>
      <c r="H154" s="313" t="s">
        <v>4487</v>
      </c>
      <c r="I154" s="313" t="s">
        <v>4449</v>
      </c>
      <c r="J154" s="313">
        <v>50</v>
      </c>
      <c r="K154" s="309"/>
    </row>
    <row r="155" s="1" customFormat="1" ht="15" customHeight="1">
      <c r="B155" s="286"/>
      <c r="C155" s="313" t="s">
        <v>4455</v>
      </c>
      <c r="D155" s="261"/>
      <c r="E155" s="261"/>
      <c r="F155" s="314" t="s">
        <v>4447</v>
      </c>
      <c r="G155" s="261"/>
      <c r="H155" s="313" t="s">
        <v>4487</v>
      </c>
      <c r="I155" s="313" t="s">
        <v>4457</v>
      </c>
      <c r="J155" s="313"/>
      <c r="K155" s="309"/>
    </row>
    <row r="156" s="1" customFormat="1" ht="15" customHeight="1">
      <c r="B156" s="286"/>
      <c r="C156" s="313" t="s">
        <v>4466</v>
      </c>
      <c r="D156" s="261"/>
      <c r="E156" s="261"/>
      <c r="F156" s="314" t="s">
        <v>4453</v>
      </c>
      <c r="G156" s="261"/>
      <c r="H156" s="313" t="s">
        <v>4487</v>
      </c>
      <c r="I156" s="313" t="s">
        <v>4449</v>
      </c>
      <c r="J156" s="313">
        <v>50</v>
      </c>
      <c r="K156" s="309"/>
    </row>
    <row r="157" s="1" customFormat="1" ht="15" customHeight="1">
      <c r="B157" s="286"/>
      <c r="C157" s="313" t="s">
        <v>4474</v>
      </c>
      <c r="D157" s="261"/>
      <c r="E157" s="261"/>
      <c r="F157" s="314" t="s">
        <v>4453</v>
      </c>
      <c r="G157" s="261"/>
      <c r="H157" s="313" t="s">
        <v>4487</v>
      </c>
      <c r="I157" s="313" t="s">
        <v>4449</v>
      </c>
      <c r="J157" s="313">
        <v>50</v>
      </c>
      <c r="K157" s="309"/>
    </row>
    <row r="158" s="1" customFormat="1" ht="15" customHeight="1">
      <c r="B158" s="286"/>
      <c r="C158" s="313" t="s">
        <v>4472</v>
      </c>
      <c r="D158" s="261"/>
      <c r="E158" s="261"/>
      <c r="F158" s="314" t="s">
        <v>4453</v>
      </c>
      <c r="G158" s="261"/>
      <c r="H158" s="313" t="s">
        <v>4487</v>
      </c>
      <c r="I158" s="313" t="s">
        <v>4449</v>
      </c>
      <c r="J158" s="313">
        <v>50</v>
      </c>
      <c r="K158" s="309"/>
    </row>
    <row r="159" s="1" customFormat="1" ht="15" customHeight="1">
      <c r="B159" s="286"/>
      <c r="C159" s="313" t="s">
        <v>94</v>
      </c>
      <c r="D159" s="261"/>
      <c r="E159" s="261"/>
      <c r="F159" s="314" t="s">
        <v>4447</v>
      </c>
      <c r="G159" s="261"/>
      <c r="H159" s="313" t="s">
        <v>4509</v>
      </c>
      <c r="I159" s="313" t="s">
        <v>4449</v>
      </c>
      <c r="J159" s="313" t="s">
        <v>4510</v>
      </c>
      <c r="K159" s="309"/>
    </row>
    <row r="160" s="1" customFormat="1" ht="15" customHeight="1">
      <c r="B160" s="286"/>
      <c r="C160" s="313" t="s">
        <v>4511</v>
      </c>
      <c r="D160" s="261"/>
      <c r="E160" s="261"/>
      <c r="F160" s="314" t="s">
        <v>4447</v>
      </c>
      <c r="G160" s="261"/>
      <c r="H160" s="313" t="s">
        <v>4512</v>
      </c>
      <c r="I160" s="313" t="s">
        <v>4482</v>
      </c>
      <c r="J160" s="313"/>
      <c r="K160" s="309"/>
    </row>
    <row r="161" s="1" customFormat="1" ht="15" customHeight="1">
      <c r="B161" s="315"/>
      <c r="C161" s="316"/>
      <c r="D161" s="316"/>
      <c r="E161" s="316"/>
      <c r="F161" s="316"/>
      <c r="G161" s="316"/>
      <c r="H161" s="316"/>
      <c r="I161" s="316"/>
      <c r="J161" s="316"/>
      <c r="K161" s="317"/>
    </row>
    <row r="162" s="1" customFormat="1" ht="18.75" customHeight="1">
      <c r="B162" s="297"/>
      <c r="C162" s="307"/>
      <c r="D162" s="307"/>
      <c r="E162" s="307"/>
      <c r="F162" s="318"/>
      <c r="G162" s="307"/>
      <c r="H162" s="307"/>
      <c r="I162" s="307"/>
      <c r="J162" s="307"/>
      <c r="K162" s="297"/>
    </row>
    <row r="163" s="1" customFormat="1" ht="18.75" customHeight="1">
      <c r="B163" s="297"/>
      <c r="C163" s="307"/>
      <c r="D163" s="307"/>
      <c r="E163" s="307"/>
      <c r="F163" s="318"/>
      <c r="G163" s="307"/>
      <c r="H163" s="307"/>
      <c r="I163" s="307"/>
      <c r="J163" s="307"/>
      <c r="K163" s="297"/>
    </row>
    <row r="164" s="1" customFormat="1" ht="18.75" customHeight="1">
      <c r="B164" s="297"/>
      <c r="C164" s="307"/>
      <c r="D164" s="307"/>
      <c r="E164" s="307"/>
      <c r="F164" s="318"/>
      <c r="G164" s="307"/>
      <c r="H164" s="307"/>
      <c r="I164" s="307"/>
      <c r="J164" s="307"/>
      <c r="K164" s="297"/>
    </row>
    <row r="165" s="1" customFormat="1" ht="18.75" customHeight="1">
      <c r="B165" s="297"/>
      <c r="C165" s="307"/>
      <c r="D165" s="307"/>
      <c r="E165" s="307"/>
      <c r="F165" s="318"/>
      <c r="G165" s="307"/>
      <c r="H165" s="307"/>
      <c r="I165" s="307"/>
      <c r="J165" s="307"/>
      <c r="K165" s="297"/>
    </row>
    <row r="166" s="1" customFormat="1" ht="18.75" customHeight="1">
      <c r="B166" s="297"/>
      <c r="C166" s="307"/>
      <c r="D166" s="307"/>
      <c r="E166" s="307"/>
      <c r="F166" s="318"/>
      <c r="G166" s="307"/>
      <c r="H166" s="307"/>
      <c r="I166" s="307"/>
      <c r="J166" s="307"/>
      <c r="K166" s="297"/>
    </row>
    <row r="167" s="1" customFormat="1" ht="18.75" customHeight="1">
      <c r="B167" s="297"/>
      <c r="C167" s="307"/>
      <c r="D167" s="307"/>
      <c r="E167" s="307"/>
      <c r="F167" s="318"/>
      <c r="G167" s="307"/>
      <c r="H167" s="307"/>
      <c r="I167" s="307"/>
      <c r="J167" s="307"/>
      <c r="K167" s="297"/>
    </row>
    <row r="168" s="1" customFormat="1" ht="18.75" customHeight="1">
      <c r="B168" s="297"/>
      <c r="C168" s="307"/>
      <c r="D168" s="307"/>
      <c r="E168" s="307"/>
      <c r="F168" s="318"/>
      <c r="G168" s="307"/>
      <c r="H168" s="307"/>
      <c r="I168" s="307"/>
      <c r="J168" s="307"/>
      <c r="K168" s="297"/>
    </row>
    <row r="169" s="1" customFormat="1" ht="18.75" customHeight="1">
      <c r="B169" s="269"/>
      <c r="C169" s="269"/>
      <c r="D169" s="269"/>
      <c r="E169" s="269"/>
      <c r="F169" s="269"/>
      <c r="G169" s="269"/>
      <c r="H169" s="269"/>
      <c r="I169" s="269"/>
      <c r="J169" s="269"/>
      <c r="K169" s="269"/>
    </row>
    <row r="170" s="1" customFormat="1" ht="7.5" customHeight="1">
      <c r="B170" s="248"/>
      <c r="C170" s="249"/>
      <c r="D170" s="249"/>
      <c r="E170" s="249"/>
      <c r="F170" s="249"/>
      <c r="G170" s="249"/>
      <c r="H170" s="249"/>
      <c r="I170" s="249"/>
      <c r="J170" s="249"/>
      <c r="K170" s="250"/>
    </row>
    <row r="171" s="1" customFormat="1" ht="45" customHeight="1">
      <c r="B171" s="251"/>
      <c r="C171" s="252" t="s">
        <v>4513</v>
      </c>
      <c r="D171" s="252"/>
      <c r="E171" s="252"/>
      <c r="F171" s="252"/>
      <c r="G171" s="252"/>
      <c r="H171" s="252"/>
      <c r="I171" s="252"/>
      <c r="J171" s="252"/>
      <c r="K171" s="253"/>
    </row>
    <row r="172" s="1" customFormat="1" ht="17.25" customHeight="1">
      <c r="B172" s="251"/>
      <c r="C172" s="276" t="s">
        <v>4441</v>
      </c>
      <c r="D172" s="276"/>
      <c r="E172" s="276"/>
      <c r="F172" s="276" t="s">
        <v>4442</v>
      </c>
      <c r="G172" s="319"/>
      <c r="H172" s="320" t="s">
        <v>56</v>
      </c>
      <c r="I172" s="320" t="s">
        <v>59</v>
      </c>
      <c r="J172" s="276" t="s">
        <v>4443</v>
      </c>
      <c r="K172" s="253"/>
    </row>
    <row r="173" s="1" customFormat="1" ht="17.25" customHeight="1">
      <c r="B173" s="254"/>
      <c r="C173" s="278" t="s">
        <v>4444</v>
      </c>
      <c r="D173" s="278"/>
      <c r="E173" s="278"/>
      <c r="F173" s="279" t="s">
        <v>4445</v>
      </c>
      <c r="G173" s="321"/>
      <c r="H173" s="322"/>
      <c r="I173" s="322"/>
      <c r="J173" s="278" t="s">
        <v>4446</v>
      </c>
      <c r="K173" s="256"/>
    </row>
    <row r="174" s="1" customFormat="1" ht="5.25" customHeight="1">
      <c r="B174" s="286"/>
      <c r="C174" s="281"/>
      <c r="D174" s="281"/>
      <c r="E174" s="281"/>
      <c r="F174" s="281"/>
      <c r="G174" s="282"/>
      <c r="H174" s="281"/>
      <c r="I174" s="281"/>
      <c r="J174" s="281"/>
      <c r="K174" s="309"/>
    </row>
    <row r="175" s="1" customFormat="1" ht="15" customHeight="1">
      <c r="B175" s="286"/>
      <c r="C175" s="261" t="s">
        <v>4450</v>
      </c>
      <c r="D175" s="261"/>
      <c r="E175" s="261"/>
      <c r="F175" s="284" t="s">
        <v>4447</v>
      </c>
      <c r="G175" s="261"/>
      <c r="H175" s="261" t="s">
        <v>4487</v>
      </c>
      <c r="I175" s="261" t="s">
        <v>4449</v>
      </c>
      <c r="J175" s="261">
        <v>120</v>
      </c>
      <c r="K175" s="309"/>
    </row>
    <row r="176" s="1" customFormat="1" ht="15" customHeight="1">
      <c r="B176" s="286"/>
      <c r="C176" s="261" t="s">
        <v>4496</v>
      </c>
      <c r="D176" s="261"/>
      <c r="E176" s="261"/>
      <c r="F176" s="284" t="s">
        <v>4447</v>
      </c>
      <c r="G176" s="261"/>
      <c r="H176" s="261" t="s">
        <v>4497</v>
      </c>
      <c r="I176" s="261" t="s">
        <v>4449</v>
      </c>
      <c r="J176" s="261" t="s">
        <v>4498</v>
      </c>
      <c r="K176" s="309"/>
    </row>
    <row r="177" s="1" customFormat="1" ht="15" customHeight="1">
      <c r="B177" s="286"/>
      <c r="C177" s="261" t="s">
        <v>4395</v>
      </c>
      <c r="D177" s="261"/>
      <c r="E177" s="261"/>
      <c r="F177" s="284" t="s">
        <v>4447</v>
      </c>
      <c r="G177" s="261"/>
      <c r="H177" s="261" t="s">
        <v>4514</v>
      </c>
      <c r="I177" s="261" t="s">
        <v>4449</v>
      </c>
      <c r="J177" s="261" t="s">
        <v>4498</v>
      </c>
      <c r="K177" s="309"/>
    </row>
    <row r="178" s="1" customFormat="1" ht="15" customHeight="1">
      <c r="B178" s="286"/>
      <c r="C178" s="261" t="s">
        <v>4452</v>
      </c>
      <c r="D178" s="261"/>
      <c r="E178" s="261"/>
      <c r="F178" s="284" t="s">
        <v>4453</v>
      </c>
      <c r="G178" s="261"/>
      <c r="H178" s="261" t="s">
        <v>4514</v>
      </c>
      <c r="I178" s="261" t="s">
        <v>4449</v>
      </c>
      <c r="J178" s="261">
        <v>50</v>
      </c>
      <c r="K178" s="309"/>
    </row>
    <row r="179" s="1" customFormat="1" ht="15" customHeight="1">
      <c r="B179" s="286"/>
      <c r="C179" s="261" t="s">
        <v>4455</v>
      </c>
      <c r="D179" s="261"/>
      <c r="E179" s="261"/>
      <c r="F179" s="284" t="s">
        <v>4447</v>
      </c>
      <c r="G179" s="261"/>
      <c r="H179" s="261" t="s">
        <v>4514</v>
      </c>
      <c r="I179" s="261" t="s">
        <v>4457</v>
      </c>
      <c r="J179" s="261"/>
      <c r="K179" s="309"/>
    </row>
    <row r="180" s="1" customFormat="1" ht="15" customHeight="1">
      <c r="B180" s="286"/>
      <c r="C180" s="261" t="s">
        <v>4466</v>
      </c>
      <c r="D180" s="261"/>
      <c r="E180" s="261"/>
      <c r="F180" s="284" t="s">
        <v>4453</v>
      </c>
      <c r="G180" s="261"/>
      <c r="H180" s="261" t="s">
        <v>4514</v>
      </c>
      <c r="I180" s="261" t="s">
        <v>4449</v>
      </c>
      <c r="J180" s="261">
        <v>50</v>
      </c>
      <c r="K180" s="309"/>
    </row>
    <row r="181" s="1" customFormat="1" ht="15" customHeight="1">
      <c r="B181" s="286"/>
      <c r="C181" s="261" t="s">
        <v>4474</v>
      </c>
      <c r="D181" s="261"/>
      <c r="E181" s="261"/>
      <c r="F181" s="284" t="s">
        <v>4453</v>
      </c>
      <c r="G181" s="261"/>
      <c r="H181" s="261" t="s">
        <v>4514</v>
      </c>
      <c r="I181" s="261" t="s">
        <v>4449</v>
      </c>
      <c r="J181" s="261">
        <v>50</v>
      </c>
      <c r="K181" s="309"/>
    </row>
    <row r="182" s="1" customFormat="1" ht="15" customHeight="1">
      <c r="B182" s="286"/>
      <c r="C182" s="261" t="s">
        <v>4472</v>
      </c>
      <c r="D182" s="261"/>
      <c r="E182" s="261"/>
      <c r="F182" s="284" t="s">
        <v>4453</v>
      </c>
      <c r="G182" s="261"/>
      <c r="H182" s="261" t="s">
        <v>4514</v>
      </c>
      <c r="I182" s="261" t="s">
        <v>4449</v>
      </c>
      <c r="J182" s="261">
        <v>50</v>
      </c>
      <c r="K182" s="309"/>
    </row>
    <row r="183" s="1" customFormat="1" ht="15" customHeight="1">
      <c r="B183" s="286"/>
      <c r="C183" s="261" t="s">
        <v>129</v>
      </c>
      <c r="D183" s="261"/>
      <c r="E183" s="261"/>
      <c r="F183" s="284" t="s">
        <v>4447</v>
      </c>
      <c r="G183" s="261"/>
      <c r="H183" s="261" t="s">
        <v>4515</v>
      </c>
      <c r="I183" s="261" t="s">
        <v>4516</v>
      </c>
      <c r="J183" s="261"/>
      <c r="K183" s="309"/>
    </row>
    <row r="184" s="1" customFormat="1" ht="15" customHeight="1">
      <c r="B184" s="286"/>
      <c r="C184" s="261" t="s">
        <v>59</v>
      </c>
      <c r="D184" s="261"/>
      <c r="E184" s="261"/>
      <c r="F184" s="284" t="s">
        <v>4447</v>
      </c>
      <c r="G184" s="261"/>
      <c r="H184" s="261" t="s">
        <v>4517</v>
      </c>
      <c r="I184" s="261" t="s">
        <v>4518</v>
      </c>
      <c r="J184" s="261">
        <v>1</v>
      </c>
      <c r="K184" s="309"/>
    </row>
    <row r="185" s="1" customFormat="1" ht="15" customHeight="1">
      <c r="B185" s="286"/>
      <c r="C185" s="261" t="s">
        <v>55</v>
      </c>
      <c r="D185" s="261"/>
      <c r="E185" s="261"/>
      <c r="F185" s="284" t="s">
        <v>4447</v>
      </c>
      <c r="G185" s="261"/>
      <c r="H185" s="261" t="s">
        <v>4519</v>
      </c>
      <c r="I185" s="261" t="s">
        <v>4449</v>
      </c>
      <c r="J185" s="261">
        <v>20</v>
      </c>
      <c r="K185" s="309"/>
    </row>
    <row r="186" s="1" customFormat="1" ht="15" customHeight="1">
      <c r="B186" s="286"/>
      <c r="C186" s="261" t="s">
        <v>56</v>
      </c>
      <c r="D186" s="261"/>
      <c r="E186" s="261"/>
      <c r="F186" s="284" t="s">
        <v>4447</v>
      </c>
      <c r="G186" s="261"/>
      <c r="H186" s="261" t="s">
        <v>4520</v>
      </c>
      <c r="I186" s="261" t="s">
        <v>4449</v>
      </c>
      <c r="J186" s="261">
        <v>255</v>
      </c>
      <c r="K186" s="309"/>
    </row>
    <row r="187" s="1" customFormat="1" ht="15" customHeight="1">
      <c r="B187" s="286"/>
      <c r="C187" s="261" t="s">
        <v>130</v>
      </c>
      <c r="D187" s="261"/>
      <c r="E187" s="261"/>
      <c r="F187" s="284" t="s">
        <v>4447</v>
      </c>
      <c r="G187" s="261"/>
      <c r="H187" s="261" t="s">
        <v>4411</v>
      </c>
      <c r="I187" s="261" t="s">
        <v>4449</v>
      </c>
      <c r="J187" s="261">
        <v>10</v>
      </c>
      <c r="K187" s="309"/>
    </row>
    <row r="188" s="1" customFormat="1" ht="15" customHeight="1">
      <c r="B188" s="286"/>
      <c r="C188" s="261" t="s">
        <v>131</v>
      </c>
      <c r="D188" s="261"/>
      <c r="E188" s="261"/>
      <c r="F188" s="284" t="s">
        <v>4447</v>
      </c>
      <c r="G188" s="261"/>
      <c r="H188" s="261" t="s">
        <v>4521</v>
      </c>
      <c r="I188" s="261" t="s">
        <v>4482</v>
      </c>
      <c r="J188" s="261"/>
      <c r="K188" s="309"/>
    </row>
    <row r="189" s="1" customFormat="1" ht="15" customHeight="1">
      <c r="B189" s="286"/>
      <c r="C189" s="261" t="s">
        <v>4522</v>
      </c>
      <c r="D189" s="261"/>
      <c r="E189" s="261"/>
      <c r="F189" s="284" t="s">
        <v>4447</v>
      </c>
      <c r="G189" s="261"/>
      <c r="H189" s="261" t="s">
        <v>4523</v>
      </c>
      <c r="I189" s="261" t="s">
        <v>4482</v>
      </c>
      <c r="J189" s="261"/>
      <c r="K189" s="309"/>
    </row>
    <row r="190" s="1" customFormat="1" ht="15" customHeight="1">
      <c r="B190" s="286"/>
      <c r="C190" s="261" t="s">
        <v>4511</v>
      </c>
      <c r="D190" s="261"/>
      <c r="E190" s="261"/>
      <c r="F190" s="284" t="s">
        <v>4447</v>
      </c>
      <c r="G190" s="261"/>
      <c r="H190" s="261" t="s">
        <v>4524</v>
      </c>
      <c r="I190" s="261" t="s">
        <v>4482</v>
      </c>
      <c r="J190" s="261"/>
      <c r="K190" s="309"/>
    </row>
    <row r="191" s="1" customFormat="1" ht="15" customHeight="1">
      <c r="B191" s="286"/>
      <c r="C191" s="261" t="s">
        <v>133</v>
      </c>
      <c r="D191" s="261"/>
      <c r="E191" s="261"/>
      <c r="F191" s="284" t="s">
        <v>4453</v>
      </c>
      <c r="G191" s="261"/>
      <c r="H191" s="261" t="s">
        <v>4525</v>
      </c>
      <c r="I191" s="261" t="s">
        <v>4449</v>
      </c>
      <c r="J191" s="261">
        <v>50</v>
      </c>
      <c r="K191" s="309"/>
    </row>
    <row r="192" s="1" customFormat="1" ht="15" customHeight="1">
      <c r="B192" s="286"/>
      <c r="C192" s="261" t="s">
        <v>4526</v>
      </c>
      <c r="D192" s="261"/>
      <c r="E192" s="261"/>
      <c r="F192" s="284" t="s">
        <v>4453</v>
      </c>
      <c r="G192" s="261"/>
      <c r="H192" s="261" t="s">
        <v>4527</v>
      </c>
      <c r="I192" s="261" t="s">
        <v>4528</v>
      </c>
      <c r="J192" s="261"/>
      <c r="K192" s="309"/>
    </row>
    <row r="193" s="1" customFormat="1" ht="15" customHeight="1">
      <c r="B193" s="286"/>
      <c r="C193" s="261" t="s">
        <v>4529</v>
      </c>
      <c r="D193" s="261"/>
      <c r="E193" s="261"/>
      <c r="F193" s="284" t="s">
        <v>4453</v>
      </c>
      <c r="G193" s="261"/>
      <c r="H193" s="261" t="s">
        <v>4530</v>
      </c>
      <c r="I193" s="261" t="s">
        <v>4528</v>
      </c>
      <c r="J193" s="261"/>
      <c r="K193" s="309"/>
    </row>
    <row r="194" s="1" customFormat="1" ht="15" customHeight="1">
      <c r="B194" s="286"/>
      <c r="C194" s="261" t="s">
        <v>4531</v>
      </c>
      <c r="D194" s="261"/>
      <c r="E194" s="261"/>
      <c r="F194" s="284" t="s">
        <v>4453</v>
      </c>
      <c r="G194" s="261"/>
      <c r="H194" s="261" t="s">
        <v>4532</v>
      </c>
      <c r="I194" s="261" t="s">
        <v>4528</v>
      </c>
      <c r="J194" s="261"/>
      <c r="K194" s="309"/>
    </row>
    <row r="195" s="1" customFormat="1" ht="15" customHeight="1">
      <c r="B195" s="286"/>
      <c r="C195" s="323" t="s">
        <v>4533</v>
      </c>
      <c r="D195" s="261"/>
      <c r="E195" s="261"/>
      <c r="F195" s="284" t="s">
        <v>4453</v>
      </c>
      <c r="G195" s="261"/>
      <c r="H195" s="261" t="s">
        <v>4534</v>
      </c>
      <c r="I195" s="261" t="s">
        <v>4535</v>
      </c>
      <c r="J195" s="324" t="s">
        <v>4536</v>
      </c>
      <c r="K195" s="309"/>
    </row>
    <row r="196" s="1" customFormat="1" ht="15" customHeight="1">
      <c r="B196" s="286"/>
      <c r="C196" s="323" t="s">
        <v>44</v>
      </c>
      <c r="D196" s="261"/>
      <c r="E196" s="261"/>
      <c r="F196" s="284" t="s">
        <v>4447</v>
      </c>
      <c r="G196" s="261"/>
      <c r="H196" s="258" t="s">
        <v>4537</v>
      </c>
      <c r="I196" s="261" t="s">
        <v>4538</v>
      </c>
      <c r="J196" s="261"/>
      <c r="K196" s="309"/>
    </row>
    <row r="197" s="1" customFormat="1" ht="15" customHeight="1">
      <c r="B197" s="286"/>
      <c r="C197" s="323" t="s">
        <v>4539</v>
      </c>
      <c r="D197" s="261"/>
      <c r="E197" s="261"/>
      <c r="F197" s="284" t="s">
        <v>4447</v>
      </c>
      <c r="G197" s="261"/>
      <c r="H197" s="261" t="s">
        <v>4540</v>
      </c>
      <c r="I197" s="261" t="s">
        <v>4482</v>
      </c>
      <c r="J197" s="261"/>
      <c r="K197" s="309"/>
    </row>
    <row r="198" s="1" customFormat="1" ht="15" customHeight="1">
      <c r="B198" s="286"/>
      <c r="C198" s="323" t="s">
        <v>4541</v>
      </c>
      <c r="D198" s="261"/>
      <c r="E198" s="261"/>
      <c r="F198" s="284" t="s">
        <v>4447</v>
      </c>
      <c r="G198" s="261"/>
      <c r="H198" s="261" t="s">
        <v>4542</v>
      </c>
      <c r="I198" s="261" t="s">
        <v>4482</v>
      </c>
      <c r="J198" s="261"/>
      <c r="K198" s="309"/>
    </row>
    <row r="199" s="1" customFormat="1" ht="15" customHeight="1">
      <c r="B199" s="286"/>
      <c r="C199" s="323" t="s">
        <v>4543</v>
      </c>
      <c r="D199" s="261"/>
      <c r="E199" s="261"/>
      <c r="F199" s="284" t="s">
        <v>4453</v>
      </c>
      <c r="G199" s="261"/>
      <c r="H199" s="261" t="s">
        <v>4544</v>
      </c>
      <c r="I199" s="261" t="s">
        <v>4482</v>
      </c>
      <c r="J199" s="261"/>
      <c r="K199" s="309"/>
    </row>
    <row r="200" s="1" customFormat="1" ht="15" customHeight="1">
      <c r="B200" s="315"/>
      <c r="C200" s="325"/>
      <c r="D200" s="316"/>
      <c r="E200" s="316"/>
      <c r="F200" s="316"/>
      <c r="G200" s="316"/>
      <c r="H200" s="316"/>
      <c r="I200" s="316"/>
      <c r="J200" s="316"/>
      <c r="K200" s="317"/>
    </row>
    <row r="201" s="1" customFormat="1" ht="18.75" customHeight="1">
      <c r="B201" s="297"/>
      <c r="C201" s="307"/>
      <c r="D201" s="307"/>
      <c r="E201" s="307"/>
      <c r="F201" s="318"/>
      <c r="G201" s="307"/>
      <c r="H201" s="307"/>
      <c r="I201" s="307"/>
      <c r="J201" s="307"/>
      <c r="K201" s="297"/>
    </row>
    <row r="202" s="1" customFormat="1" ht="18.75" customHeight="1">
      <c r="B202" s="269"/>
      <c r="C202" s="269"/>
      <c r="D202" s="269"/>
      <c r="E202" s="269"/>
      <c r="F202" s="269"/>
      <c r="G202" s="269"/>
      <c r="H202" s="269"/>
      <c r="I202" s="269"/>
      <c r="J202" s="269"/>
      <c r="K202" s="269"/>
    </row>
    <row r="203" s="1" customFormat="1" ht="13.5">
      <c r="B203" s="248"/>
      <c r="C203" s="249"/>
      <c r="D203" s="249"/>
      <c r="E203" s="249"/>
      <c r="F203" s="249"/>
      <c r="G203" s="249"/>
      <c r="H203" s="249"/>
      <c r="I203" s="249"/>
      <c r="J203" s="249"/>
      <c r="K203" s="250"/>
    </row>
    <row r="204" s="1" customFormat="1" ht="21" customHeight="1">
      <c r="B204" s="251"/>
      <c r="C204" s="252" t="s">
        <v>4545</v>
      </c>
      <c r="D204" s="252"/>
      <c r="E204" s="252"/>
      <c r="F204" s="252"/>
      <c r="G204" s="252"/>
      <c r="H204" s="252"/>
      <c r="I204" s="252"/>
      <c r="J204" s="252"/>
      <c r="K204" s="253"/>
    </row>
    <row r="205" s="1" customFormat="1" ht="25.5" customHeight="1">
      <c r="B205" s="251"/>
      <c r="C205" s="326" t="s">
        <v>4546</v>
      </c>
      <c r="D205" s="326"/>
      <c r="E205" s="326"/>
      <c r="F205" s="326" t="s">
        <v>4547</v>
      </c>
      <c r="G205" s="327"/>
      <c r="H205" s="326" t="s">
        <v>4548</v>
      </c>
      <c r="I205" s="326"/>
      <c r="J205" s="326"/>
      <c r="K205" s="253"/>
    </row>
    <row r="206" s="1" customFormat="1" ht="5.25" customHeight="1">
      <c r="B206" s="286"/>
      <c r="C206" s="281"/>
      <c r="D206" s="281"/>
      <c r="E206" s="281"/>
      <c r="F206" s="281"/>
      <c r="G206" s="307"/>
      <c r="H206" s="281"/>
      <c r="I206" s="281"/>
      <c r="J206" s="281"/>
      <c r="K206" s="309"/>
    </row>
    <row r="207" s="1" customFormat="1" ht="15" customHeight="1">
      <c r="B207" s="286"/>
      <c r="C207" s="261" t="s">
        <v>4538</v>
      </c>
      <c r="D207" s="261"/>
      <c r="E207" s="261"/>
      <c r="F207" s="284" t="s">
        <v>45</v>
      </c>
      <c r="G207" s="261"/>
      <c r="H207" s="261" t="s">
        <v>4549</v>
      </c>
      <c r="I207" s="261"/>
      <c r="J207" s="261"/>
      <c r="K207" s="309"/>
    </row>
    <row r="208" s="1" customFormat="1" ht="15" customHeight="1">
      <c r="B208" s="286"/>
      <c r="C208" s="261"/>
      <c r="D208" s="261"/>
      <c r="E208" s="261"/>
      <c r="F208" s="284" t="s">
        <v>46</v>
      </c>
      <c r="G208" s="261"/>
      <c r="H208" s="261" t="s">
        <v>4550</v>
      </c>
      <c r="I208" s="261"/>
      <c r="J208" s="261"/>
      <c r="K208" s="309"/>
    </row>
    <row r="209" s="1" customFormat="1" ht="15" customHeight="1">
      <c r="B209" s="286"/>
      <c r="C209" s="261"/>
      <c r="D209" s="261"/>
      <c r="E209" s="261"/>
      <c r="F209" s="284" t="s">
        <v>49</v>
      </c>
      <c r="G209" s="261"/>
      <c r="H209" s="261" t="s">
        <v>4551</v>
      </c>
      <c r="I209" s="261"/>
      <c r="J209" s="261"/>
      <c r="K209" s="309"/>
    </row>
    <row r="210" s="1" customFormat="1" ht="15" customHeight="1">
      <c r="B210" s="286"/>
      <c r="C210" s="261"/>
      <c r="D210" s="261"/>
      <c r="E210" s="261"/>
      <c r="F210" s="284" t="s">
        <v>47</v>
      </c>
      <c r="G210" s="261"/>
      <c r="H210" s="261" t="s">
        <v>4552</v>
      </c>
      <c r="I210" s="261"/>
      <c r="J210" s="261"/>
      <c r="K210" s="309"/>
    </row>
    <row r="211" s="1" customFormat="1" ht="15" customHeight="1">
      <c r="B211" s="286"/>
      <c r="C211" s="261"/>
      <c r="D211" s="261"/>
      <c r="E211" s="261"/>
      <c r="F211" s="284" t="s">
        <v>48</v>
      </c>
      <c r="G211" s="261"/>
      <c r="H211" s="261" t="s">
        <v>4553</v>
      </c>
      <c r="I211" s="261"/>
      <c r="J211" s="261"/>
      <c r="K211" s="309"/>
    </row>
    <row r="212" s="1" customFormat="1" ht="15" customHeight="1">
      <c r="B212" s="286"/>
      <c r="C212" s="261"/>
      <c r="D212" s="261"/>
      <c r="E212" s="261"/>
      <c r="F212" s="284"/>
      <c r="G212" s="261"/>
      <c r="H212" s="261"/>
      <c r="I212" s="261"/>
      <c r="J212" s="261"/>
      <c r="K212" s="309"/>
    </row>
    <row r="213" s="1" customFormat="1" ht="15" customHeight="1">
      <c r="B213" s="286"/>
      <c r="C213" s="261" t="s">
        <v>4494</v>
      </c>
      <c r="D213" s="261"/>
      <c r="E213" s="261"/>
      <c r="F213" s="284" t="s">
        <v>81</v>
      </c>
      <c r="G213" s="261"/>
      <c r="H213" s="261" t="s">
        <v>4554</v>
      </c>
      <c r="I213" s="261"/>
      <c r="J213" s="261"/>
      <c r="K213" s="309"/>
    </row>
    <row r="214" s="1" customFormat="1" ht="15" customHeight="1">
      <c r="B214" s="286"/>
      <c r="C214" s="261"/>
      <c r="D214" s="261"/>
      <c r="E214" s="261"/>
      <c r="F214" s="284" t="s">
        <v>4391</v>
      </c>
      <c r="G214" s="261"/>
      <c r="H214" s="261" t="s">
        <v>4392</v>
      </c>
      <c r="I214" s="261"/>
      <c r="J214" s="261"/>
      <c r="K214" s="309"/>
    </row>
    <row r="215" s="1" customFormat="1" ht="15" customHeight="1">
      <c r="B215" s="286"/>
      <c r="C215" s="261"/>
      <c r="D215" s="261"/>
      <c r="E215" s="261"/>
      <c r="F215" s="284" t="s">
        <v>4389</v>
      </c>
      <c r="G215" s="261"/>
      <c r="H215" s="261" t="s">
        <v>4555</v>
      </c>
      <c r="I215" s="261"/>
      <c r="J215" s="261"/>
      <c r="K215" s="309"/>
    </row>
    <row r="216" s="1" customFormat="1" ht="15" customHeight="1">
      <c r="B216" s="328"/>
      <c r="C216" s="261"/>
      <c r="D216" s="261"/>
      <c r="E216" s="261"/>
      <c r="F216" s="284" t="s">
        <v>4393</v>
      </c>
      <c r="G216" s="323"/>
      <c r="H216" s="313" t="s">
        <v>4394</v>
      </c>
      <c r="I216" s="313"/>
      <c r="J216" s="313"/>
      <c r="K216" s="329"/>
    </row>
    <row r="217" s="1" customFormat="1" ht="15" customHeight="1">
      <c r="B217" s="328"/>
      <c r="C217" s="261"/>
      <c r="D217" s="261"/>
      <c r="E217" s="261"/>
      <c r="F217" s="284" t="s">
        <v>4120</v>
      </c>
      <c r="G217" s="323"/>
      <c r="H217" s="313" t="s">
        <v>4556</v>
      </c>
      <c r="I217" s="313"/>
      <c r="J217" s="313"/>
      <c r="K217" s="329"/>
    </row>
    <row r="218" s="1" customFormat="1" ht="15" customHeight="1">
      <c r="B218" s="328"/>
      <c r="C218" s="261"/>
      <c r="D218" s="261"/>
      <c r="E218" s="261"/>
      <c r="F218" s="284"/>
      <c r="G218" s="323"/>
      <c r="H218" s="313"/>
      <c r="I218" s="313"/>
      <c r="J218" s="313"/>
      <c r="K218" s="329"/>
    </row>
    <row r="219" s="1" customFormat="1" ht="15" customHeight="1">
      <c r="B219" s="328"/>
      <c r="C219" s="261" t="s">
        <v>4518</v>
      </c>
      <c r="D219" s="261"/>
      <c r="E219" s="261"/>
      <c r="F219" s="284">
        <v>1</v>
      </c>
      <c r="G219" s="323"/>
      <c r="H219" s="313" t="s">
        <v>4557</v>
      </c>
      <c r="I219" s="313"/>
      <c r="J219" s="313"/>
      <c r="K219" s="329"/>
    </row>
    <row r="220" s="1" customFormat="1" ht="15" customHeight="1">
      <c r="B220" s="328"/>
      <c r="C220" s="261"/>
      <c r="D220" s="261"/>
      <c r="E220" s="261"/>
      <c r="F220" s="284">
        <v>2</v>
      </c>
      <c r="G220" s="323"/>
      <c r="H220" s="313" t="s">
        <v>4558</v>
      </c>
      <c r="I220" s="313"/>
      <c r="J220" s="313"/>
      <c r="K220" s="329"/>
    </row>
    <row r="221" s="1" customFormat="1" ht="15" customHeight="1">
      <c r="B221" s="328"/>
      <c r="C221" s="261"/>
      <c r="D221" s="261"/>
      <c r="E221" s="261"/>
      <c r="F221" s="284">
        <v>3</v>
      </c>
      <c r="G221" s="323"/>
      <c r="H221" s="313" t="s">
        <v>4559</v>
      </c>
      <c r="I221" s="313"/>
      <c r="J221" s="313"/>
      <c r="K221" s="329"/>
    </row>
    <row r="222" s="1" customFormat="1" ht="15" customHeight="1">
      <c r="B222" s="328"/>
      <c r="C222" s="261"/>
      <c r="D222" s="261"/>
      <c r="E222" s="261"/>
      <c r="F222" s="284">
        <v>4</v>
      </c>
      <c r="G222" s="323"/>
      <c r="H222" s="313" t="s">
        <v>4560</v>
      </c>
      <c r="I222" s="313"/>
      <c r="J222" s="313"/>
      <c r="K222" s="329"/>
    </row>
    <row r="223" s="1" customFormat="1" ht="12.75" customHeight="1">
      <c r="B223" s="330"/>
      <c r="C223" s="331"/>
      <c r="D223" s="331"/>
      <c r="E223" s="331"/>
      <c r="F223" s="331"/>
      <c r="G223" s="331"/>
      <c r="H223" s="331"/>
      <c r="I223" s="331"/>
      <c r="J223" s="331"/>
      <c r="K223" s="332"/>
    </row>
  </sheetData>
  <sheetProtection autoFilter="0" deleteColumns="0" deleteRows="0" formatCells="0" formatColumns="0" formatRows="0" insertColumns="0" insertHyperlinks="0" insertRows="0" pivotTables="0" sort="0"/>
  <mergeCells count="77">
    <mergeCell ref="C102:J102"/>
    <mergeCell ref="C122:J122"/>
    <mergeCell ref="C147:J147"/>
    <mergeCell ref="C171:J171"/>
    <mergeCell ref="C204:J204"/>
    <mergeCell ref="H205:J205"/>
    <mergeCell ref="H207:J207"/>
    <mergeCell ref="H208:J208"/>
    <mergeCell ref="H209:J209"/>
    <mergeCell ref="H210:J210"/>
    <mergeCell ref="H211:J211"/>
    <mergeCell ref="H213:J213"/>
    <mergeCell ref="H214:J214"/>
    <mergeCell ref="H215:J215"/>
    <mergeCell ref="H216:J216"/>
    <mergeCell ref="H217:J217"/>
    <mergeCell ref="H219:J219"/>
    <mergeCell ref="H220:J220"/>
    <mergeCell ref="H221:J221"/>
    <mergeCell ref="H222:J222"/>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3:J3"/>
    <mergeCell ref="C4:J4"/>
    <mergeCell ref="C9:J9"/>
    <mergeCell ref="D10:J10"/>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6:J6"/>
    <mergeCell ref="C7:J7"/>
    <mergeCell ref="D11:J11"/>
    <mergeCell ref="D15:J15"/>
  </mergeCells>
  <pageSetup r:id="rId1" paperSize="9" orientation="landscape" fitToHeight="0"/>
</worksheet>
</file>

<file path=docProps/core.xml><?xml version="1.0" encoding="utf-8"?>
<cp:coreProperties xmlns:dc="http://purl.org/dc/elements/1.1/" xmlns:dcterms="http://purl.org/dc/terms/" xmlns:xsi="http://www.w3.org/2001/XMLSchema-instance" xmlns:cp="http://schemas.openxmlformats.org/package/2006/metadata/core-properties">
  <dc:creator>Helcl Tomáš, DiS.</dc:creator>
  <cp:lastModifiedBy>Helcl Tomáš, DiS.</cp:lastModifiedBy>
  <dcterms:created xsi:type="dcterms:W3CDTF">2022-08-01T15:06:34Z</dcterms:created>
  <dcterms:modified xsi:type="dcterms:W3CDTF">2022-08-01T15:06:45Z</dcterms:modified>
</cp:coreProperties>
</file>