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81-02-11" sheetId="4" r:id="rId4"/>
    <sheet name="PS 81-02-41" sheetId="5" r:id="rId5"/>
    <sheet name="PS 81-02-61" sheetId="6" r:id="rId6"/>
    <sheet name="PS 81-02-71" sheetId="7" r:id="rId7"/>
    <sheet name="PS 81-04-11" sheetId="8" r:id="rId8"/>
    <sheet name="SO 81-52-01" sheetId="9" r:id="rId9"/>
    <sheet name="SO 81-77-01" sheetId="10" r:id="rId10"/>
    <sheet name="SO81-71.010401" sheetId="11" r:id="rId11"/>
    <sheet name="SO81-71-010123" sheetId="12" r:id="rId12"/>
    <sheet name="SO81-71-0101a" sheetId="13" r:id="rId13"/>
    <sheet name="SO81-71-010402" sheetId="14" r:id="rId14"/>
    <sheet name="SO81-71-010403" sheetId="15" r:id="rId15"/>
    <sheet name="SO81-71-010404" sheetId="16" r:id="rId16"/>
    <sheet name="SO81-71-010410" sheetId="17" r:id="rId17"/>
    <sheet name="SO81-71-01045" sheetId="18" r:id="rId18"/>
    <sheet name="OST" sheetId="19" r:id="rId19"/>
  </sheets>
  <definedNames/>
  <calcPr/>
  <webPublishing/>
</workbook>
</file>

<file path=xl/sharedStrings.xml><?xml version="1.0" encoding="utf-8"?>
<sst xmlns="http://schemas.openxmlformats.org/spreadsheetml/2006/main" count="23449" uniqueCount="3621">
  <si>
    <t>Aspe</t>
  </si>
  <si>
    <t>Rekapitulace ceny</t>
  </si>
  <si>
    <t>Zm03_5423520038</t>
  </si>
  <si>
    <t>REKONSTRUKCE VÝPRAVNÍ BUDOVY V ŽST BÍLINA</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</si>
  <si>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</si>
  <si>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</si>
  <si>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</si>
  <si>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</si>
  <si>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</si>
  <si>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</si>
  <si>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</si>
  <si>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</si>
  <si>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</si>
  <si>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</si>
  <si>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</si>
  <si>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</si>
  <si>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</si>
  <si>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</si>
  <si>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</si>
  <si>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</si>
  <si>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</si>
  <si>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</si>
  <si>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</si>
  <si>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</si>
  <si>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</si>
  <si>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</si>
  <si>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</si>
  <si>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</si>
  <si>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</si>
  <si>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</si>
  <si>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</si>
  <si>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</si>
  <si>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</si>
  <si>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</si>
  <si>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</si>
  <si>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</si>
  <si>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</si>
  <si>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</si>
  <si>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</si>
  <si>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</si>
  <si>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</si>
  <si>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</si>
  <si>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</si>
  <si>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</si>
  <si>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</si>
  <si>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</si>
  <si>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</si>
  <si>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</si>
  <si>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</si>
  <si>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</si>
  <si>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</si>
  <si>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R997221873.901.</t>
  </si>
  <si>
    <t>Poplatek za uložení stavebního odpadu na recyklační skládce (skládkovné) zeminy a kamení zatříděného do Katalogu odpadů pod kódem 17 05 04 - VČETNĚ DOPRAVY</t>
  </si>
  <si>
    <t>T</t>
  </si>
  <si>
    <t>[bez vazby na CS]</t>
  </si>
  <si>
    <t>PP</t>
  </si>
  <si>
    <t>VV</t>
  </si>
  <si>
    <t>TS</t>
  </si>
  <si>
    <t>R997221615.902.</t>
  </si>
  <si>
    <t>Poplatek za uložení stavebního odpadu na skládce (skládkovné) z prostého betonu zatříděného do Katalogu odpadů pod kódem 17 01 01 - VČETNĚ DOPRAVY</t>
  </si>
  <si>
    <t>R997013631.903.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</si>
  <si>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</si>
  <si>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</si>
  <si>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4</t>
  </si>
  <si>
    <t>R997013R02.904.</t>
  </si>
  <si>
    <t>Poplatek za uložení stavebního odpadu na skládce (skládkovné) směsných kovů zatříděného do Katalogu odpadů pod kódem 17 04 07 - VČETNĚ DOPRAVY</t>
  </si>
  <si>
    <t>5</t>
  </si>
  <si>
    <t>R997013814.905.</t>
  </si>
  <si>
    <t>Poplatek za uložení stavebního odpadu na skládce (skládkovné) z izolačních materiálů zatříděného do Katalogu odpadů pod kódem 17 06 04 - VČETNĚ DOPRAVY</t>
  </si>
  <si>
    <t>R997013812.906.</t>
  </si>
  <si>
    <t>Poplatek za uložení stavebního odpadu na skládce (skládkovné) z materiálů na bázi sádry zatříděného do Katalogu odpadů pod kódem 17 08 02 - VČETNĚ DOPRAVY</t>
  </si>
  <si>
    <t>7</t>
  </si>
  <si>
    <t>R997013804.907.</t>
  </si>
  <si>
    <t>Poplatek za uložení stavebního odpadu na skládce (skládkovné) ze skla zatříděného do Katalogu odpadů pod kódem 17 02 02 - VČETNĚ DOPRAVY</t>
  </si>
  <si>
    <t>'SO 81-71-01.01-03 - STAVEBNI CAST 
''/okna, dvere mimo smesny odpad/ 
1.356=1.356 [A] 
''/prosklene steny/ 
4.396=4.396 [B] 
''/osvetlovaci rimsa, vyplne zdobne konstrukce/ 
6.123=6.123 [C] 
''Mezisoučet: A7+B7+C7' 
''SO 81-71-01.01A - DODATEK C.1 VYMENA OKEN 
''/okna,dvere/ 
0.336=0.336 [D] 
Celkem: 1.356+4.396+6.123+0.336=12.211 [E]</t>
  </si>
  <si>
    <t>8</t>
  </si>
  <si>
    <t>R997013811.908.</t>
  </si>
  <si>
    <t>Poplatek za uložení stavebního odpadu na skládce (skládkovné) dřevěného zatříděného do Katalogu odpadů pod kódem 17 02 01 - VČETNĚ DOPRAVY</t>
  </si>
  <si>
    <t>9</t>
  </si>
  <si>
    <t>R997013601.909.</t>
  </si>
  <si>
    <t>Poplatek za uložení stavebního odpadu na skládce (skládkovné) z kamene zatříděného do Katalogu odpadů pod kódem 17 01 01.1 - VČETNĚ DOPRAVY</t>
  </si>
  <si>
    <t>10</t>
  </si>
  <si>
    <t>R997013635.910.</t>
  </si>
  <si>
    <t>Poplatek za uložení stavebního odpadu na skládce (skládkovné) komunálního zatříděného do Katalogu odpadů pod kódem 20 03 01 - VČETNĚ DOPRAVY</t>
  </si>
  <si>
    <t>11</t>
  </si>
  <si>
    <t>R997013841.911.</t>
  </si>
  <si>
    <t>Poplatek za uložení stavebního odpadu na skládce (skládkovné) odpadního materiálu po otryskávání bez obsahu nebezpečných látek zatříděného do Katalogu odpadů po</t>
  </si>
  <si>
    <t>Poplatek za uložení stavebního odpadu na skládce (skládkovné) odpadního materiálu po otryskávání bez obsahu nebezpečných látek zatříděného do Katalogu odpadů pod kódem 12 01 17 - VČETNĚ DOPRAVY</t>
  </si>
  <si>
    <t>12</t>
  </si>
  <si>
    <t>R99701363R.912.</t>
  </si>
  <si>
    <t>Poplatek za uložení stavebního odpadu na skládce (skládkovné) elektrošrotu a zbytků kabelů zatříděného do Katalogu odpadů pod kódem 16 02 14 a 17 04 11 VČETNĚ D</t>
  </si>
  <si>
    <t>Poplatek za uložení stavebního odpadu na skládce (skládkovné) elektrošrotu a zbytků kabelů zatříděného do Katalogu odpadů pod kódem 16 02 14 a 17 04 11 VČETNĚ DOPRAVY</t>
  </si>
  <si>
    <t>98-98</t>
  </si>
  <si>
    <t>VŠEOBECNÝ OBJEKT</t>
  </si>
  <si>
    <t xml:space="preserve">  SO 98-98</t>
  </si>
  <si>
    <t>SO 98-98</t>
  </si>
  <si>
    <t>0</t>
  </si>
  <si>
    <t>realizační, dílenská a průvodně technická dok.</t>
  </si>
  <si>
    <t>RVSEOB2</t>
  </si>
  <si>
    <t>Dokumentace - Dílenská, Realizační, Průvodně technická včetně PDPS</t>
  </si>
  <si>
    <t>KPL</t>
  </si>
  <si>
    <t>D1</t>
  </si>
  <si>
    <t>Dokumentace</t>
  </si>
  <si>
    <t>VSEOB001</t>
  </si>
  <si>
    <t>Geodetická dokumentace skutečného provedení stavby</t>
  </si>
  <si>
    <t>VSEOB002</t>
  </si>
  <si>
    <t>Dokumentace skutečného provedení stavby v listinné formě</t>
  </si>
  <si>
    <t>VSEOB003</t>
  </si>
  <si>
    <t>Dokumentace skutečného provedení stavby v elektronické formě</t>
  </si>
  <si>
    <t>D2</t>
  </si>
  <si>
    <t>Ostatní</t>
  </si>
  <si>
    <t>RVO001</t>
  </si>
  <si>
    <t>Osvědčení o shodě notifikovanou osobou</t>
  </si>
  <si>
    <t>RVO002</t>
  </si>
  <si>
    <t>Osvědčení o bezpečnosti před uvedením do provozu</t>
  </si>
  <si>
    <t>RVO003</t>
  </si>
  <si>
    <t>Pronájem ploch - zábor veřejného prostranství</t>
  </si>
  <si>
    <t>RVO004</t>
  </si>
  <si>
    <t>Stavebně-statický průzkum - průzkumné vrty, sondy atd.</t>
  </si>
  <si>
    <t>RVO005</t>
  </si>
  <si>
    <t>Geodetické práce při provádění stavby</t>
  </si>
  <si>
    <t>RVO003.1</t>
  </si>
  <si>
    <t>Publicita, zajištění exkurze</t>
  </si>
  <si>
    <t>D.1.4</t>
  </si>
  <si>
    <t>OSTATNÍ TECHNOLOGICKÁ ZAŘÍZENÍ</t>
  </si>
  <si>
    <t xml:space="preserve">  PS 81-02-11</t>
  </si>
  <si>
    <t>Místní kabelizace</t>
  </si>
  <si>
    <t>PS 81-02-11</t>
  </si>
  <si>
    <t>DATOVÉ ROZVODY</t>
  </si>
  <si>
    <t>Pol40</t>
  </si>
  <si>
    <t>Rozvaděč RACK 19" 16U 600x860x450</t>
  </si>
  <si>
    <t>KS</t>
  </si>
  <si>
    <t>Pol41</t>
  </si>
  <si>
    <t>Police 19" hl.350</t>
  </si>
  <si>
    <t>Pol42</t>
  </si>
  <si>
    <t>Ventilační jednotka s termostatem 4 ventilátory</t>
  </si>
  <si>
    <t>Pol43</t>
  </si>
  <si>
    <t>Zásuvkový panel 19" 6x230V/16A s přepěťovou ochr.</t>
  </si>
  <si>
    <t>Pol44</t>
  </si>
  <si>
    <t>Horizontální organizér 1U</t>
  </si>
  <si>
    <t>Pol45</t>
  </si>
  <si>
    <t>Vertikální organizér (oka sada 5ks)</t>
  </si>
  <si>
    <t>Pol46</t>
  </si>
  <si>
    <t>Držák pro vertikální kanál (2ks)</t>
  </si>
  <si>
    <t>Pol47</t>
  </si>
  <si>
    <t>Patch panel 19" 2U 24x RJ45 kat. 6a</t>
  </si>
  <si>
    <t>Pol82</t>
  </si>
  <si>
    <t>Switch (4xSFP+,48x1000Base,L2/L3) , Automatická volba rychlosti portu a automatická detekce přímého/kříženého kabelu (MDIX), odpora agregace portů (LACP) Požada</t>
  </si>
  <si>
    <t>Switch (4xSFP+,48x1000Base,L2/L3) , Automatická volba rychlosti portu a automatická detekce přímého/kříženého kabelu (MDIX), odpora agregace portů (LACP) Požadavek na plnou kompatibilitu s VTP (VLAN Trunk Protocol) a STP (spanning tree protocol) v režimu rapid-pvst (IEEE 802.1s/w Rapid Spanning Tree Podpora Port Fast pro možnost vypnutí čekání na Spanning Tree pro jednotlivé porty Switch-port Autorecovery - automatická aktivace portu po návratu z chybového stavu Podpora klasifikace a prioritizace provozu – QoS Hierarchický QoS Podpora minimálně 4 front na port Podpora 802.1p (CoS) Podpora minimálně 255 VLAN Management přes http, SSH (version 2), SNMPv3 Ochrana před neautorizovaným přístupem přepínačům Podpora funkce Port Security (nastavení max. počtu MAC na port) Podpora ochrany podvržení DHCP serveru - DHCP Snooping Podpora ochrany Dynamic ARP Inspection (DAI) Podpora 802.1X (RADIUS ověřování) Podpora ACL na základě portů Podpora TACACS+(autentizace,autorizace, accounting) Podpora ochrany Bridge Protocol Data Unit (BPDU Guard) Podpora Spanning Tree Root Guard (STRG) Podpora IP Source Guard pro funkci Port security</t>
  </si>
  <si>
    <t>Pol49</t>
  </si>
  <si>
    <t>SFP+optický přepínač 8xSFP+, 8x1000Base L2/L3</t>
  </si>
  <si>
    <t>Pol50</t>
  </si>
  <si>
    <t>Switch 8port, 2xFTP</t>
  </si>
  <si>
    <t>Pol51</t>
  </si>
  <si>
    <t>SFP+ modul</t>
  </si>
  <si>
    <t>13</t>
  </si>
  <si>
    <t>Pol52</t>
  </si>
  <si>
    <t>Optický rozváděč do skříně RACK pro kabel SM 6 vláken (1xkazeta 6 vláken, 6xkonektor, pigtail, patchcord, sváry a pod), bez podpory managmentu, vč.zakončení kab</t>
  </si>
  <si>
    <t>Optický rozváděč do skříně RACK pro kabel SM 6 vláken (1xkazeta 6 vláken, 6xkonektor, pigtail, patchcord, sváry a pod), bez podpory managmentu, vč.zakončení kabelu</t>
  </si>
  <si>
    <t>14</t>
  </si>
  <si>
    <t>Pol53</t>
  </si>
  <si>
    <t>Optický rozváděč do skříně RACK pro kabel SM 8 vláken (1xkazeta 8 vláken, 8xkonektor, pigtail, patchcord, sváry a pod), bez podpory managmentu, vč.zakončení kab</t>
  </si>
  <si>
    <t>Optický rozváděč do skříně RACK pro kabel SM 8 vláken (1xkazeta 8 vláken, 8xkonektor, pigtail, patchcord, sváry a pod), bez podpory managmentu, vč.zakončení kabelu</t>
  </si>
  <si>
    <t>15</t>
  </si>
  <si>
    <t>Pol54</t>
  </si>
  <si>
    <t>PATCH cord 9/125um, do 3m, broušení + konektory</t>
  </si>
  <si>
    <t>16</t>
  </si>
  <si>
    <t>Pol55</t>
  </si>
  <si>
    <t>UPS smart do RACK 19" 1500VA podpora SMTP, SNMP, CLI interface, SSH, HTTPS připojení a konfigurace</t>
  </si>
  <si>
    <t>17</t>
  </si>
  <si>
    <t>Pol83</t>
  </si>
  <si>
    <t>Mikrotrubička MT10/5,5 viz. odměření pater z projektové dokumentace S-04.1, S-04.2, S-04.3, S-04.4</t>
  </si>
  <si>
    <t>M</t>
  </si>
  <si>
    <t>18</t>
  </si>
  <si>
    <t>Pol84</t>
  </si>
  <si>
    <t>Optický kabel 8 vláken SM vč. zakončení pigtail - viz. odměření pater z projektové dokumentace S-04.1, S-04.2, S-04.3, S-04.4</t>
  </si>
  <si>
    <t>19</t>
  </si>
  <si>
    <t>Pol85</t>
  </si>
  <si>
    <t>Optický kabel 6 vláken SM vč. zakončení pigtail - viz. odměření pater z projektové dokumentace S-04.1, S-04.2, S-04.3, S-04.4</t>
  </si>
  <si>
    <t>20</t>
  </si>
  <si>
    <t>Pol86</t>
  </si>
  <si>
    <t>Přemístění stávajícího RACK do nové místnosti technologie</t>
  </si>
  <si>
    <t>21</t>
  </si>
  <si>
    <t>Pol60</t>
  </si>
  <si>
    <t>Vymístění informačního systému v 0P01 nad vstup do podchodu</t>
  </si>
  <si>
    <t>22</t>
  </si>
  <si>
    <t>Pol61</t>
  </si>
  <si>
    <t>Patch kabel UTP kat. 6a - 1m šedý</t>
  </si>
  <si>
    <t>23</t>
  </si>
  <si>
    <t>Pol62</t>
  </si>
  <si>
    <t>Patch kabel UTP kat. 6a - 2m modrý</t>
  </si>
  <si>
    <t>24</t>
  </si>
  <si>
    <t>Pol63</t>
  </si>
  <si>
    <t>Patch kabel UTP kat. 6a - 3m šedý</t>
  </si>
  <si>
    <t>25</t>
  </si>
  <si>
    <t>Pol87</t>
  </si>
  <si>
    <t>Kabel CYSY 3Cx2,5 - viz. odměření pater z projektové dokumentace S-04.1, S-04.2, S-04.3, S-04.4</t>
  </si>
  <si>
    <t>26</t>
  </si>
  <si>
    <t>Pol88</t>
  </si>
  <si>
    <t>Vodič CYA 10 zelenožlutý - viz. odměření pater z projektové dokumentace S-04.1, S-04.2, S-04.3, S-04.4</t>
  </si>
  <si>
    <t>27</t>
  </si>
  <si>
    <t>Pol66</t>
  </si>
  <si>
    <t>Krabice ACIDUR</t>
  </si>
  <si>
    <t>28</t>
  </si>
  <si>
    <t>Pol89</t>
  </si>
  <si>
    <t>Kabel UTP 4x2x0,5 kat. 6a s1d1a1 - viz. odměření pater z projektové dokumentace S-04.1, S-04.2, S-04.3, S-04.4</t>
  </si>
  <si>
    <t>29</t>
  </si>
  <si>
    <t>Pol67</t>
  </si>
  <si>
    <t>Vnitřní jednotka WIFI pásmo 2,4 GHz, podpora standartů 802.11a/b/g/n/ac, integrované šesměrové antény, POE/adaptéru 230V, vč. injektoru 230V, žádné poplatky, mo</t>
  </si>
  <si>
    <t>Vnitřní jednotka WIFI pásmo 2,4 GHz, podpora standartů 802.11a/b/g/n/ac, integrované šesměrové antény, POE/adaptéru 230V, vč. injektoru 230V, žádné poplatky, možnost rozšíření systému</t>
  </si>
  <si>
    <t>30</t>
  </si>
  <si>
    <t>Pol90</t>
  </si>
  <si>
    <t>IP dveřní stanice vybavená jedním tlačítkem na zvonek a 2 MPix dveřní CMOS kamerou s velikosti snímače 1/2.8" a s úhlem záběru 140°. Používá kodek H.264 pro pře</t>
  </si>
  <si>
    <t>IP dveřní stanice vybavená jedním tlačítkem na zvonek a 2 MPix dveřní CMOS kamerou s velikosti snímače 1/2.8" a s úhlem záběru 140°. Používá kodek H.264 pro přenos obrazu a pro zvuk G.711. Samozřejmostí je integrovaný mikrofon a čtečka přístupových karet. Připojení je realizováno skrze RJ-45 konektor s rychlostí 10/100 Mbps na protokolu TCP/IP.</t>
  </si>
  <si>
    <t>31</t>
  </si>
  <si>
    <t>Pol91</t>
  </si>
  <si>
    <t>Komfortní barevný TFT 7" bytový monitor s dotykovou obrazovkou a dotykovými tlačítky. Rozlišení 1024x600, interkom, vnitřní paměť pro nahrávání obrázků a videa</t>
  </si>
  <si>
    <t>Komfortní barevný TFT 7" bytový monitor s dotykovou obrazovkou a dotykovými tlačítky. Rozlišení 1024x600, interkom, vnitřní paměť pro nahrávání obrázků a videa (microSD není součástí). Rozvod po běžné datové TCP/IP síti, Wi-Fi client, šifrovaná komunikace. České menu. Možnost napájení pomocí 802.3af PoE</t>
  </si>
  <si>
    <t>32</t>
  </si>
  <si>
    <t>Pol92</t>
  </si>
  <si>
    <t>Kabel SYKFY 10x2x0,5 - viz. odměření pater z projektové dokumentace S-04.1, S-04.2, S-04.3, S-04.4</t>
  </si>
  <si>
    <t>33</t>
  </si>
  <si>
    <t>Pol71</t>
  </si>
  <si>
    <t>Datová zásuvka 2xRJ45 kat. 6a design TANGO</t>
  </si>
  <si>
    <t>34</t>
  </si>
  <si>
    <t>Pol93</t>
  </si>
  <si>
    <t>Kabel CYKY 3x1 - viz. odměření pater z projektové dokumentace S-04.1, S-04.2, S-04.3, S-04.4</t>
  </si>
  <si>
    <t>35</t>
  </si>
  <si>
    <t>Pol19</t>
  </si>
  <si>
    <t>Konektor RJ 45</t>
  </si>
  <si>
    <t>36</t>
  </si>
  <si>
    <t>Pol73</t>
  </si>
  <si>
    <t>Rámeček pro 2-zásuvky design TANGO</t>
  </si>
  <si>
    <t>37</t>
  </si>
  <si>
    <t>Pol74</t>
  </si>
  <si>
    <t>Krabice pod zásuvku design TANGO</t>
  </si>
  <si>
    <t>38</t>
  </si>
  <si>
    <t>Pol75</t>
  </si>
  <si>
    <t>Popisný štítek datových zásuvek a panelů</t>
  </si>
  <si>
    <t>39</t>
  </si>
  <si>
    <t>Pol21</t>
  </si>
  <si>
    <t>Popisný štítek datových kabelů</t>
  </si>
  <si>
    <t>40</t>
  </si>
  <si>
    <t>Pol22</t>
  </si>
  <si>
    <t>Ukončení kabelu UTP</t>
  </si>
  <si>
    <t>41</t>
  </si>
  <si>
    <t>Pol23</t>
  </si>
  <si>
    <t>Měření segmentu UTP včetně protokolu</t>
  </si>
  <si>
    <t>42</t>
  </si>
  <si>
    <t>Pol24</t>
  </si>
  <si>
    <t>Konfigulace sítě</t>
  </si>
  <si>
    <t>HOD</t>
  </si>
  <si>
    <t>43</t>
  </si>
  <si>
    <t>Pol76</t>
  </si>
  <si>
    <t>Revize napájení RACK</t>
  </si>
  <si>
    <t>44</t>
  </si>
  <si>
    <t>Pol77</t>
  </si>
  <si>
    <t>Drobný instalační materiál - cca 1%</t>
  </si>
  <si>
    <t>KABELOVÉ TRASY</t>
  </si>
  <si>
    <t>45</t>
  </si>
  <si>
    <t>Pol94</t>
  </si>
  <si>
    <t>Lišta PVC 40/20 - viz. odměření pater z projektové dokumentace S-04.1, S-04.2, S-04.3, S-04.4</t>
  </si>
  <si>
    <t>46</t>
  </si>
  <si>
    <t>Pol95</t>
  </si>
  <si>
    <t>Trubka ohebná 32mm - viz. odměření pater z projektové dokumentace S-04.1, S-04.2, S-04.3, S-04.4</t>
  </si>
  <si>
    <t>47</t>
  </si>
  <si>
    <t>Pol96</t>
  </si>
  <si>
    <t>Trubka ohebná 23mm - viz. odměření pater z projektové dokumentace S-04.1, S-04.2, S-04.3, S-04.4</t>
  </si>
  <si>
    <t>48</t>
  </si>
  <si>
    <t>Pol97</t>
  </si>
  <si>
    <t>Trubka ohebná 16mm - viz. odměření pater z projektové dokumentace S-04.1, S-04.2, S-04.3, S-04.4</t>
  </si>
  <si>
    <t>49</t>
  </si>
  <si>
    <t>Pol9</t>
  </si>
  <si>
    <t>Hmožděnka 8mm</t>
  </si>
  <si>
    <t>50</t>
  </si>
  <si>
    <t>Pol29</t>
  </si>
  <si>
    <t>Drátožlab 50/100</t>
  </si>
  <si>
    <t>51</t>
  </si>
  <si>
    <t>Pol98</t>
  </si>
  <si>
    <t>Konzole pro uchycení drátěného žlabu - viz. odměření pater z projektové dokumentace S-04.1, S-04.2, S-04.3, S-04.4</t>
  </si>
  <si>
    <t>52</t>
  </si>
  <si>
    <t>Pol99</t>
  </si>
  <si>
    <t>Spojka drátěného žlabu - viz. odměření pater z projektové dokumentace S-04.1, S-04.2, S-04.3, S-04.4</t>
  </si>
  <si>
    <t>53</t>
  </si>
  <si>
    <t>Pol10</t>
  </si>
  <si>
    <t>Vrut 4x50</t>
  </si>
  <si>
    <t>54</t>
  </si>
  <si>
    <t>Pol11</t>
  </si>
  <si>
    <t>Podložka 4/15</t>
  </si>
  <si>
    <t>55</t>
  </si>
  <si>
    <t>Pol34</t>
  </si>
  <si>
    <t>Vázací pásek 295x3,5</t>
  </si>
  <si>
    <t>56</t>
  </si>
  <si>
    <t>Pol35</t>
  </si>
  <si>
    <t>Vázací pásek 205x3,5</t>
  </si>
  <si>
    <t>57</t>
  </si>
  <si>
    <t>Pol36</t>
  </si>
  <si>
    <t>Sekání drážek pro trubku do d-32</t>
  </si>
  <si>
    <t>58</t>
  </si>
  <si>
    <t>Pol100</t>
  </si>
  <si>
    <t>Sekání drážek pro kabely - viz. odměření pater z projektové dokumentace S-04.1, S-04.2, S-04.3, S-04.4</t>
  </si>
  <si>
    <t>59</t>
  </si>
  <si>
    <t>Pol37</t>
  </si>
  <si>
    <t>Průraz stěnou do 45 cm</t>
  </si>
  <si>
    <t>60</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</si>
  <si>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</si>
  <si>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 EVIDENČNÍ POLOŽKA. NEOCEŇOVAT v objektu SO/PS, položka se oceňuje pouze v objektu SO 90-90</t>
  </si>
  <si>
    <t>61</t>
  </si>
  <si>
    <t>Pol38</t>
  </si>
  <si>
    <t>Vázací pásky 105x2,5</t>
  </si>
  <si>
    <t>62</t>
  </si>
  <si>
    <t>Pol81</t>
  </si>
  <si>
    <t>Drobný instalační materiál - cca 6% z materiálu</t>
  </si>
  <si>
    <t>D3</t>
  </si>
  <si>
    <t>DEMONTÁŽE</t>
  </si>
  <si>
    <t>63</t>
  </si>
  <si>
    <t>Pol199</t>
  </si>
  <si>
    <t>Demontáž stávající strukturované kabeláže a kabel.žlabů</t>
  </si>
  <si>
    <t>64</t>
  </si>
  <si>
    <t>Poplatek za uložení stavebního odpadu na skládce (skládkovné) elektrošrotu a zbytků kabelů zatříděného do Katalogu odpadů pod kódem 16 02 14 a 17 04 11 VČETNĚ DOPRAVY - EVIDENČNÍ POLOŽKA. NEOCEŇOVAT v objektu SO/PS, položka se oceňuje pouze v objektu SO 90-90</t>
  </si>
  <si>
    <t xml:space="preserve">  PS 81-02-41</t>
  </si>
  <si>
    <t>Elektronická požární signalizace</t>
  </si>
  <si>
    <t>PS 81-02-41</t>
  </si>
  <si>
    <t>EPS</t>
  </si>
  <si>
    <t>Pol1</t>
  </si>
  <si>
    <t>Hlásič kouře optický adresovatelný</t>
  </si>
  <si>
    <t>Pol2</t>
  </si>
  <si>
    <t>Kabel JH(st)H 2x2x0,8-červený - v 1.NP</t>
  </si>
  <si>
    <t>Pol3</t>
  </si>
  <si>
    <t>Nastavení a oživení systému EPS</t>
  </si>
  <si>
    <t>Pol4</t>
  </si>
  <si>
    <t>Revize napájení</t>
  </si>
  <si>
    <t>Pol5</t>
  </si>
  <si>
    <t>Propojovací kabely - dle systému</t>
  </si>
  <si>
    <t>Pol6</t>
  </si>
  <si>
    <t>Pol7</t>
  </si>
  <si>
    <t>Příchytky s požárni odolností</t>
  </si>
  <si>
    <t>Pol8</t>
  </si>
  <si>
    <t>Trubka ohebná do 23mm</t>
  </si>
  <si>
    <t>Pol12</t>
  </si>
  <si>
    <t>Průraz zdi</t>
  </si>
  <si>
    <t>Pol13</t>
  </si>
  <si>
    <t>Sekání drážky</t>
  </si>
  <si>
    <t>Pol14</t>
  </si>
  <si>
    <t xml:space="preserve">  PS 81-02-61</t>
  </si>
  <si>
    <t>Informační systém</t>
  </si>
  <si>
    <t>PS 81-02-61</t>
  </si>
  <si>
    <t>Různé kompletní konstrukce</t>
  </si>
  <si>
    <t>R POL 1</t>
  </si>
  <si>
    <t>ODJEZDOVÝ MONITOR - kovová schránka s protiprachovou úpravou, barva rámu černá s kompletními informacemi a hlasovým výstupem, dohlednost 0-16m - kompletní D+ M</t>
  </si>
  <si>
    <t>KUS</t>
  </si>
  <si>
    <t>ODJEZDOVÝ MONITOR - kovová schránka s protiprachovou úpravou, barva rámu černá s kompletními informacemi a hlasovým výstupem, dohlednost 0-16m - kompletní D+ M dle požadavku PD (viz TZ str.3-kompletní techn.specifikace)</t>
  </si>
  <si>
    <t>R POL 2</t>
  </si>
  <si>
    <t>ANALOGOVÉ HODINY JEDNOSTRANNÉ - s jednotným časem, řízené řídícím systémem, osvětlené - kompletní D+ M dle požadavku PD (viz TZ str.3-kompletní techn.specifikac</t>
  </si>
  <si>
    <t>ANALOGOVÉ HODINY JEDNOSTRANNÉ - s jednotným časem, řízené řídícím systémem, osvětlené - kompletní D+ M dle požadavku PD (viz TZ str.3-kompletní techn.specifikace)</t>
  </si>
  <si>
    <t>R POL 3</t>
  </si>
  <si>
    <t>STANIČNÍ ROZHLAS - akustický inform.systém dle směrnice SŽDC č.100 s archivací, umožňující mimořádná hlášení, index přenosu řeči STIPA 0,45 dle ČSN EN 60268-16</t>
  </si>
  <si>
    <t>STANIČNÍ ROZHLAS - akustický inform.systém dle směrnice SŽDC č.100 s archivací, umožňující mimořádná hlášení, index přenosu řeči STIPA 0,45 dle ČSN EN 60268-16 - kompletní D+ M dle požadavku PD (viz TZ str.3-kompletní techn.specifikace)</t>
  </si>
  <si>
    <t>R POL 4</t>
  </si>
  <si>
    <t>INFORMAČNÍ LED PANEL - autonomní panel 724x1920x64 mm, rozlišení 300x240, jas nad 2800cd/m2 - kompletní D+ M dle požadavku PD (viz TZ str.3-kompletní techn.spec</t>
  </si>
  <si>
    <t>INFORMAČNÍ LED PANEL - autonomní panel 724x1920x64 mm, rozlišení 300x240, jas nad 2800cd/m2 - kompletní D+ M dle požadavku PD (viz TZ str.3-kompletní techn.specifikace)</t>
  </si>
  <si>
    <t xml:space="preserve">  PS 81-02-71</t>
  </si>
  <si>
    <t>Jiná sdělovací zařízení</t>
  </si>
  <si>
    <t>PS 81-02-71</t>
  </si>
  <si>
    <t>Pol15</t>
  </si>
  <si>
    <t>Kabel UTP 4x2x0,5 kat. 6a s1d1a1 - viz odměření pater z PD S 11.1, S 11.2, S 11.3</t>
  </si>
  <si>
    <t>Pol16</t>
  </si>
  <si>
    <t>IP kamera 1/3" Progressive CMOS, min.3MPx, ICR, 0lux s IR, 1920x1080:25fps(P)/30fps(N), 2.8~12mm VF objektiv, IP66, H.264/MJPEG, dual-stream, IP66, DC12V PoE, D</t>
  </si>
  <si>
    <t>IP kamera 1/3" Progressive CMOS, min.3MPx, ICR, 0lux s IR, 1920x1080:25fps(P)/30fps(N), 2.8~12mm VF objektiv, IP66, H.264/MJPEG, dual-stream, IP66, DC12V PoE, DWDR, 3D DNR, BLC, IR: do 30m, slot paměťových karet, ONVIF, PoE 802.3af, MicroSD/SDHC/SDXC, RTSP</t>
  </si>
  <si>
    <t>Pol17</t>
  </si>
  <si>
    <t>Venkovní IP kamera 1/3" Progressive CMOS,min.3MPx, ICR, 0lux s IR, 1920x1080:25fps(P)/30fps(N), 2.8~12mm VF objektiv, IP66, H.264/MJPEG, dual-stream, IP66, DC12</t>
  </si>
  <si>
    <t>Venkovní IP kamera 1/3" Progressive CMOS,min.3MPx, ICR, 0lux s IR, 1920x1080:25fps(P)/30fps(N), 2.8~12mm VF objektiv, IP66, H.264/MJPEG, dual-stream, IP66, DC12V PoE, DWDR, 3D DNR, BLC, IR: do 30m, slot paměťových karet, ONVIF, PoE 802.3af, MicroSD/SDHC/SDXC, RTSP</t>
  </si>
  <si>
    <t>Pol18</t>
  </si>
  <si>
    <t>Síťový video rekordér 16 kanálů, 1 pozice pro SATA disky vč.disku 1TB), Gigabit LAN, Live View, M-JPEG + MPEG4, H.264, HDMI, 2x USB 2.0, mydlink</t>
  </si>
  <si>
    <t>Pol20</t>
  </si>
  <si>
    <t>Popisný štítek kamer</t>
  </si>
  <si>
    <t>Pol25</t>
  </si>
  <si>
    <t>Drobný instalační materiál - cca 1% z materiálu</t>
  </si>
  <si>
    <t>Pol26</t>
  </si>
  <si>
    <t>Lišta PVC 40/20</t>
  </si>
  <si>
    <t>Pol27</t>
  </si>
  <si>
    <t>Trubka ohebná 16mm</t>
  </si>
  <si>
    <t>Pol28</t>
  </si>
  <si>
    <t>Pol30</t>
  </si>
  <si>
    <t>Konzole pro uchycení drátěného žlabu</t>
  </si>
  <si>
    <t>Pol31</t>
  </si>
  <si>
    <t>Spojka drátěného žlabu</t>
  </si>
  <si>
    <t>Pol32</t>
  </si>
  <si>
    <t>Pol33</t>
  </si>
  <si>
    <t>Pol39</t>
  </si>
  <si>
    <t>N00</t>
  </si>
  <si>
    <t>Nepojmenované práce</t>
  </si>
  <si>
    <t>Demontáže stávajícího kamerového systému a kabeláže</t>
  </si>
  <si>
    <t xml:space="preserve">  PS 81-04-11</t>
  </si>
  <si>
    <t>Osobní výtahy</t>
  </si>
  <si>
    <t>PS 81-04-11</t>
  </si>
  <si>
    <t>33-M</t>
  </si>
  <si>
    <t>Montáže dopr.zaříz.,sklad. zař. a váh</t>
  </si>
  <si>
    <t>68</t>
  </si>
  <si>
    <t>Technologie evakuačního výtahu 1100x1400mm kompletní D+ M vč. vybavení - váha 680 kg, počet osob 8, zdvih 10100 mm, počet stanic 4, počet vstupů 2, pohon KDL 16</t>
  </si>
  <si>
    <t>Technologie evakuačního výtahu 1100x1400mm kompletní D+ M vč. vybavení - váha 680 kg, počet osob 8, zdvih 10100 mm, počet stanic 4, počet vstupů 2, pohon KDL 165</t>
  </si>
  <si>
    <t>D.2.1.8</t>
  </si>
  <si>
    <t>Pozemní komunikace</t>
  </si>
  <si>
    <t xml:space="preserve">  SO 81-52-01</t>
  </si>
  <si>
    <t>Opravy venkovních zpevněných ploch</t>
  </si>
  <si>
    <t>SO 81-52-01</t>
  </si>
  <si>
    <t>Zemní práce</t>
  </si>
  <si>
    <t>181951112</t>
  </si>
  <si>
    <t>Úprava pláně vyrovnáním výškových rozdílů strojně v hornině třídy těžitelnosti I, skupiny 1 až 3 se zhutněním</t>
  </si>
  <si>
    <t>M2</t>
  </si>
  <si>
    <t>129001101</t>
  </si>
  <si>
    <t>Příplatek k cenám vykopávek za ztížení vykopávky v blízkosti podzemního vedení nebo výbušnin v horninách jakékoliv třídy</t>
  </si>
  <si>
    <t>M3</t>
  </si>
  <si>
    <t>132212131</t>
  </si>
  <si>
    <t>Hloubení nezapažených rýh šířky do 800 mm ručně s urovnáním dna do předepsaného profilu a spádu v hornině třídy těžitelnosti I skupiny 3 soudržných</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</si>
  <si>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</si>
  <si>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</si>
  <si>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</si>
  <si>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58337303</t>
  </si>
  <si>
    <t>štěrkopísek frakce 0/8</t>
  </si>
  <si>
    <t>174111101</t>
  </si>
  <si>
    <t>Zásyp sypaninou z jakékoliv horniny ručně s uložením výkopku ve vrstvách se zhutněním jam, šachet, rýh nebo kolem objektů v těchto vykopávkách</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</si>
  <si>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</si>
  <si>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</si>
  <si>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</si>
  <si>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171111103</t>
  </si>
  <si>
    <t>Uložení sypanin do násypů ručně s rozprostřením sypaniny ve vrstvách a s hrubým urovnáním zhutněných z hornin soudržných jakékoliv třídy těžitelnosti</t>
  </si>
  <si>
    <t>181912112</t>
  </si>
  <si>
    <t>Úprava pláně vyrovnáním výškových rozdílů ručně v hornině třídy těžitelnosti I skupiny 3 se zhutněním</t>
  </si>
  <si>
    <t>Přípravné a bourací práce</t>
  </si>
  <si>
    <t>113106144</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</si>
  <si>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</si>
  <si>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</si>
  <si>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</si>
  <si>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</si>
  <si>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</si>
  <si>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113202111</t>
  </si>
  <si>
    <t>Vytrhání obrub s vybouráním lože, s přemístěním hmot na skládku na vzdálenost do 3 m nebo s naložením na dopravní prostředek z krajníků nebo obrubníků stojatých</t>
  </si>
  <si>
    <t>113107171</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</si>
  <si>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</si>
  <si>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betonu prostého, o tl. vrstvy přes 100 do 150 mm</t>
  </si>
  <si>
    <t>Poplatek za uložení stavebního odpadu na recyklační skládce (skládkovné) zeminy a kamení zatříděného do Katalogu odpadů pod kódem 17 05 04 VČETNĚ DOPRAVY - EVID</t>
  </si>
  <si>
    <t>Poplatek za uložení stavebního odpadu na recyklační skládce (skládkovné) zeminy a kamení zatříděného do Katalogu odpadů pod kódem 17 05 04 VČETNĚ DOPRAVY - EVIDENČNÍ POLOŽKA. NEOCEŇOVAT v objektu SO/PS, položka se oceňuje pouze v objektu SO 90-90</t>
  </si>
  <si>
    <t>Poplatek za uložení stavebního odpadu na skládce (skládkovné) z prostého betonu zatříděného do Katalogu odpadů pod kódem 17 01 01 VČETNĚ DOPRAVY - EVIDENČNÍ POL</t>
  </si>
  <si>
    <t>Poplatek za uložení stavebního odpadu na skládce (skládkovné) z prostého betonu zatříděného do Katalogu odpadů pod kódem 17 01 01 VČETNĚ DOPRAVY - EVIDENČNÍ POLOŽKA. NEOCEŇOVAT v objektu SO/PS, položka se oceňuje pouze v objektu SO 90-90</t>
  </si>
  <si>
    <t>Vodorovné konstrukce</t>
  </si>
  <si>
    <t>41135424R</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</si>
  <si>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</si>
  <si>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70 mm, tl. plechu 1,00 mm</t>
  </si>
  <si>
    <t>411354271</t>
  </si>
  <si>
    <t>Bednění stropů ztracené ocelové žebrované Příplatek k cenám za lože na rovných zdech, trámech, průvlacích, do traverz nebo do připravených ozubů na zdech s vypl</t>
  </si>
  <si>
    <t>Bednění stropů ztracené ocelové žebrované Příplatek k cenám za lože na rovných zdech, trámech, průvlacích, do traverz nebo do připravených ozubů na zdech s vyplněním celého profilu vlny v místě osazení z cementové malty (měří se výměry m2 plochy bednění)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</si>
  <si>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</si>
  <si>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</si>
  <si>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</si>
  <si>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</si>
  <si>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</si>
  <si>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</si>
  <si>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</si>
  <si>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</si>
  <si>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</si>
  <si>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</si>
  <si>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Komunikace pozemní</t>
  </si>
  <si>
    <t>596212212</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</si>
  <si>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</si>
  <si>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přes 100 do 300 m2</t>
  </si>
  <si>
    <t>5924501R</t>
  </si>
  <si>
    <t>dlažba zámková tl.80mm přírodní</t>
  </si>
  <si>
    <t>564752111</t>
  </si>
  <si>
    <t>Podklad nebo kryt z vibrovaného štěrku VŠ s rozprostřením, vlhčením a zhutněním, po zhutnění tl. 150 mm</t>
  </si>
  <si>
    <t>596211112</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</si>
  <si>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</si>
  <si>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100 do 300 m2</t>
  </si>
  <si>
    <t>592450R1</t>
  </si>
  <si>
    <t>dlažba zámková tl.60mm přírodní</t>
  </si>
  <si>
    <t>564750011</t>
  </si>
  <si>
    <t>Podklad nebo kryt z kameniva hrubého drceného vel. 8-16 mm s rozprostřením a zhutněním plochy přes 100 m2, po zhutnění tl. 150 mm</t>
  </si>
  <si>
    <t>Podlahy a podlahové konstrukce</t>
  </si>
  <si>
    <t>631311135</t>
  </si>
  <si>
    <t>Mazanina z betonu prostého bez zvýšených nároků na prostředí tl. přes 120 do 240 mm tř. C 20/25</t>
  </si>
  <si>
    <t>711</t>
  </si>
  <si>
    <t>Izolace proti vodě, vlhkosti a plynům</t>
  </si>
  <si>
    <t>711131811</t>
  </si>
  <si>
    <t>Odstranění izolace proti zemní vlhkosti na ploše vodorovné V</t>
  </si>
  <si>
    <t>Poplatek za uložení stavebního odpadu na skládce (skládkovné) z izolačních materiálů zatříděného do Katalogu odpadů pod kódem 17 06 04 - VČETNĚ DOPRAVY EVIDENČN</t>
  </si>
  <si>
    <t>Poplatek za uložení stavebního odpadu na skládce (skládkovné) z izolačních materiálů zatříděného do Katalogu odpadů pod kódem 17 06 04 - VČETNĚ DOPRAVY EVIDENČNÍ POLOŽKA. NEOCEŇOVAT v objektu SO/PS, položka se oceňuje pouze v objektu SO 90-90</t>
  </si>
  <si>
    <t>767</t>
  </si>
  <si>
    <t>Konstrukce zámečnické</t>
  </si>
  <si>
    <t>767161814</t>
  </si>
  <si>
    <t>Demontáž zábradlí do suti rovného nerozebíratelný spoj hmotnosti 1 m zábradlí přes 20 kg</t>
  </si>
  <si>
    <t>Poplatek za uložení stavebního odpadu na skládce (skládkovné) směsných kovů zatříděného do Katalogu odpadů pod kódem 17 04 07 VČETNĚ DOPRAVY - EVIDENČNÍ POLOŽKA</t>
  </si>
  <si>
    <t>Poplatek za uložení stavebního odpadu na skládce (skládkovné) směsných kovů zatříděného do Katalogu odpadů pod kódem 17 04 07 VČETNĚ DOPRAVY - EVIDENČNÍ POLOŽKA. NEOCEŇOVAT v objektu SO/PS, položka se oceňuje pouze v objektu SO 90-90</t>
  </si>
  <si>
    <t>767161114</t>
  </si>
  <si>
    <t>Montáž zábradlí rovného z trubek nebo tenkostěnných profilů do zdiva, hmotnosti 1 m zábradlí přes 20 do 30 kg</t>
  </si>
  <si>
    <t>767995115</t>
  </si>
  <si>
    <t>Montáž ostatních atypických zámečnických konstrukcí hmotnosti přes 50 do 100 kg</t>
  </si>
  <si>
    <t>KG</t>
  </si>
  <si>
    <t>5530000R1</t>
  </si>
  <si>
    <t>kilogramová cena</t>
  </si>
  <si>
    <t>953961212</t>
  </si>
  <si>
    <t>Kotvy chemické s vyvrtáním otvoru do betonu, železobetonu nebo tvrdého kamene chemická patrona, velikost M 10, hloubka 90 mm</t>
  </si>
  <si>
    <t>953965115</t>
  </si>
  <si>
    <t>Kotvy chemické s vyvrtáním otvoru kotevní šrouby pro chemické kotvy, velikost M 10, délka 130 mm</t>
  </si>
  <si>
    <t>767995115.1</t>
  </si>
  <si>
    <t>5530000R2</t>
  </si>
  <si>
    <t>kilogramová cena nerez</t>
  </si>
  <si>
    <t>767531111</t>
  </si>
  <si>
    <t>Montáž vstupních čistících zón z rohoží kovových nebo plastových</t>
  </si>
  <si>
    <t>6975200R</t>
  </si>
  <si>
    <t>rohož vstupní provedení hliník</t>
  </si>
  <si>
    <t>767531121</t>
  </si>
  <si>
    <t>Montáž vstupních čistících zón z rohoží osazení rámu mosazného nebo hliníkového zapuštěného z L profilů</t>
  </si>
  <si>
    <t>69752160</t>
  </si>
  <si>
    <t>rám pro zapuštění profil L-30/30 25/25 20/30 15/30-Al</t>
  </si>
  <si>
    <t>998767101</t>
  </si>
  <si>
    <t>Přesun hmot pro zámečnické konstrukce stanovený z hmotnosti přesunovaného materiálu vodorovná dopravní vzdálenost do 50 m v objektech výšky do 6 m</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</si>
  <si>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</si>
  <si>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</si>
  <si>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</si>
  <si>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783</t>
  </si>
  <si>
    <t>Dokončovací práce - nátěry</t>
  </si>
  <si>
    <t>783314203</t>
  </si>
  <si>
    <t>Základní antikorozní nátěr zámečnických konstrukcí jednonásobný syntetický samozákladující</t>
  </si>
  <si>
    <t>783315101</t>
  </si>
  <si>
    <t>Mezinátěr zámečnických konstrukcí jednonásobný syntetický standardní</t>
  </si>
  <si>
    <t>783317101</t>
  </si>
  <si>
    <t>Krycí nátěr (email) zámečnických konstrukcí jednonásobný syntetický standardní</t>
  </si>
  <si>
    <t>89</t>
  </si>
  <si>
    <t>Ostatní konstrukce na trubním vedení</t>
  </si>
  <si>
    <t>871261141</t>
  </si>
  <si>
    <t>Montáž vodovodního potrubí z plastů v otevřeném výkopu z polyetylenu PE 100 svařovaných na tupo SDR 11/PN16 D 125 x 11,4 mm</t>
  </si>
  <si>
    <t>28619322</t>
  </si>
  <si>
    <t>trubka kanalizační PE-HD D 125mm</t>
  </si>
  <si>
    <t>899722111</t>
  </si>
  <si>
    <t>Krytí potrubí z plastů výstražnou fólií z PVC šířky 20 cm</t>
  </si>
  <si>
    <t>899623161</t>
  </si>
  <si>
    <t>Obetonování potrubí nebo zdiva stok betonem prostým v otevřeném výkopu, betonem tř. C 20/25</t>
  </si>
  <si>
    <t>899643111</t>
  </si>
  <si>
    <t>Bednění pro obetonování potrubí v otevřeném výkopu</t>
  </si>
  <si>
    <t>Ostatní konstrukce a práce, bourání</t>
  </si>
  <si>
    <t>936001001</t>
  </si>
  <si>
    <t>Montáž prvků městské a zahradní architektury hmotnosti do 0,1 t</t>
  </si>
  <si>
    <t>7491022R</t>
  </si>
  <si>
    <t>betonová zábrana proti nárazu vozidel 1000x1090x390mm dle ĆSN CEN/TR 14 383-8</t>
  </si>
  <si>
    <t>95290141R</t>
  </si>
  <si>
    <t>Vyčištění venkovních prostor</t>
  </si>
  <si>
    <t>619991011</t>
  </si>
  <si>
    <t>Zakrytí vnitřních ploch před znečištěním včetně pozdějšího odkrytí konstrukcí a prvků obalením fólií a přelepením páskou</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</si>
  <si>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</si>
  <si>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</si>
  <si>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</si>
  <si>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59217031</t>
  </si>
  <si>
    <t>obrubník betonový silniční 1000x150x250mm</t>
  </si>
  <si>
    <t>916331112</t>
  </si>
  <si>
    <t>Osazení zahradního obrubníku betonového s ložem tl. od 50 do 100 mm z betonu prostého tř. C 12/15 s boční opěrou z betonu prostého tř. C 12/15</t>
  </si>
  <si>
    <t>59217001</t>
  </si>
  <si>
    <t>obrubník betonový zahradní 1000x50x250mm</t>
  </si>
  <si>
    <t>916991121</t>
  </si>
  <si>
    <t>Lože pod obrubníky, krajníky nebo obruby z dlažebních kostek z betonu prostého</t>
  </si>
  <si>
    <t>96</t>
  </si>
  <si>
    <t>Bourání konstrukcí</t>
  </si>
  <si>
    <t>899204211</t>
  </si>
  <si>
    <t>Demontáž mříží litinových včetně rámů, hmotnosti jednotlivě přes 150 Kg</t>
  </si>
  <si>
    <t>965043431</t>
  </si>
  <si>
    <t>Bourání mazanin betonových s potěrem nebo teracem tl. do 150 mm, plochy do 4 m2</t>
  </si>
  <si>
    <t>65</t>
  </si>
  <si>
    <t>971033451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</si>
  <si>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</si>
  <si>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450 mm</t>
  </si>
  <si>
    <t>66</t>
  </si>
  <si>
    <t>963051113</t>
  </si>
  <si>
    <t>Bourání železobetonových stropů deskových, tl. přes 80 mm</t>
  </si>
  <si>
    <t>67</t>
  </si>
  <si>
    <t>411351011</t>
  </si>
  <si>
    <t>Bednění stropních konstrukcí - bez podpěrné konstrukce desek tloušťky stropní desky přes 5 do 25 cm zřízení</t>
  </si>
  <si>
    <t>411351012</t>
  </si>
  <si>
    <t>Bednění stropních konstrukcí - bez podpěrné konstrukce desek tloušťky stropní desky přes 5 do 25 cm odstranění</t>
  </si>
  <si>
    <t>69</t>
  </si>
  <si>
    <t>962052210</t>
  </si>
  <si>
    <t>Bourání zdiva železobetonového nadzákladového, objemu do 1 m3</t>
  </si>
  <si>
    <t>70</t>
  </si>
  <si>
    <t>967042712</t>
  </si>
  <si>
    <t>Odsekání zdiva z kamene nebo betonu plošné, tl. do 100 mm</t>
  </si>
  <si>
    <t>71</t>
  </si>
  <si>
    <t>72</t>
  </si>
  <si>
    <t>998</t>
  </si>
  <si>
    <t>Přesun hmot</t>
  </si>
  <si>
    <t>73</t>
  </si>
  <si>
    <t>998223011</t>
  </si>
  <si>
    <t>Přesun hmot pro pozemní komunikace s krytem dlážděným dopravní vzdálenost do 200 m jakékoliv délky objektu</t>
  </si>
  <si>
    <t>HZS</t>
  </si>
  <si>
    <t>Hodinové zúčtovací sazby</t>
  </si>
  <si>
    <t>74</t>
  </si>
  <si>
    <t>HZS 1</t>
  </si>
  <si>
    <t>Ostatní pomocné a nezměřitelné práce - přesný počet hodin bude fakturován dle skutečnosti za hodinovou sazbu zhotovitele po odsouhlasení ve stavebním deníku (PO</t>
  </si>
  <si>
    <t>Ostatní pomocné a nezměřitelné práce - přesný počet hodin bude fakturován dle skutečnosti za hodinovou sazbu zhotovitele po odsouhlasení ve stavebním deníku (POLOŽKA ZAHRNUTA Z DŮVODU ZJIŠTĚNÍ VÝŠE HODINOVÉ SAZBY ZHOTOVITELE, NUTNÁ KONTROLA VYČERPANÝCH HODIN A ODEČET ZAHRNUTÝCH V TOMTO ROZPOČTU !!!)</t>
  </si>
  <si>
    <t>D.2.2</t>
  </si>
  <si>
    <t>Pozemní stavební objekty</t>
  </si>
  <si>
    <t xml:space="preserve">  SO 81-77-01</t>
  </si>
  <si>
    <t>Oreintační systém</t>
  </si>
  <si>
    <t>SO 81-77-01</t>
  </si>
  <si>
    <t>979</t>
  </si>
  <si>
    <t>Vybavení interieru - vnitřní orientační systém</t>
  </si>
  <si>
    <t>953943113</t>
  </si>
  <si>
    <t>Osazování drobných kovových předmětů výrobků ostatních jinde neuvedených do vynechaných či vysekaných kapes zdiva, se zajištěním polohy se zalitím maltou cement</t>
  </si>
  <si>
    <t>Osazování drobných kovových předmětů výrobků ostatních jinde neuvedených do vynechaných či vysekaných kapes zdiva, se zajištěním polohy se zalitím maltou cementovou, hmotnosti přes 5 do 15 kg/kus</t>
  </si>
  <si>
    <t>T.2 - ZÁKL.PIKTOGRAM - WC, PŘEBALOVACÍ PULT, WC INVALIDÉ - plechová tabule nepodsvícená 240x840 mm z pozink.plechu tl.2 mm se zinkovou vrstvou v barvě modré,  p</t>
  </si>
  <si>
    <t>T.2 - ZÁKL.PIKTOGRAM - WC, PŘEBALOVACÍ PULT, WC INVALIDÉ - plechová tabule nepodsvícená 240x840 mm z pozink.plechu tl.2 mm se zinkovou vrstvou v barvě modré,  písmo bílé (kompletní dodávka vč.kotvení dle požadavku PD viz výkres č.01-legenda)</t>
  </si>
  <si>
    <t>T.3 - ZÁKL.PIKTOGRAM - WC ŽENY - plechová tabule nepodsvícená 240x240 mm z pozink.plechu tl.2 mm se zinkovou vrstvou v barvě modré,  písmo bílé (kompletní dodáv</t>
  </si>
  <si>
    <t>T.3 - ZÁKL.PIKTOGRAM - WC ŽENY - plechová tabule nepodsvícená 240x240 mm z pozink.plechu tl.2 mm se zinkovou vrstvou v barvě modré,  písmo bílé (kompletní dodávka vč.kotvení dle požadavku PD viz výkres č.01-legenda)</t>
  </si>
  <si>
    <t>T.4 - ZÁKL.PIKTOGRAM - WC MUŽI - plechová tabule nepodsvícená 240x240 mm z pozink.plechu tl.2 mm se zinkovou vrstvou v barvě modré,  písmo bílé (kompletní dodáv</t>
  </si>
  <si>
    <t>T.4 - ZÁKL.PIKTOGRAM - WC MUŽI - plechová tabule nepodsvícená 240x240 mm z pozink.plechu tl.2 mm se zinkovou vrstvou v barvě modré,  písmo bílé (kompletní dodávka vč.kotvení dle požadavku PD viz výkres č.01-legenda)</t>
  </si>
  <si>
    <t>T.5 - ZÁKL.PIKTOGRAM - WC INVALIDÉ, PŘEBALOVACÍ PULT - plechová tabule nepodsvícená 240x440 mm z pozink.plechu tl.2 mm se zinkovou vrstvou v barvě modré,  písmo</t>
  </si>
  <si>
    <t>T.5 - ZÁKL.PIKTOGRAM - WC INVALIDÉ, PŘEBALOVACÍ PULT - plechová tabule nepodsvícená 240x440 mm z pozink.plechu tl.2 mm se zinkovou vrstvou v barvě modré,  písmo bílé (kompletní dodávka vč.kotvení dle požadavku PD viz výkres č.01-legenda)</t>
  </si>
  <si>
    <t>R POL 5</t>
  </si>
  <si>
    <t>T.6 - ZÁKL.PIKTOGRAM - OZNAČENÍ VÝTAHU - plechová tabule nepodsvícená 240x640 mm z pozink.plechu tl.2 mm se zinkovou vrstvou v barvě modré,  písmo bílé (komplet</t>
  </si>
  <si>
    <t>T.6 - ZÁKL.PIKTOGRAM - OZNAČENÍ VÝTAHU - plechová tabule nepodsvícená 240x640 mm z pozink.plechu tl.2 mm se zinkovou vrstvou v barvě modré,  písmo bílé (kompletní dodávka vč.kotvení dle požadavku PD viz výkres č.01-legenda)</t>
  </si>
  <si>
    <t>R POL 6</t>
  </si>
  <si>
    <t>T.7 - ZÁKL.PIKTOGRAM - ÚSCHOVNA KOL, ÚSCHOVNA ZAVAZADEL - plechová tabule nepodsvícená 240x440 mm z pozink.plechu tl.2 mm se zinkovou vrstvou v barvě modré,  pí</t>
  </si>
  <si>
    <t>T.7 - ZÁKL.PIKTOGRAM - ÚSCHOVNA KOL, ÚSCHOVNA ZAVAZADEL - plechová tabule nepodsvícená 240x440 mm z pozink.plechu tl.2 mm se zinkovou vrstvou v barvě modré,  písmo bílé (kompletní dodávka vč.kotvení dle požadavku PD viz výkres č.01-legenda)</t>
  </si>
  <si>
    <t>R POL 7</t>
  </si>
  <si>
    <t>T.8 - ZÁKL.PIKTOGRAM - PRODEJ JÍZDENEK, ČEKÁRNA, INFORMACE (označení vstupních dveří) - plechová tabule nepodsvícená 240x640 mm z pozink.plechu tl.2 mm se zinko</t>
  </si>
  <si>
    <t>T.8 - ZÁKL.PIKTOGRAM - PRODEJ JÍZDENEK, ČEKÁRNA, INFORMACE (označení vstupních dveří) - plechová tabule nepodsvícená 240x640 mm z pozink.plechu tl.2 mm se zinkovou vrstvou v barvě modré,  písmo bílé (kompletní dodávka vč.kotvení dle požadavku PD viz výkres č.01-legenda)</t>
  </si>
  <si>
    <t>R POL 8</t>
  </si>
  <si>
    <t>T.10 - ZÁKL.PIKTOGRAM - PRODEJ JÍZDENEK A DOSTUPNOST PRO NEDOSLÝCHAVÉ - plechová tabule nepodsvícená 240x440 mm z pozink.plechu tl.2 mm se zinkovou vrstvou v ba</t>
  </si>
  <si>
    <t>T.10 - ZÁKL.PIKTOGRAM - PRODEJ JÍZDENEK A DOSTUPNOST PRO NEDOSLÝCHAVÉ - plechová tabule nepodsvícená 240x440 mm z pozink.plechu tl.2 mm se zinkovou vrstvou v barvě modré,  písmo bílé (kompletní dodávka vč.kotvení dle požadavku PD viz výkres č.01-legenda)</t>
  </si>
  <si>
    <t>953943114.1</t>
  </si>
  <si>
    <t>Osazování drobných kovových předmětů výrobků ostatních jinde neuvedených do vynechaných či vysekaných kapes zdiva, se zajištěním polohy se zalitím maltou cementovou, hmotnosti přes 15 do 30 kg/kus</t>
  </si>
  <si>
    <t>R POL 9</t>
  </si>
  <si>
    <t>T.9 - PŘÍCHOD K VLAKŮM - plechová tabule nepodsvícená 240x1330 mm z pozink.plechu tl.2 mm se zinkovou vrstvou v barvě modré,  písmo bílé (kompletní dodávka vč.k</t>
  </si>
  <si>
    <t>T.9 - PŘÍCHOD K VLAKŮM - plechová tabule nepodsvícená 240x1330 mm z pozink.plechu tl.2 mm se zinkovou vrstvou v barvě modré,  písmo bílé (kompletní dodávka vč.kotvení dle požadavku PD viz výkres č.01-legenda)</t>
  </si>
  <si>
    <t>R POL 10</t>
  </si>
  <si>
    <t>T.11 - ZÁKL.PIKTOGRAM - SKLOPNÉ MADLO - samolepící fólie 100x100 mm v barvě modré, písmo bílé (kompletní D+ M dle požadavku PD viz výkres č.01-legenda)</t>
  </si>
  <si>
    <t>R POL 11</t>
  </si>
  <si>
    <t>T.12 - ZÁKL.PIKTOGRAM - PŘIVOLÁNÍ POMOCI - samolepící fólie 100x100 mm v barvě modré, písmo prizmatické vystouplé (kompletní D+ M dle požadavku PD viz výkres č.</t>
  </si>
  <si>
    <t>T.12 - ZÁKL.PIKTOGRAM - PŘIVOLÁNÍ POMOCI - samolepící fólie 100x100 mm v barvě modré, písmo prizmatické vystouplé (kompletní D+ M dle požadavku PD viz výkres č.01-legenda)</t>
  </si>
  <si>
    <t>R POL 12</t>
  </si>
  <si>
    <t>T.13 - ZÁKL.PIKTOGRAM - PRO NEDOSLÝCHAVÉ DO VÝTAHU - samolepící fólie 100x100 mm v barvě modré, písmo prizmatické vystouplé (kompletní D+ M dle požadavku PD viz</t>
  </si>
  <si>
    <t>T.13 - ZÁKL.PIKTOGRAM - PRO NEDOSLÝCHAVÉ DO VÝTAHU - samolepící fólie 100x100 mm v barvě modré, písmo prizmatické vystouplé (kompletní D+ M dle požadavku PD viz výkres č.01-legenda)</t>
  </si>
  <si>
    <t>926931322</t>
  </si>
  <si>
    <t>Osazení staniční tabule koncového majáčku jakéhokoliv tvaru</t>
  </si>
  <si>
    <t>R POLOŽKA 13</t>
  </si>
  <si>
    <t>O.11-OHM 2 - ORIENTAČNÍ HLASOVÝ MAJÁČEK</t>
  </si>
  <si>
    <t>998766103.1</t>
  </si>
  <si>
    <t>Přesun hmot pro konstrukce truhlářské stanovený z hmotnosti přesunovaného materiálu vodorovná dopravní vzdálenost do 50 m v objektech výšky přes 12 do 24 m</t>
  </si>
  <si>
    <t>998766181.1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</si>
  <si>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</si>
  <si>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</si>
  <si>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979.1</t>
  </si>
  <si>
    <t>Vybavení interiéru - vnější orientačn systém</t>
  </si>
  <si>
    <t>953943114</t>
  </si>
  <si>
    <t>R POL 14</t>
  </si>
  <si>
    <t>T.1 - NÁPIS BÍLINA - plechová tabule na fasádu nepodsvícená 600x1260 mm z pozink.plechu tl.2 mm se zinkovou vrstvou v barvě modré, výška písma 360 mm fontem Ari</t>
  </si>
  <si>
    <t>T.1 - NÁPIS BÍLINA - plechová tabule na fasádu nepodsvícená 600x1260 mm z pozink.plechu tl.2 mm se zinkovou vrstvou v barvě modré, výška písma 360 mm fontem Arial tučně (kompletní dodávka vč.kotvení dle požadavku PD viz výkres č.02-legenda)</t>
  </si>
  <si>
    <t>926931322.1</t>
  </si>
  <si>
    <t>R POLOŽKA 15</t>
  </si>
  <si>
    <t>O.10-OHM 1 - Orientační hlasový majáček</t>
  </si>
  <si>
    <t>998766103</t>
  </si>
  <si>
    <t>998766181</t>
  </si>
  <si>
    <t>DMTŽ a likvidace stávajícího orientačního systému</t>
  </si>
  <si>
    <t xml:space="preserve">  SO81-71.010401</t>
  </si>
  <si>
    <t>ZTI - VNITŘNÍ PLYNOVOD, POŽÁRNÍ VODOVD, KANALIZACE DEŠŤOVÁ A SPLAŠKOVÁ</t>
  </si>
  <si>
    <t>SO81-71.010401</t>
  </si>
  <si>
    <t>721</t>
  </si>
  <si>
    <t>Vnitřní kanalizace</t>
  </si>
  <si>
    <t>721 17-6223.R00</t>
  </si>
  <si>
    <t>Potrubí KG svodné (ležaté) v zemi DN 125 x 3,2 mm</t>
  </si>
  <si>
    <t>721 17-6224.R00</t>
  </si>
  <si>
    <t>Potrubí KG svodné (ležaté) v zemi DN 160 x 4,0 mm</t>
  </si>
  <si>
    <t>721 17-6225.R00</t>
  </si>
  <si>
    <t>Potrubí KG svodné (ležaté) v zemi DN 200 x 4,9 mm</t>
  </si>
  <si>
    <t>721 17-6102.R00</t>
  </si>
  <si>
    <t>Potrubí HT připojovací DN 40 x 1,8 mm</t>
  </si>
  <si>
    <t>721 17-6101.R00</t>
  </si>
  <si>
    <t>Potrubí HT připojovací DN 32 x 1,8 mm</t>
  </si>
  <si>
    <t>721 17-6103.R00</t>
  </si>
  <si>
    <t>Potrubí HT připojovací DN 50 x 1,8 mm</t>
  </si>
  <si>
    <t>721 17-6105.R00</t>
  </si>
  <si>
    <t>Potrubí HT připojovací DN 100 x 2,7 mm</t>
  </si>
  <si>
    <t>721 17-6115.R00</t>
  </si>
  <si>
    <t>Potrubí HT odpadní svislé DN 100 x 2,7 mm</t>
  </si>
  <si>
    <t>721 17-6134.R00</t>
  </si>
  <si>
    <t>Potrubí HT svodné (ležaté) zavěšené DN 70 x 1,9 mm</t>
  </si>
  <si>
    <t>721 17-6135.R00</t>
  </si>
  <si>
    <t>Potrubí HT svodné (ležaté) zavěšené DN 100 x 2,7mm</t>
  </si>
  <si>
    <t>721 17-6134.R01</t>
  </si>
  <si>
    <t>Potrubí HT svodné (ležaté) zavěšené DN 50 x 1,9 mm</t>
  </si>
  <si>
    <t>příplatek za montáž potrubí z pojízdného lešení</t>
  </si>
  <si>
    <t>SOUB</t>
  </si>
  <si>
    <t>zateplení potrubí HT110 1m délky tl. iz.10mm prostup střechou u odvětrání a deštóvého svodu</t>
  </si>
  <si>
    <t>721 19-4105.R00</t>
  </si>
  <si>
    <t>Vyvedení odpadních výpustek D 50 x 1,8</t>
  </si>
  <si>
    <t>721 19-4109.R00</t>
  </si>
  <si>
    <t>Vyvedení odpadních výpustek D 110 x 2,3</t>
  </si>
  <si>
    <t>výkop pro kanalizaci lože,obsyp,zásyp odvoz a uložení výkopku - v objektu</t>
  </si>
  <si>
    <t>721 17-6116.R00</t>
  </si>
  <si>
    <t>Potrubí HT odpadní svislé DN 125 x 3,1 mm</t>
  </si>
  <si>
    <t>721 17-6114.R00</t>
  </si>
  <si>
    <t>Potrubí HT odpadní svislé DN 70 x 1,9 mm</t>
  </si>
  <si>
    <t>tlaková zkouška vzduchem ležatá kanalizace</t>
  </si>
  <si>
    <t>998 72-1102.R00</t>
  </si>
  <si>
    <t>Přesun hmot pro vnitřní kanalizaci, výšky do 12 m</t>
  </si>
  <si>
    <t>721 27-3200.RT3</t>
  </si>
  <si>
    <t>Souprava ventilační střešní souprava větrací hlavice PP HL810 DN 100</t>
  </si>
  <si>
    <t>stavební připomoce, sekání drážek</t>
  </si>
  <si>
    <t>286-54741</t>
  </si>
  <si>
    <t>136N sifon kondenzační DN 40 PP vodorovný odtok</t>
  </si>
  <si>
    <t>721 22-3425.RT1</t>
  </si>
  <si>
    <t>Vpusť podlahová se zápachovou uzávěrkou 80.1 mřížka nerez 115 x 115 mm, odpad DN 50/75</t>
  </si>
  <si>
    <t>napojení na stávající přípojku kanalizace tvarovka</t>
  </si>
  <si>
    <t>šachta revizní D400 teleskopický poklop D400 RŠD1-3 , hl do 1,5m</t>
  </si>
  <si>
    <t>721 14-0802.R00</t>
  </si>
  <si>
    <t>Demontáž potrubí litinového DN 100</t>
  </si>
  <si>
    <t>721 29-0823.R00</t>
  </si>
  <si>
    <t>Vnitrostaveništní přesun vybouraných hmot</t>
  </si>
  <si>
    <t>721 23-3116.R00</t>
  </si>
  <si>
    <t>Vtok střešní TW 125 PVC S</t>
  </si>
  <si>
    <t>722</t>
  </si>
  <si>
    <t>Vnitřní vodovod</t>
  </si>
  <si>
    <t>722 17-2311.R00</t>
  </si>
  <si>
    <t>Potrubí z PPR , studená, D 20/2,8 mm</t>
  </si>
  <si>
    <t>722 15-1115.R00</t>
  </si>
  <si>
    <t>Potrubí nerez 1.4401 d 28 x 1,2 mm</t>
  </si>
  <si>
    <t>722 15-1116.R00</t>
  </si>
  <si>
    <t>Potrubí nerez 1.4401 d 35 x 1,5 mm</t>
  </si>
  <si>
    <t>722 15-1117.R00</t>
  </si>
  <si>
    <t>Potrubí nerez 1.4401 d 42 x 1,5 mm</t>
  </si>
  <si>
    <t>722 15-1118.R00</t>
  </si>
  <si>
    <t>Potrubí nerez 1.4401 d 54 x 1,5 mm</t>
  </si>
  <si>
    <t>722 17-2312.R00</t>
  </si>
  <si>
    <t>Potrubí z PPR , studená, D 25/3,5 mm</t>
  </si>
  <si>
    <t>722 17-2313.R00</t>
  </si>
  <si>
    <t>Potrubí z PPR , studená, D 32/4,4 mm</t>
  </si>
  <si>
    <t>722 17-2314.R00</t>
  </si>
  <si>
    <t>Potrubí z PPR, studená, D 40/5,5 mm</t>
  </si>
  <si>
    <t>722 17-2316.R00</t>
  </si>
  <si>
    <t>Potrubí z PPR , studená, D 63/8,6 mm</t>
  </si>
  <si>
    <t>722 17-2331.R00</t>
  </si>
  <si>
    <t>Potrubí z PPR , teplá, D 20/3,4 mm</t>
  </si>
  <si>
    <t>722 17-2332.R00</t>
  </si>
  <si>
    <t>Potrubí z PPR Instaplast, teplá, D 25/4,2 mm</t>
  </si>
  <si>
    <t>příruba vrtaná DN-50/ 2''</t>
  </si>
  <si>
    <t>722 18-1113.R00</t>
  </si>
  <si>
    <t>Ochrana potrubí izolačnímy pozdry dle PD</t>
  </si>
  <si>
    <t>722 19-0401.R00</t>
  </si>
  <si>
    <t>Vyvedení a upevnění výpustek DN 15</t>
  </si>
  <si>
    <t>722 19-0402.R00</t>
  </si>
  <si>
    <t>Vyvedení a upevnění výpustek DN 20</t>
  </si>
  <si>
    <t>722 29-0234.R00</t>
  </si>
  <si>
    <t>Proplach a dezinfekce vodovod.potrubí DN 80</t>
  </si>
  <si>
    <t>722 23-5655.R00</t>
  </si>
  <si>
    <t>Ventil zpětný DN 15</t>
  </si>
  <si>
    <t>722 23-5656.R00</t>
  </si>
  <si>
    <t>Ventil zpětný 30 VA DN 50</t>
  </si>
  <si>
    <t>722 23-5112.R01</t>
  </si>
  <si>
    <t>Kohout kulový, vnitř.-vnitř.z. s výpustí DN 20</t>
  </si>
  <si>
    <t>722 23-5113.R00</t>
  </si>
  <si>
    <t>Kohout kulový, vnitř.-vnitř.z. s vyp. DN 25</t>
  </si>
  <si>
    <t>722 23-5112.R00</t>
  </si>
  <si>
    <t>Kohout kulový, vnitř.-vnitř.z. DN 20</t>
  </si>
  <si>
    <t>722 23-5116.R00</t>
  </si>
  <si>
    <t>Kohout kulový, vnitř.-vnitř.z. DN 50</t>
  </si>
  <si>
    <t>722 23-5121.R00</t>
  </si>
  <si>
    <t>Kohout kulový,vnitřní-vnitřní z. DN 15</t>
  </si>
  <si>
    <t>722 23-511 R0</t>
  </si>
  <si>
    <t>termostatický ventil cirkulační MTCV DN-15</t>
  </si>
  <si>
    <t>998 72-2102.R00</t>
  </si>
  <si>
    <t>Přesun hmot pro vnitřní vodovod, výšky do 12 m</t>
  </si>
  <si>
    <t>722 25-4201.RT3</t>
  </si>
  <si>
    <t>Hydrantový systém, box s plnými dveřmi průměr 25/30, stálotvará hadice</t>
  </si>
  <si>
    <t>pojistný ventil DN-32 otv.př. 6Bar</t>
  </si>
  <si>
    <t>montáže armatur</t>
  </si>
  <si>
    <t>SOUBOR</t>
  </si>
  <si>
    <t>expanzomat Refix DD 12 s flowjet DN-20</t>
  </si>
  <si>
    <t>722 28-0109.R00</t>
  </si>
  <si>
    <t>Tlaková zkouška vodovodního potrubí do DN 65</t>
  </si>
  <si>
    <t>stavební přípomoce</t>
  </si>
  <si>
    <t>998 72-2103.R00</t>
  </si>
  <si>
    <t>Přesun hmot pro vnitřní vodovod, výšky do 24 m</t>
  </si>
  <si>
    <t>R POL 13</t>
  </si>
  <si>
    <t>uchycení potrubí na konzole pod stropem</t>
  </si>
  <si>
    <t>příplatek za montáž potrubí pod stropem z pojízdného lešení</t>
  </si>
  <si>
    <t>R POL 15</t>
  </si>
  <si>
    <t>čerpadlo UP 20-14 BXU , časové hodiny zapojení</t>
  </si>
  <si>
    <t>722 22-1112.R00</t>
  </si>
  <si>
    <t>Kohout vypouštěcí kulový, M DN 15</t>
  </si>
  <si>
    <t>722 26-4112.R00</t>
  </si>
  <si>
    <t>Vodoměr bytový SV m-BUS výstup DN 15x110 mm,Qn 1,5 typ dle investora</t>
  </si>
  <si>
    <t>722 13-0801.R00</t>
  </si>
  <si>
    <t>Demontáž potrubí ocelových závitových DN 25</t>
  </si>
  <si>
    <t>722 29-0823.R00</t>
  </si>
  <si>
    <t>725</t>
  </si>
  <si>
    <t>Zařizovací předměty</t>
  </si>
  <si>
    <t>725 01-7161.R00</t>
  </si>
  <si>
    <t>Umyvadlo na šrouby , 50 x 41 cm, bílé</t>
  </si>
  <si>
    <t>725 01-7161.R08</t>
  </si>
  <si>
    <t>Umyvadlo na šrouby , 50 x 41 cm, bílé Antivandal</t>
  </si>
  <si>
    <t>725 01-7168.R00</t>
  </si>
  <si>
    <t>Kryt sifonu umyvadel , bílý</t>
  </si>
  <si>
    <t>725 82-9301.RT2</t>
  </si>
  <si>
    <t>Montáž baterie umyvadlo stojánková včetně baterie</t>
  </si>
  <si>
    <t>75</t>
  </si>
  <si>
    <t>725 82-9301.RT3</t>
  </si>
  <si>
    <t>Montáž baterie umyvadlo stojánková včetně baterie Antivandal</t>
  </si>
  <si>
    <t>76</t>
  </si>
  <si>
    <t>552-31400</t>
  </si>
  <si>
    <t>Výlevka nerezová vč. sifonu</t>
  </si>
  <si>
    <t>77</t>
  </si>
  <si>
    <t>725 82-9301.RT.</t>
  </si>
  <si>
    <t>Montáž baterie výlevkové nástěnné včetně baterie</t>
  </si>
  <si>
    <t>78</t>
  </si>
  <si>
    <t>725 81-9402.R07</t>
  </si>
  <si>
    <t>Montáž ventilu rohového bez trubičky G 1/2</t>
  </si>
  <si>
    <t>79</t>
  </si>
  <si>
    <t>725 81-0402.R00</t>
  </si>
  <si>
    <t>Ventil rohový bez přípoj. trubičky TE 66 DN15/10</t>
  </si>
  <si>
    <t>80</t>
  </si>
  <si>
    <t>725 81-0402.R08</t>
  </si>
  <si>
    <t>Ventil rohový bez přípoj. trubičky TE 66 DN15/15</t>
  </si>
  <si>
    <t>81</t>
  </si>
  <si>
    <t>725 11-9305.R00</t>
  </si>
  <si>
    <t>Montáž klozetových mís kombinovaných a závěsných</t>
  </si>
  <si>
    <t>82</t>
  </si>
  <si>
    <t>725 21-9401.R00</t>
  </si>
  <si>
    <t>Montáž umyvadel na šrouby do zdiva</t>
  </si>
  <si>
    <t>83</t>
  </si>
  <si>
    <t>725 33-9101.R00</t>
  </si>
  <si>
    <t>Montáž výlevky , bez nádrže a armatur</t>
  </si>
  <si>
    <t>84</t>
  </si>
  <si>
    <t>725 85-1001.RT1</t>
  </si>
  <si>
    <t>Odtoková souprava s ventilem HL24 DN 40 2 dřezy,zátka G 5/4,s přepadem, rozteč 100-260mm</t>
  </si>
  <si>
    <t>85</t>
  </si>
  <si>
    <t>725 86-0211.R00</t>
  </si>
  <si>
    <t>Sifon umyvadlový HL133, 5/4 ''</t>
  </si>
  <si>
    <t>86</t>
  </si>
  <si>
    <t>725 01-7153.R00</t>
  </si>
  <si>
    <t>Umyvadlo invalidní 64 x 55 cm, bílé</t>
  </si>
  <si>
    <t>87</t>
  </si>
  <si>
    <t>725 82-9301.RT4</t>
  </si>
  <si>
    <t>Montáž baterie umyvadlové stojánkové pro TP prodloužené ramínko , včetně baterie</t>
  </si>
  <si>
    <t>88</t>
  </si>
  <si>
    <t>725 82-930</t>
  </si>
  <si>
    <t>Montáž baterie sprchové nástěnné sprchové hlavice , včetně baterie</t>
  </si>
  <si>
    <t>725 82-930.1</t>
  </si>
  <si>
    <t>D+M baterie sprchové tlačné Securitherm včetně s pevnou hlavicí upevněním na zeď</t>
  </si>
  <si>
    <t>90</t>
  </si>
  <si>
    <t>R POL 16</t>
  </si>
  <si>
    <t>žlab s roštem dl.750mm včetně montáže</t>
  </si>
  <si>
    <t>91</t>
  </si>
  <si>
    <t>R POL 17</t>
  </si>
  <si>
    <t>žlab s roštem dl.850mm včetně montáže</t>
  </si>
  <si>
    <t>92</t>
  </si>
  <si>
    <t>725 01-4131.R00</t>
  </si>
  <si>
    <t>Klozet kombi + sedátko ANTIVANDAL</t>
  </si>
  <si>
    <t>93</t>
  </si>
  <si>
    <t>725 01-4131.R08</t>
  </si>
  <si>
    <t>Klozet kombi + sedátko, bílý</t>
  </si>
  <si>
    <t>94</t>
  </si>
  <si>
    <t>725 01-6105.R00</t>
  </si>
  <si>
    <t>Pisoár Antivandal ovládání automatické, bílý</t>
  </si>
  <si>
    <t>95</t>
  </si>
  <si>
    <t>725 20-0020.RA0</t>
  </si>
  <si>
    <t>Montáž zařizovacích předmětů - pisoár</t>
  </si>
  <si>
    <t>725 01-4141.R00</t>
  </si>
  <si>
    <t>Klozet kombi ZTP + sedátko, bílý</t>
  </si>
  <si>
    <t>97</t>
  </si>
  <si>
    <t>725 11-9110.R00</t>
  </si>
  <si>
    <t>Montáž splachovací nádrže Kombifix pro WC</t>
  </si>
  <si>
    <t>98</t>
  </si>
  <si>
    <t>725 01-4121.RT1</t>
  </si>
  <si>
    <t>Klozet závěsný , hlub. splach., bílý včetně sedátka v bílé barvě</t>
  </si>
  <si>
    <t>99</t>
  </si>
  <si>
    <t>725 53-4226.R00</t>
  </si>
  <si>
    <t>Ohřívač elek. zásob. závěsný OKCE 160</t>
  </si>
  <si>
    <t>100</t>
  </si>
  <si>
    <t>725 53-4228.R00</t>
  </si>
  <si>
    <t>Ohřívač elek. zásob. závěsný OKCE 200</t>
  </si>
  <si>
    <t>101</t>
  </si>
  <si>
    <t>725 53-0151.R00</t>
  </si>
  <si>
    <t>Ventil pojistný TE 1847 DN 20</t>
  </si>
  <si>
    <t>102</t>
  </si>
  <si>
    <t>725 11-0811.R00</t>
  </si>
  <si>
    <t>Demontáž klozetů splachovacích</t>
  </si>
  <si>
    <t>103</t>
  </si>
  <si>
    <t>725 12-2817.R00</t>
  </si>
  <si>
    <t>Demontáž pisoárů bez nádrže + 1 záchodkem</t>
  </si>
  <si>
    <t>104</t>
  </si>
  <si>
    <t>725 21-0821.R00</t>
  </si>
  <si>
    <t>Demontáž umyvadel včetně výtokových armatur</t>
  </si>
  <si>
    <t>105</t>
  </si>
  <si>
    <t>725 33-0820.R00</t>
  </si>
  <si>
    <t>Demontáž výlevky diturvitové</t>
  </si>
  <si>
    <t>106</t>
  </si>
  <si>
    <t>721 29-0823</t>
  </si>
  <si>
    <t>107</t>
  </si>
  <si>
    <t>108</t>
  </si>
  <si>
    <t>998 72-5103.R00</t>
  </si>
  <si>
    <t>Přesun hmot pro zařizovací předměty, výšky do 24 m</t>
  </si>
  <si>
    <t>726</t>
  </si>
  <si>
    <t>Instalační prefabrikáty</t>
  </si>
  <si>
    <t>109</t>
  </si>
  <si>
    <t>726 21-1121.R00</t>
  </si>
  <si>
    <t>Modul-WC, UP320, h 108 cm</t>
  </si>
  <si>
    <t xml:space="preserve">  SO81-71-010123</t>
  </si>
  <si>
    <t>ARCHITEKTONICKO-STAVEBNÍ, STAVEBNĚ-KONSTRUKČNÍ A POŽÁRNĚ-BEZPEČNOSTNÍŘEŠENÍ</t>
  </si>
  <si>
    <t>SO81-71-010123</t>
  </si>
  <si>
    <t>139751101</t>
  </si>
  <si>
    <t>Vykopávka v uzavřených prostorech ručně v hornině třídy těžitelnosti I skupiny 1 až 3</t>
  </si>
  <si>
    <t>166111101</t>
  </si>
  <si>
    <t>Přehození neulehlého výkopku ručně z horniny třídy těžitelnosti I, skupiny 1 až 3</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</si>
  <si>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</si>
  <si>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</si>
  <si>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</si>
  <si>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</si>
  <si>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</si>
  <si>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</si>
  <si>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Poplatek za uložení stavebního odpadu na recyklační skládce (skládkovné) zeminy a kamení zatříděného do Katalogu odpadů pod kódem 17 05 04 VČETNĚ DOPRAVY EVIDEN</t>
  </si>
  <si>
    <t>Poplatek za uložení stavebního odpadu na recyklační skládce (skládkovné) zeminy a kamení zatříděného do Katalogu odpadů pod kódem 17 05 04 VČETNĚ DOPRAVY EVIDENČNÍ POLOŽKA. NEOCEŇOVAT v objektu SO/PS, položka se oceňuje pouze v objektu SO 90-90</t>
  </si>
  <si>
    <t>139001101</t>
  </si>
  <si>
    <t>Příplatek k cenám hloubených vykopávek za ztížení vykopávky v blízkosti podzemního vedení nebo výbušnin pro jakoukoliv třídu horniny</t>
  </si>
  <si>
    <t>119001405</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</si>
  <si>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</si>
  <si>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</si>
  <si>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</si>
  <si>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</si>
  <si>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151201201</t>
  </si>
  <si>
    <t>Zřízení pažení stěn výkopu bez rozepření nebo vzepření zátažné, hloubky do 4 m</t>
  </si>
  <si>
    <t>151201211.1</t>
  </si>
  <si>
    <t>Odstranění pažení stěn výkopu bez rozepření nebo vzepření s uložením pažin na vzdálenost do 3 m od okraje výkopu zátažné, hloubky do 4 m</t>
  </si>
  <si>
    <t>151202301</t>
  </si>
  <si>
    <t>Zřízení rozepření zapažených stěn výkopů při překopech inženýrských sítí objemu do 30 m3 s potřebným přepažováním při roubení zátažném, hloubky do 4 m</t>
  </si>
  <si>
    <t>151202311.1</t>
  </si>
  <si>
    <t>Odstranění rozepření stěn výkopů při překopech inženýrských sítí objemu do 30 m3 s uložením materiálu na vzdálenost do 3 m od okraje výkopu roubení zátažného, h</t>
  </si>
  <si>
    <t>Odstranění rozepření stěn výkopů při překopech inženýrských sítí objemu do 30 m3 s uložením materiálu na vzdálenost do 3 m od okraje výkopu roubení zátažného, hloubky do 4 m</t>
  </si>
  <si>
    <t>Zakládání</t>
  </si>
  <si>
    <t>278381531</t>
  </si>
  <si>
    <t>Základy pod stroje nebo technologická zařízení z betonu s bedněním, odbedněním, bez úpravy povrchu z betonu prostého objemu souvislé základové konstrukce do 5 m</t>
  </si>
  <si>
    <t>Základy pod stroje nebo technologická zařízení z betonu s bedněním, odbedněním, bez úpravy povrchu z betonu prostého objemu souvislé základové konstrukce do 5 m3 tř. C 16/20, složitosti I</t>
  </si>
  <si>
    <t>274321411</t>
  </si>
  <si>
    <t>Základy z betonu železového (bez výztuže) pasy z betonu bez zvláštních nároků na prostředí tř. C 20/25</t>
  </si>
  <si>
    <t>274351121</t>
  </si>
  <si>
    <t>Bednění základů pasů rovné zřízení</t>
  </si>
  <si>
    <t>274351122</t>
  </si>
  <si>
    <t>Bednění základů pasů rovné odstranění</t>
  </si>
  <si>
    <t>279113145</t>
  </si>
  <si>
    <t>Základové zdi z tvárnic ztraceného bednění včetně výplně z betonu bez zvláštních nároků na vliv prostředí třídy C 20/25, tloušťky zdiva přes 300 do 400 mm</t>
  </si>
  <si>
    <t>279113144</t>
  </si>
  <si>
    <t>Základové zdi z tvárnic ztraceného bednění včetně výplně z betonu bez zvláštních nároků na vliv prostředí třídy C 20/25, tloušťky zdiva přes 250 do 300 mm</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</si>
  <si>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</si>
  <si>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</si>
  <si>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</si>
  <si>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279232513</t>
  </si>
  <si>
    <t>Postupná podezdívka základového zdiva jakékoliv tloušťky, bez výkopu a zapažení na maltu cementovou cihlami betonovými</t>
  </si>
  <si>
    <t>Svislé a kompletní konstrukce</t>
  </si>
  <si>
    <t>317168055</t>
  </si>
  <si>
    <t>Překlady keramické vysoké osazené do maltového lože, šířky překladu 70 mm výšky 238 mm, délky 2000 mm</t>
  </si>
  <si>
    <t>317168053</t>
  </si>
  <si>
    <t>Překlady keramické vysoké osazené do maltového lože, šířky překladu 70 mm výšky 238 mm, délky 1500 mm</t>
  </si>
  <si>
    <t>317168052</t>
  </si>
  <si>
    <t>Překlady keramické vysoké osazené do maltového lože, šířky překladu 70 mm výšky 238 mm, délky 1250 mm</t>
  </si>
  <si>
    <t>317168054</t>
  </si>
  <si>
    <t>Překlady keramické vysoké osazené do maltového lože, šířky překladu 70 mm výšky 238 mm, délky 1750 mm</t>
  </si>
  <si>
    <t>317168056</t>
  </si>
  <si>
    <t>Překlady keramické vysoké osazené do maltového lože, šířky překladu 70 mm výšky 238 mm, délky 2250 mm</t>
  </si>
  <si>
    <t>317941123</t>
  </si>
  <si>
    <t>Osazování ocelových válcovaných nosníků na zdivu I nebo IE nebo U nebo UE nebo L č. 14 až 22 nebo výšky do 220 mm</t>
  </si>
  <si>
    <t>13010724</t>
  </si>
  <si>
    <t>ocel profilová jakost S235JR (11 375) průřez I (IPN) 220</t>
  </si>
  <si>
    <t>346244381</t>
  </si>
  <si>
    <t>Plentování ocelových válcovaných nosníků jednostranné cihlami na maltu, výška stojiny do 200 mm</t>
  </si>
  <si>
    <t>317234410</t>
  </si>
  <si>
    <t>Vyzdívka mezi nosníky cihlami pálenými na maltu cementovou</t>
  </si>
  <si>
    <t>615142012</t>
  </si>
  <si>
    <t>Potažení vnitřních ploch pletivem v ploše nebo pruzích, na plném podkladu rabicovým provizorním přichycením nosníků</t>
  </si>
  <si>
    <t>34623432R</t>
  </si>
  <si>
    <t>Zazdívka rýh pro ventilační průduchy cihlami P 20, na maltu vápenocementovou MVC 25, průřezu 300x500 mm s vytvořením průduchu 300x150 mm a vnější omítkou</t>
  </si>
  <si>
    <t>311113141</t>
  </si>
  <si>
    <t>Nadzákladové zdi z tvárnic ztraceného bednění hladkých, včetně výplně z betonu třídy C 20/25, tloušťky zdiva 150 mm</t>
  </si>
  <si>
    <t>311113144</t>
  </si>
  <si>
    <t>Nadzákladové zdi z tvárnic ztraceného bednění hladkých, včetně výplně z betonu třídy C 20/25, tloušťky zdiva přes 250 do 300 mm</t>
  </si>
  <si>
    <t>311361821</t>
  </si>
  <si>
    <t>Výztuž nadzákladových zdí nosných svislých nebo odkloněných od svislice, rovných nebo oblých z betonářské oceli 10 505 (R) nebo BSt 500</t>
  </si>
  <si>
    <t>342244121</t>
  </si>
  <si>
    <t>Příčky jednoduché z cihel děrovaných klasických spojených na pero a drážku na maltu M5, pevnost cihel do P15, tl. příčky 140 mm</t>
  </si>
  <si>
    <t>342244111</t>
  </si>
  <si>
    <t>Příčky jednoduché z cihel děrovaných klasických spojených na pero a drážku na maltu M5, pevnost cihel do P15, tl. příčky 115 mm</t>
  </si>
  <si>
    <t>342291131</t>
  </si>
  <si>
    <t>Ukotvení příček plochými kotvami, do konstrukce betonové</t>
  </si>
  <si>
    <t>342291121</t>
  </si>
  <si>
    <t>Ukotvení příček plochými kotvami, do konstrukce cihelné</t>
  </si>
  <si>
    <t>342291143</t>
  </si>
  <si>
    <t>Ukotvení příček expanzní maltou, tl. příčky přes 100 mm</t>
  </si>
  <si>
    <t>342291141</t>
  </si>
  <si>
    <t>Ukotvení příček expanzní maltou, tl. příčky do 100 mm</t>
  </si>
  <si>
    <t>349231811</t>
  </si>
  <si>
    <t>Přizdívka z cihel ostění s ozubem ve vybouraných otvorech, s vysekáním kapes pro zavázaní přes 80 do 150 mm</t>
  </si>
  <si>
    <t>349231821</t>
  </si>
  <si>
    <t>Přizdívka z cihel ostění s ozubem ve vybouraných otvorech, s vysekáním kapes pro zavázaní přes 150 do 300 mm</t>
  </si>
  <si>
    <t>310236241</t>
  </si>
  <si>
    <t>Zazdívka otvorů ve zdivu nadzákladovém cihlami pálenými plochy přes 0,0225 m2 do 0,09 m2, ve zdi tl. do 300 mm</t>
  </si>
  <si>
    <t>310237251</t>
  </si>
  <si>
    <t>Zazdívka otvorů ve zdivu nadzákladovém cihlami pálenými plochy přes 0,09 m2 do 0,25 m2, ve zdi tl. přes 300 do 450 mm</t>
  </si>
  <si>
    <t>310238211</t>
  </si>
  <si>
    <t>Zazdívka otvorů ve zdivu nadzákladovém cihlami pálenými plochy přes 0,25 m2 do 1 m2 na maltu vápenocementovou</t>
  </si>
  <si>
    <t>340231011</t>
  </si>
  <si>
    <t>Zazdívka otvorů v příčkách nebo stěnách děrovanými cihlami plochy přes 0,25 do 1 m2 , tloušťka příčky 115 mm</t>
  </si>
  <si>
    <t>340231021</t>
  </si>
  <si>
    <t>Zazdívka otvorů v příčkách nebo stěnách děrovanými cihlami plochy přes 0,25 do 1 m2 , tloušťka příčky 140 mm</t>
  </si>
  <si>
    <t>3.1</t>
  </si>
  <si>
    <t>Svislé a kompletní konstrukce - výtah</t>
  </si>
  <si>
    <t>380326122</t>
  </si>
  <si>
    <t>Kompletní konstrukce čistíren odpadních vod, nádrží, vodojemů, kanálů z betonu železového bez výztuže a bednění se zvýšenými nároky na prostředí tř. C 25/30, tl</t>
  </si>
  <si>
    <t>Kompletní konstrukce čistíren odpadních vod, nádrží, vodojemů, kanálů z betonu železového bez výztuže a bednění se zvýšenými nároky na prostředí tř. C 25/30, tl. přes 150 do 300 mm</t>
  </si>
  <si>
    <t>380326121</t>
  </si>
  <si>
    <t>Kompletní konstrukce čistíren odpadních vod, nádrží, vodojemů, kanálů z betonu železového bez výztuže a bednění se zvýšenými nároky na prostředí tř. C 25/30, tl. přes 80 do 150 mm</t>
  </si>
  <si>
    <t>452471131</t>
  </si>
  <si>
    <t>Podkladní a výplňová vrstva z modifikované malty cementové výplňová jakákoliv vrstva</t>
  </si>
  <si>
    <t>451476121</t>
  </si>
  <si>
    <t>Podkladní vrstva plastbetonová tixotropní, tloušťky do 10 mm první vrstva</t>
  </si>
  <si>
    <t>278383114</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</si>
  <si>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</si>
  <si>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přes 50 do 80 mm</t>
  </si>
  <si>
    <t>380356231</t>
  </si>
  <si>
    <t>Bednění kompletních konstrukcí čistíren odpadních vod, nádrží, vodojemů, kanálů konstrukcí neomítaných z betonu prostého nebo železového ploch rovinných zřízení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</si>
  <si>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</si>
  <si>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</si>
  <si>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</si>
  <si>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</si>
  <si>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</si>
  <si>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380361011</t>
  </si>
  <si>
    <t>Výztuž kompletních konstrukcí čistíren odpadních vod, nádrží, vodojemů, kanálů ze svařovaných sítí z drátů typu KARI</t>
  </si>
  <si>
    <t>953334443</t>
  </si>
  <si>
    <t>Těsnící plech do pracovních spar betonových konstrukcí horizontálních i vertikálních (podlaha - zeď, zeď - strop a technologických) ve svitku s bitumenovým povr</t>
  </si>
  <si>
    <t>Těsnící plech do pracovních spar betonových konstrukcí horizontálních i vertikálních (podlaha - zeď, zeď - strop a technologických) ve svitku s bitumenovým povrchem oboustranným, šířky 150 mm</t>
  </si>
  <si>
    <t>62463141R</t>
  </si>
  <si>
    <t>Úprava vnějších spár obvodového pláště vyplnění spáry pásem pěnového polyetylénu</t>
  </si>
  <si>
    <t>Různé kompletní konstrukce - záchytný systém</t>
  </si>
  <si>
    <t>76788111R</t>
  </si>
  <si>
    <t>Montáž záchytného systému proti pádu např. prvky ROOFIX bodů samostatných nebo v systému s poddajným kotvícím vedením do železobetonu, dřevěné trámy min.120x60</t>
  </si>
  <si>
    <t>Montáž záchytného systému proti pádu např. prvky ROOFIX bodů samostatných nebo v systému s poddajným kotvícím vedením do železobetonu, dřevěné trámy min.120x60 mm</t>
  </si>
  <si>
    <t>70921437</t>
  </si>
  <si>
    <t>mobilní zábrana určená k vymezení nebezpečných zón na střeše (sloupek)</t>
  </si>
  <si>
    <t>3145220R</t>
  </si>
  <si>
    <t>nerezové lano určené pro systémy s požadavkem na permanentní kotvicí vedení tl 30mm</t>
  </si>
  <si>
    <t>Vstupní revize záchyt.systému</t>
  </si>
  <si>
    <t>Tahová zkouška záchytného systému</t>
  </si>
  <si>
    <t>38.1</t>
  </si>
  <si>
    <t>Různé kompletní konstrukce - sanace</t>
  </si>
  <si>
    <t>319202114</t>
  </si>
  <si>
    <t>Dodatečná izolace zdiva injektáží nízkotlakou metodou silikonovou mikroemulzí, tloušťka zdiva přes 450 do 600 mm</t>
  </si>
  <si>
    <t>319202113</t>
  </si>
  <si>
    <t>Dodatečná izolace zdiva injektáží nízkotlakou metodou silikonovou mikroemulzí, tloušťka zdiva přes 300 do 450 mm</t>
  </si>
  <si>
    <t>41135425R</t>
  </si>
  <si>
    <t>411321515</t>
  </si>
  <si>
    <t>Stropy z betonu železového (bez výztuže) stropů deskových, plochých střech, desek balkonových, desek hřibových stropů včetně hlavic hřibových sloupů tř. C 20/25</t>
  </si>
  <si>
    <t>411354313</t>
  </si>
  <si>
    <t>Podpěrná konstrukce stropů - desek, kleneb a skořepin výška podepření do 4 m tloušťka stropu přes 15 do 25 cm zřízení</t>
  </si>
  <si>
    <t>411354314</t>
  </si>
  <si>
    <t>Podpěrná konstrukce stropů - desek, kleneb a skořepin výška podepření do 4 m tloušťka stropu přes 15 do 25 cm odstranění</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</si>
  <si>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</si>
  <si>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</si>
  <si>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Schodišťové konstrukce a rampy</t>
  </si>
  <si>
    <t>43032151R</t>
  </si>
  <si>
    <t>SK20 - Schodišťové konstrukce a rampy z betonu železového - základ, stupně, schodnice, ramena, podesty s nosníky tř. C 20/25 vč výztuže, kotvení a bednění (DOBE</t>
  </si>
  <si>
    <t>SK20 - Schodišťové konstrukce a rampy z betonu železového - základ, stupně, schodnice, ramena, podesty s nosníky tř. C 20/25 vč výztuže, kotvení a bednění (DOBETONAVKA SCHODIŠTE V PODCHODU)</t>
  </si>
  <si>
    <t>Úprava povrchů vnitřních</t>
  </si>
  <si>
    <t>632451021</t>
  </si>
  <si>
    <t>Potěr cementový vyrovnávací z malty (MC-15) v pásu o průměrné (střední) tl. od 10 do 20 mm</t>
  </si>
  <si>
    <t>628195001</t>
  </si>
  <si>
    <t>Očištění zdiva nebo betonu zdí a valů před započetím oprav ručně</t>
  </si>
  <si>
    <t>611335413</t>
  </si>
  <si>
    <t>Oprava cementové omítky vnitřních ploch hladké, tloušťky do 20 mm, stropů, v rozsahu opravované plochy přes 30 do 50%</t>
  </si>
  <si>
    <t>611335453</t>
  </si>
  <si>
    <t>Oprava cementové omítky vnitřních ploch Příplatek k cenám za každých dalších 10 mm tloušťky omítky stropů,v rozsahu opravované plochy přes 30 do 50%</t>
  </si>
  <si>
    <t>611335213</t>
  </si>
  <si>
    <t>Cementová omítka jednotlivých malých ploch hladká na stropech, plochy jednotlivě přes 0,25 do 1 m2</t>
  </si>
  <si>
    <t>611315413</t>
  </si>
  <si>
    <t>Oprava vápenné omítky vnitřních ploch hladké, tloušťky do 20 mm stropů, v rozsahu opravované plochy přes 30 do 50%</t>
  </si>
  <si>
    <t>611315453</t>
  </si>
  <si>
    <t>Oprava vápenné omítky vnitřních ploch Příplatek k cenám za každých dalších 10 mm tloušťky omítky stropů,v rozsahu opravované plochy přes 30 do 50%</t>
  </si>
  <si>
    <t>985324221</t>
  </si>
  <si>
    <t>Ochranný nátěr betonu akrylátový dvojnásobný se stěrkou (OS-C)</t>
  </si>
  <si>
    <t>611311131</t>
  </si>
  <si>
    <t>Potažení vnitřních ploch vápenným štukem tloušťky do 3 mm vodorovných konstrukcí stropů rovných</t>
  </si>
  <si>
    <t>611325223</t>
  </si>
  <si>
    <t>Vápenocementová omítka jednotlivých malých ploch štuková na stropech, plochy jednotlivě přes 0,25 do 1 m2</t>
  </si>
  <si>
    <t>611131121</t>
  </si>
  <si>
    <t>Podkladní a spojovací vrstva vnitřních omítaných ploch penetrace disperzní nanášená ručně stropů</t>
  </si>
  <si>
    <t>612335413</t>
  </si>
  <si>
    <t>Oprava cementové omítky vnitřních ploch hladké, tloušťky do 20 mm, stěn, v rozsahu opravované plochy přes 30 do 50%</t>
  </si>
  <si>
    <t>612335213</t>
  </si>
  <si>
    <t>Cementová omítka jednotlivých malých ploch hladká na stěnách, plochy jednotlivě přes 0,25 do 1 m2</t>
  </si>
  <si>
    <t>612142001</t>
  </si>
  <si>
    <t>Potažení vnitřních ploch pletivem v ploše nebo pruzích, na plném podkladu sklovláknitým vtlačením do tmelu stěn</t>
  </si>
  <si>
    <t>612311121</t>
  </si>
  <si>
    <t>Omítka vápenná vnitřních ploch nanášená ručně jednovrstvá hladká, tloušťky do 10 mm svislých konstrukcí stěn</t>
  </si>
  <si>
    <t>612315413</t>
  </si>
  <si>
    <t>Oprava vápenné omítky vnitřních ploch hladké, tloušťky do 20 mm stěn, v rozsahu opravované plochy přes 30 do 50%</t>
  </si>
  <si>
    <t>612315453</t>
  </si>
  <si>
    <t>Oprava vápenné omítky vnitřních ploch Příplatek k cenám za každých dalších 10 mm tloušťky omítky stěn, v rozsahu opravované plochy přes 30 do 50%</t>
  </si>
  <si>
    <t>985324221.1</t>
  </si>
  <si>
    <t>612311131</t>
  </si>
  <si>
    <t>Potažení vnitřních ploch vápenným štukem tloušťky do 3 mm svislých konstrukcí stěn</t>
  </si>
  <si>
    <t>612321121</t>
  </si>
  <si>
    <t>Omítka vápenocementová vnitřních ploch nanášená ručně jednovrstvá, tloušťky do 10 mm hladká svislých konstrukcí stěn</t>
  </si>
  <si>
    <t>612321141</t>
  </si>
  <si>
    <t>Omítka vápenocementová vnitřních ploch nanášená ručně dvouvrstvá, tloušťky jádrové omítky do 10 mm a tloušťky štuku do 3 mm štuková svislých konstrukcí stěn</t>
  </si>
  <si>
    <t>612325223</t>
  </si>
  <si>
    <t>Vápenocementová omítka jednotlivých malých ploch štuková na stěnách, plochy jednotlivě přes 0,25 do 1 m2</t>
  </si>
  <si>
    <t>612325301</t>
  </si>
  <si>
    <t>Vápenocementová omítka ostění nebo nadpraží hladká</t>
  </si>
  <si>
    <t>612325302</t>
  </si>
  <si>
    <t>Vápenocementová omítka ostění nebo nadpraží štuková</t>
  </si>
  <si>
    <t>613131121</t>
  </si>
  <si>
    <t>Podkladní a spojovací vrstva vnitřních omítaných ploch penetrace disperzní nanášená ručně pilířů nebo sloupů</t>
  </si>
  <si>
    <t>612131121</t>
  </si>
  <si>
    <t>Podkladní a spojovací vrstva vnitřních omítaných ploch penetrace disperzní nanášená ručně stěn</t>
  </si>
  <si>
    <t>Úprava povrchů vnějších</t>
  </si>
  <si>
    <t>629135102</t>
  </si>
  <si>
    <t>Vyrovnávací vrstva z cementové malty pod klempířskými prvky šířky přes 150 do 300 mm</t>
  </si>
  <si>
    <t>632451031</t>
  </si>
  <si>
    <t>Potěr cementový vyrovnávací z malty (MC-15) v ploše o průměrné (střední) tl. od 10 do 20 mm</t>
  </si>
  <si>
    <t>628195001.1</t>
  </si>
  <si>
    <t>629991011</t>
  </si>
  <si>
    <t>Zakrytí vnějších ploch před znečištěním včetně pozdějšího odkrytí výplní otvorů a svislých ploch fólií přilepenou lepící páskou</t>
  </si>
  <si>
    <t>629995101</t>
  </si>
  <si>
    <t>Očištění vnějších ploch tlakovou vodou omytím</t>
  </si>
  <si>
    <t>110</t>
  </si>
  <si>
    <t>622331121</t>
  </si>
  <si>
    <t>Omítka cementová vnějších ploch nanášená ručně jednovrstvá, tloušťky do 15 mm hladká stěn</t>
  </si>
  <si>
    <t>111</t>
  </si>
  <si>
    <t>622131111</t>
  </si>
  <si>
    <t>Podkladní a spojovací vrstva vnějších omítaných ploch polymercementový spojovací můstek nanášený ručně stěn</t>
  </si>
  <si>
    <t>112</t>
  </si>
  <si>
    <t>622335203</t>
  </si>
  <si>
    <t>Oprava cementové škrábané (břízolitové) omítky vnějších ploch stěn, v rozsahu opravované plochy přes 30 do 50%</t>
  </si>
  <si>
    <t>113</t>
  </si>
  <si>
    <t>622131121</t>
  </si>
  <si>
    <t>Podkladní a spojovací vrstva vnějších omítaných ploch penetrace nanášená ručně stěn</t>
  </si>
  <si>
    <t>114</t>
  </si>
  <si>
    <t>621335203</t>
  </si>
  <si>
    <t>Oprava cementové škrábané (břízolitové) omítky vnějších ploch podhledů, v rozsahu opravované plochy přes 30 do 50%</t>
  </si>
  <si>
    <t>115</t>
  </si>
  <si>
    <t>621131121</t>
  </si>
  <si>
    <t>Podkladní a spojovací vrstva vnějších omítaných ploch penetrace nanášená ručně podhledů</t>
  </si>
  <si>
    <t>116</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</si>
  <si>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</si>
  <si>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</si>
  <si>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</si>
  <si>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117</t>
  </si>
  <si>
    <t>2837640R</t>
  </si>
  <si>
    <t>deska z polystyrénu XPS, hrana rovná a strukturovaný povrch ?=0,034</t>
  </si>
  <si>
    <t>118</t>
  </si>
  <si>
    <t>622212011</t>
  </si>
  <si>
    <t>Montáž kontaktního zateplení vnějšího ostění, nadpraží nebo parapetu lepením z polystyrenových desek hloubky špalet do 200 mm, tloušťky desek přes 40 do 80 mm</t>
  </si>
  <si>
    <t>119</t>
  </si>
  <si>
    <t>2837640R.1</t>
  </si>
  <si>
    <t>120</t>
  </si>
  <si>
    <t>622211031.1</t>
  </si>
  <si>
    <t>121</t>
  </si>
  <si>
    <t>28375952</t>
  </si>
  <si>
    <t>deska EPS 70 fasádní ?=0,037 tl 160mm</t>
  </si>
  <si>
    <t>122</t>
  </si>
  <si>
    <t>622212061</t>
  </si>
  <si>
    <t>Montáž kontaktního zateplení vnějšího ostění, nadpraží nebo parapetu lepením z polystyrenových desek hloubky špalet přes 200 do 400 mm, tloušťky desek přes 40 d</t>
  </si>
  <si>
    <t>Montáž kontaktního zateplení vnějšího ostění, nadpraží nebo parapetu lepením z polystyrenových desek hloubky špalet přes 200 do 400 mm, tloušťky desek přes 40 do 80 mm</t>
  </si>
  <si>
    <t>123</t>
  </si>
  <si>
    <t>28375933</t>
  </si>
  <si>
    <t>deska EPS 70 fasádní ?=0,037 tl 50mm</t>
  </si>
  <si>
    <t>124</t>
  </si>
  <si>
    <t>622211011</t>
  </si>
  <si>
    <t>Montáž kontaktního zateplení lepením a mechanickým kotvením z polystyrenových desek na vnější stěny, na podklad betonový nebo z lehčeného betonu, z tvárnic keramických nebo vápenopískových, tloušťky desek přes 40 do 80 mm</t>
  </si>
  <si>
    <t>125</t>
  </si>
  <si>
    <t>28375933.1</t>
  </si>
  <si>
    <t>126</t>
  </si>
  <si>
    <t>621211011</t>
  </si>
  <si>
    <t>Montáž kontaktního zateplení lepením a mechanickým kotvením z polystyrenových desek na vnější podhledy, na podklad betonový nebo z lehčeného betonu, z tvárnic k</t>
  </si>
  <si>
    <t>Montáž kontaktního zateplení lepením a mechanickým kotvením z polystyrenových desek na vnější podhledy, na podklad betonový nebo z lehčeného betonu, z tvárnic keramických nebo vápenopískových, tloušťky desek přes 40 do 80 mm</t>
  </si>
  <si>
    <t>127</t>
  </si>
  <si>
    <t>28375933.2</t>
  </si>
  <si>
    <t>128</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</si>
  <si>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</si>
  <si>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</si>
  <si>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</si>
  <si>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129</t>
  </si>
  <si>
    <t>621531012</t>
  </si>
  <si>
    <t>Omítka tenkovrstvá silikonová vnějších ploch probarvená bez penetrace zatíraná (škrábaná), zrnitost 1,5 mm podhledů</t>
  </si>
  <si>
    <t>130</t>
  </si>
  <si>
    <t>621131121.1</t>
  </si>
  <si>
    <t>131</t>
  </si>
  <si>
    <t>623531012</t>
  </si>
  <si>
    <t>Omítka tenkovrstvá silikonová vnějších ploch probarvená bez penetrace zatíraná (škrábaná), zrnitost 1,5 mm pilířů a sloupů</t>
  </si>
  <si>
    <t>132</t>
  </si>
  <si>
    <t>623131121</t>
  </si>
  <si>
    <t>Podkladní a spojovací vrstva vnějších omítaných ploch penetrace nanášená ručně pilířů nebo sloupů</t>
  </si>
  <si>
    <t>133</t>
  </si>
  <si>
    <t>622531012</t>
  </si>
  <si>
    <t>Omítka tenkovrstvá silikonová vnějších ploch probarvená bez penetrace zatíraná (škrábaná), zrnitost 1,5 mm stěn</t>
  </si>
  <si>
    <t>134</t>
  </si>
  <si>
    <t>622131121.1</t>
  </si>
  <si>
    <t>135</t>
  </si>
  <si>
    <t>62246197R</t>
  </si>
  <si>
    <t>Přípl ZKD barvu om vněj šlech</t>
  </si>
  <si>
    <t>136</t>
  </si>
  <si>
    <t>619995001</t>
  </si>
  <si>
    <t>Začištění omítek (s dodáním hmot) kolem oken, dveří, podlah, obkladů apod.</t>
  </si>
  <si>
    <t>137</t>
  </si>
  <si>
    <t>622252001</t>
  </si>
  <si>
    <t>Montáž profilů kontaktního zateplení zakládacích soklových připevněných hmoždinkami</t>
  </si>
  <si>
    <t>138</t>
  </si>
  <si>
    <t>59051638</t>
  </si>
  <si>
    <t>profil zakládací Al tl 1,0mm pro ETICS pro izolant tl 160mm</t>
  </si>
  <si>
    <t>139</t>
  </si>
  <si>
    <t>622252002</t>
  </si>
  <si>
    <t>Montáž profilů kontaktního zateplení ostatních stěnových, dilatačních apod. lepených do tmelu</t>
  </si>
  <si>
    <t>140</t>
  </si>
  <si>
    <t>59051486</t>
  </si>
  <si>
    <t>profil rohový PVC 15x15mm s výztužnou tkaninou š 100mm pro ETICS</t>
  </si>
  <si>
    <t>141</t>
  </si>
  <si>
    <t>59051502</t>
  </si>
  <si>
    <t>profil dilatační rohový PVC s výztužnou tkaninou pro ETICS</t>
  </si>
  <si>
    <t>142</t>
  </si>
  <si>
    <t>59051500</t>
  </si>
  <si>
    <t>profil dilatační stěnový PVC s výztužnou tkaninou pro ETICS</t>
  </si>
  <si>
    <t>143</t>
  </si>
  <si>
    <t>59051512</t>
  </si>
  <si>
    <t>profil začišťovací s okapnicí PVC s výztužnou tkaninou pro parapet ETICS</t>
  </si>
  <si>
    <t>144</t>
  </si>
  <si>
    <t>28342205</t>
  </si>
  <si>
    <t>profil začišťovací PVC 6mm s výztužnou tkaninou pro ostění ETICS</t>
  </si>
  <si>
    <t>145</t>
  </si>
  <si>
    <t>Ostatní prvky lišt KZ (hmoždinky, spoje atd.) kompletní dodávka a montáž 30.000,- Kč - ocení všichni zhotovitelé jednotně, bude upřesněno dle skutečnosti</t>
  </si>
  <si>
    <t>146</t>
  </si>
  <si>
    <t>631311125</t>
  </si>
  <si>
    <t>Mazanina z betonu prostého bez zvýšených nároků na prostředí tl. přes 80 do 120 mm tř. C 20/25</t>
  </si>
  <si>
    <t>147</t>
  </si>
  <si>
    <t>635111241</t>
  </si>
  <si>
    <t>Násyp ze štěrkopísku, písku nebo kameniva pod podlahy se zhutněním z kameniva hrubého 8-16</t>
  </si>
  <si>
    <t>148</t>
  </si>
  <si>
    <t>632451111</t>
  </si>
  <si>
    <t>Potěr cementový samonivelační ze suchých směsí tloušťky přes 25 do 30 mm</t>
  </si>
  <si>
    <t>149</t>
  </si>
  <si>
    <t>632902211</t>
  </si>
  <si>
    <t>Příprava zatvrdlého povrchu betonových mazanin pro cementový potěr cementovým mlékem s přísadou</t>
  </si>
  <si>
    <t>150</t>
  </si>
  <si>
    <t>952902041</t>
  </si>
  <si>
    <t>Čištění budov při provádění oprav a udržovacích prací podlah hladkých drhnutím s chemickými prostředky</t>
  </si>
  <si>
    <t>151</t>
  </si>
  <si>
    <t>628195001.2</t>
  </si>
  <si>
    <t>152</t>
  </si>
  <si>
    <t>965046111</t>
  </si>
  <si>
    <t>Broušení stávajících betonových podlah úběr do 3 mm</t>
  </si>
  <si>
    <t>153</t>
  </si>
  <si>
    <t>965046119</t>
  </si>
  <si>
    <t>Broušení stávajících betonových podlah Příplatek k ceně za každý další 1 mm úběru</t>
  </si>
  <si>
    <t>154</t>
  </si>
  <si>
    <t>631312121</t>
  </si>
  <si>
    <t>Doplnění dosavadních mazanin prostým betonem s dodáním hmot, bez potěru, plochy jednotlivě přes 1 m2 do 4 m2 a tl. do 80 mm</t>
  </si>
  <si>
    <t>155</t>
  </si>
  <si>
    <t>631311125.1</t>
  </si>
  <si>
    <t>156</t>
  </si>
  <si>
    <t>632902211.1</t>
  </si>
  <si>
    <t>157</t>
  </si>
  <si>
    <t>631351101</t>
  </si>
  <si>
    <t>Bednění v podlahách rýh a hran zřízení</t>
  </si>
  <si>
    <t>158</t>
  </si>
  <si>
    <t>631351102</t>
  </si>
  <si>
    <t>Bednění v podlahách rýh a hran odstranění</t>
  </si>
  <si>
    <t>159</t>
  </si>
  <si>
    <t>631312141</t>
  </si>
  <si>
    <t>Doplnění dosavadních mazanin prostým betonem s dodáním hmot, bez potěru, plochy jednotlivě rýh v dosavadních mazaninách</t>
  </si>
  <si>
    <t>Osazování výplní otvorů</t>
  </si>
  <si>
    <t>160</t>
  </si>
  <si>
    <t>6429451R1</t>
  </si>
  <si>
    <t>Osazení a dodávka ocelových zárubní protipožárních dveří do vynechaného otvoru, s obetonováním, dveří jednokřídlových do 2,5 m2</t>
  </si>
  <si>
    <t>161</t>
  </si>
  <si>
    <t>642945111</t>
  </si>
  <si>
    <t>Osazování ocelových zárubní protipožárních nebo protiplynových dveří do vynechaného otvoru, s obetonováním, dveří jednokřídlových do 2,5 m2</t>
  </si>
  <si>
    <t>162</t>
  </si>
  <si>
    <t>5533158R</t>
  </si>
  <si>
    <t>zárubeň jednokřídlá ocelová pro zdění bezpečnostní třídy RC2 tl stěny 100 mm rozměru 800/1970-2250mm</t>
  </si>
  <si>
    <t>163</t>
  </si>
  <si>
    <t>6429451R2</t>
  </si>
  <si>
    <t>Osazení a dodávka ocelových zárubní protipožárních nebo bezpečnostních dveří do vynechaného otvoru, s obetonováním, dveří dvoukřídlových přes 2,5 do 6,5 m2</t>
  </si>
  <si>
    <t>164</t>
  </si>
  <si>
    <t>642944121</t>
  </si>
  <si>
    <t>Osazení ocelových dveřních zárubní lisovaných nebo z úhelníků dodatečně s vybetonováním prahu, plochy do 2,5 m2</t>
  </si>
  <si>
    <t>165</t>
  </si>
  <si>
    <t>55331482</t>
  </si>
  <si>
    <t>zárubeň jednokřídlá ocelová pro zdění tl stěny 75-100mm rozměru 800/1970, 2100mm</t>
  </si>
  <si>
    <t>166</t>
  </si>
  <si>
    <t>55331486</t>
  </si>
  <si>
    <t>zárubeň jednokřídlá ocelová pro zdění tl stěny 110-150mm rozměru 700/1970, 2100mm</t>
  </si>
  <si>
    <t>167</t>
  </si>
  <si>
    <t>55331483</t>
  </si>
  <si>
    <t>zárubeň jednokřídlá ocelová pro zdění tl stěny 75-100mm rozměru 900/1970, 2100mm</t>
  </si>
  <si>
    <t>168</t>
  </si>
  <si>
    <t>55331487</t>
  </si>
  <si>
    <t>zárubeň jednokřídlá ocelová pro zdění tl stěny 110-150mm rozměru 800/1970, 2100mm</t>
  </si>
  <si>
    <t>169</t>
  </si>
  <si>
    <t>55331488</t>
  </si>
  <si>
    <t>zárubeň jednokřídlá ocelová pro zdění tl stěny 110-150mm rozměru 900/1970, 2100mm</t>
  </si>
  <si>
    <t>170</t>
  </si>
  <si>
    <t>642944221</t>
  </si>
  <si>
    <t>Osazení ocelových dveřních zárubní lisovaných nebo z úhelníků dodatečně s vybetonováním prahu, plochy přes 2,5 m2</t>
  </si>
  <si>
    <t>171</t>
  </si>
  <si>
    <t>55331748</t>
  </si>
  <si>
    <t>zárubeň dvoukřídlá ocelová pro zdění tl stěny 110-150mm rozměru 1600/1970, 2100mm</t>
  </si>
  <si>
    <t>172</t>
  </si>
  <si>
    <t>61213111R</t>
  </si>
  <si>
    <t>Hloubková mineralizace podkladu vnitřních stěn ručně</t>
  </si>
  <si>
    <t>173</t>
  </si>
  <si>
    <t>61218100R</t>
  </si>
  <si>
    <t>Síranoodolná podomítková minerální svousložková stěrka např.Sulfatex tl.3 mm vnitřních povrchů včetně vyspravení podkladu</t>
  </si>
  <si>
    <t>174</t>
  </si>
  <si>
    <t>R POL 157</t>
  </si>
  <si>
    <t>Hydroizolační stěrka na cementové bázi</t>
  </si>
  <si>
    <t>175</t>
  </si>
  <si>
    <t>R POL 156</t>
  </si>
  <si>
    <t>Penetrace pod hydroizolační stěrku</t>
  </si>
  <si>
    <t>176</t>
  </si>
  <si>
    <t>711111001</t>
  </si>
  <si>
    <t>Provedení izolace proti zemní vlhkosti natěradly a tmely za studena na ploše vodorovné V nátěrem penetračním</t>
  </si>
  <si>
    <t>177</t>
  </si>
  <si>
    <t>11163150</t>
  </si>
  <si>
    <t>lak penetrační asfaltový</t>
  </si>
  <si>
    <t>178</t>
  </si>
  <si>
    <t>711112001</t>
  </si>
  <si>
    <t>Provedení izolace proti zemní vlhkosti natěradly a tmely za studena na ploše svislé S nátěrem penetračním</t>
  </si>
  <si>
    <t>179</t>
  </si>
  <si>
    <t>11163150.1</t>
  </si>
  <si>
    <t>180</t>
  </si>
  <si>
    <t>711141559</t>
  </si>
  <si>
    <t>Provedení izolace proti zemní vlhkosti pásy přitavením NAIP na ploše vodorovné V</t>
  </si>
  <si>
    <t>181</t>
  </si>
  <si>
    <t>62836110</t>
  </si>
  <si>
    <t>pás asfaltový natavitelný oxidovaný tl 4,0mm s vložkou z hliníkové fólie / hliníkové fólie s textilií, se spalitelnou PE folií nebo jemnozrnným minerálním posyp</t>
  </si>
  <si>
    <t>pás asfaltový natavitelný oxidovaný tl 4,0mm s vložkou z hliníkové fólie / hliníkové fólie s textilií, se spalitelnou PE folií nebo jemnozrnným minerálním posypem</t>
  </si>
  <si>
    <t>182</t>
  </si>
  <si>
    <t>711142559</t>
  </si>
  <si>
    <t>Provedení izolace proti zemní vlhkosti pásy přitavením NAIP na ploše svislé S</t>
  </si>
  <si>
    <t>183</t>
  </si>
  <si>
    <t>62836110.1</t>
  </si>
  <si>
    <t>184</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</si>
  <si>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</si>
  <si>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</si>
  <si>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</si>
  <si>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185</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</si>
  <si>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</si>
  <si>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</si>
  <si>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</si>
  <si>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</si>
  <si>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</si>
  <si>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186</t>
  </si>
  <si>
    <t>712300845</t>
  </si>
  <si>
    <t>Ostatní práce při odstranění povlakové krytiny střech plochých do 10° doplňků ventilační hlavice</t>
  </si>
  <si>
    <t>187</t>
  </si>
  <si>
    <t>712300833</t>
  </si>
  <si>
    <t>Odstranění ze střech plochých do 10° krytiny povlakové třívrstvé</t>
  </si>
  <si>
    <t>188</t>
  </si>
  <si>
    <t>712300834</t>
  </si>
  <si>
    <t>Odstranění ze střech plochých do 10° krytiny povlakové Příplatek k ceně - 0833 za každou další vrstvu</t>
  </si>
  <si>
    <t>189</t>
  </si>
  <si>
    <t>712300841</t>
  </si>
  <si>
    <t>Ostatní práce při odstranění povlakové krytiny střech plochých do 10° mechu odškrabáním a očistěním s urovnáním povrchu</t>
  </si>
  <si>
    <t>190</t>
  </si>
  <si>
    <t>997013211</t>
  </si>
  <si>
    <t>Vnitrostaveništní doprava suti a vybouraných hmot vodorovně do 50 m svisle ručně pro budovy a haly výšky do 6 m</t>
  </si>
  <si>
    <t>191</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</si>
  <si>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</si>
  <si>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192</t>
  </si>
  <si>
    <t>Poplatek za uložení stavebního odpadu na skládce (skládkovné) z izolačních materiálů zatříděného do Katalogu odpadů pod kódem 17 06 04 VČETNĚ DOPRAVY - EVIDENČN</t>
  </si>
  <si>
    <t>Poplatek za uložení stavebního odpadu na skládce (skládkovné) z izolačních materiálů zatříděného do Katalogu odpadů pod kódem 17 06 04 VČETNĚ DOPRAVY - EVIDENČNÍ POLOŽKA. NEOCEŇOVAT v objektu SO/PS, položka se oceňuje pouze v objektu SO 90-90</t>
  </si>
  <si>
    <t>193</t>
  </si>
  <si>
    <t>952902501</t>
  </si>
  <si>
    <t>Čištění budov při provádění oprav a udržovacích prací střešních nebo nadstřešních konstrukcí, střech plochých</t>
  </si>
  <si>
    <t>194</t>
  </si>
  <si>
    <t>76519200R</t>
  </si>
  <si>
    <t>Nouzové zakrytí střechy plachtou - jezírková fólie</t>
  </si>
  <si>
    <t>195</t>
  </si>
  <si>
    <t>712363505</t>
  </si>
  <si>
    <t>Provedení povlakové krytiny střech plochých do 10° s mechanicky kotvenou izolací včetně položení fólie a horkovzdušného svaření tl. tepelné izolace přes 140 mm</t>
  </si>
  <si>
    <t>Provedení povlakové krytiny střech plochých do 10° s mechanicky kotvenou izolací včetně položení fólie a horkovzdušného svaření tl. tepelné izolace přes 140 mm do 200 mm budovy výšky do 18 m, kotvené do betonu krajní pole</t>
  </si>
  <si>
    <t>196</t>
  </si>
  <si>
    <t>2832200R</t>
  </si>
  <si>
    <t>fólie hydroizolační střešní mPVC-P vyztužená, požární Broof (t3)  mechanicky kotvená tl 2,0mm s polyesterovou mřížkou  a hrubozrnným břidličným posypem na horní</t>
  </si>
  <si>
    <t>fólie hydroizolační střešní mPVC-P vyztužená, požární Broof (t3)  mechanicky kotvená tl 2,0mm s polyesterovou mřížkou  a hrubozrnným břidličným posypem na horním povrchu</t>
  </si>
  <si>
    <t>197</t>
  </si>
  <si>
    <t>712391171</t>
  </si>
  <si>
    <t>Provedení povlakové krytiny střech plochých do 10° -ostatní práce provedení vrstvy textilní podkladní</t>
  </si>
  <si>
    <t>198</t>
  </si>
  <si>
    <t>69311068</t>
  </si>
  <si>
    <t>geotextilie netkaná separační, ochranná, filtrační, drenážní PP 300g/m2</t>
  </si>
  <si>
    <t>199</t>
  </si>
  <si>
    <t>712311101</t>
  </si>
  <si>
    <t>Provedení povlakové krytiny střech plochých do 10° natěradly a tmely za studena nátěrem lakem penetračním nebo asfaltovým</t>
  </si>
  <si>
    <t>200</t>
  </si>
  <si>
    <t>11163150.1.1</t>
  </si>
  <si>
    <t>201</t>
  </si>
  <si>
    <t>712331101</t>
  </si>
  <si>
    <t>Provedení povlakové krytiny střech plochých do 10° pásy na sucho AIP nebo NAIP</t>
  </si>
  <si>
    <t>202</t>
  </si>
  <si>
    <t>62836110.12</t>
  </si>
  <si>
    <t>203</t>
  </si>
  <si>
    <t>Ostatní detaily střešní krytiny (rohy, kouty, detaily u prostupů atd.) = 30.000,- Kč - ocení všichni zhotovitelé jednotně, bude upřesněno dle výrobce</t>
  </si>
  <si>
    <t>204</t>
  </si>
  <si>
    <t>998712101</t>
  </si>
  <si>
    <t>Přesun hmot pro povlakové krytiny stanovený z hmotnosti přesunovaného materiálu vodorovná dopravní vzdálenost do 50 m v objektech výšky do 6 m</t>
  </si>
  <si>
    <t>205</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</si>
  <si>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</si>
  <si>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</si>
  <si>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</si>
  <si>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</si>
  <si>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</si>
  <si>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206</t>
  </si>
  <si>
    <t>713140863</t>
  </si>
  <si>
    <t>Odstranění tepelné izolace střech plochých z rohoží, pásů, dílců, desek, bloků nadstřešních izolací připevněných lepením z polystyrenu suchého, tloušťka izolace</t>
  </si>
  <si>
    <t>Odstranění tepelné izolace střech plochých z rohoží, pásů, dílců, desek, bloků nadstřešních izolací připevněných lepením z polystyrenu suchého, tloušťka izolace přes 100 mm</t>
  </si>
  <si>
    <t>207</t>
  </si>
  <si>
    <t>997013211.3</t>
  </si>
  <si>
    <t>208</t>
  </si>
  <si>
    <t>209</t>
  </si>
  <si>
    <t>713141131</t>
  </si>
  <si>
    <t>Montáž tepelné izolace střech plochých rohožemi, pásy, deskami, dílci, bloky (izolační materiál ve specifikaci) přilepenými za studena zplna, jednovrstvá</t>
  </si>
  <si>
    <t>210</t>
  </si>
  <si>
    <t>28375033</t>
  </si>
  <si>
    <t>deska EPS 150 pro konstrukce s vysokým zatížením ?=0,035 tl 150mm</t>
  </si>
  <si>
    <t>211</t>
  </si>
  <si>
    <t>713141331</t>
  </si>
  <si>
    <t>Montáž tepelné izolace střech plochých spádovými klíny v ploše přilepenými za studena zplna</t>
  </si>
  <si>
    <t>212</t>
  </si>
  <si>
    <t>28376142</t>
  </si>
  <si>
    <t>klín izolační z pěnového polystyrenu EPS 150 spád do 5%</t>
  </si>
  <si>
    <t>213</t>
  </si>
  <si>
    <t>713131143</t>
  </si>
  <si>
    <t>Montáž tepelné izolace stěn rohožemi, pásy, deskami, dílci, bloky (izolační materiál ve specifikaci) lepením celoplošně s mechanickým kotvením</t>
  </si>
  <si>
    <t>214</t>
  </si>
  <si>
    <t>215</t>
  </si>
  <si>
    <t>998713101</t>
  </si>
  <si>
    <t>Přesun hmot pro izolace tepelné stanovený z hmotnosti přesunovaného materiálu vodorovná dopravní vzdálenost do 50 m v objektech výšky do 6 m</t>
  </si>
  <si>
    <t>216</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</si>
  <si>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</si>
  <si>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</si>
  <si>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</si>
  <si>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714</t>
  </si>
  <si>
    <t>Akustická a protiotřesová opatření</t>
  </si>
  <si>
    <t>217</t>
  </si>
  <si>
    <t>714183002</t>
  </si>
  <si>
    <t>Montáž pohltivých a konstrukčních součástí desek izolačních na sraz volně stropů nebo stěn</t>
  </si>
  <si>
    <t>218</t>
  </si>
  <si>
    <t>28376464</t>
  </si>
  <si>
    <t>deska z polystyrénu XPS, hrana polodrážková a hladký povrch 700kPa tl 100mm</t>
  </si>
  <si>
    <t>219</t>
  </si>
  <si>
    <t>28376461</t>
  </si>
  <si>
    <t>deska z polystyrénu XPS, hrana polodrážková a hladký povrch 700kPa tl 50mm</t>
  </si>
  <si>
    <t>220</t>
  </si>
  <si>
    <t>714186034</t>
  </si>
  <si>
    <t>Montáž pohltivých a konstrukčních součástí zakrytí izolačních vložek sklotkaninou, fólií, pletivem a pod.</t>
  </si>
  <si>
    <t>221</t>
  </si>
  <si>
    <t>28323055</t>
  </si>
  <si>
    <t>fólie PE (500 kg/m3) separační podlahová oddělující tepelnou izolaci tl 0,8mm</t>
  </si>
  <si>
    <t>222</t>
  </si>
  <si>
    <t>998714101</t>
  </si>
  <si>
    <t>Přesun hmot pro akustická a protiotřesová opatření stanovený z hmotnosti přesunovaného materiálu vodorovná dopravní vzdálenost do 50 m v objektech výšky do 6 m</t>
  </si>
  <si>
    <t>223</t>
  </si>
  <si>
    <t>998714181</t>
  </si>
  <si>
    <t>Přesun hmot pro akustická a protiotřesová opatření stanovený z hmotnosti přesunovaného materiálu Příplatek k cenám za přesun prováděný bez použití mechanizace p</t>
  </si>
  <si>
    <t>Přesun hmot pro akustická a protiotřesová opatření stanovený z hmotnosti přesunovaného materiálu Příplatek k cenám za přesun prováděný bez použití mechanizace pro jakoukoliv výšku objektu</t>
  </si>
  <si>
    <t>Zdravotechnika - vnitřní kanalizace</t>
  </si>
  <si>
    <t>224</t>
  </si>
  <si>
    <t>721210823</t>
  </si>
  <si>
    <t>Demontáž kanalizačního příslušenství střešních vtoků DN 125</t>
  </si>
  <si>
    <t>225</t>
  </si>
  <si>
    <t>721140806</t>
  </si>
  <si>
    <t>Demontáž potrubí z litinových trub odpadních nebo dešťových přes 100 do DN 200</t>
  </si>
  <si>
    <t>226</t>
  </si>
  <si>
    <t>721140802</t>
  </si>
  <si>
    <t>Demontáž potrubí z litinových trub odpadních nebo dešťových do DN 100</t>
  </si>
  <si>
    <t>227</t>
  </si>
  <si>
    <t>997013211.1</t>
  </si>
  <si>
    <t>228</t>
  </si>
  <si>
    <t>Poplatek za uložení stavebního odpadu na skládce (skládkovné) směsného stavebního a demoličního zatříděného do Katalogu odpadů pod kódem 170 904 VČETNĚ DOPRAVY</t>
  </si>
  <si>
    <t>Poplatek za uložení stavebního odpadu na skládce (skládkovné) směsného stavebního a demoličního zatříděného do Katalogu odpadů pod kódem 170 904 VČETNĚ DOPRAVY - EVIDENČNÍ POLOŽKA. NEOCEŇOVAT v objektu SO/PS, položka se oceňuje pouze v objektu SO 90-90</t>
  </si>
  <si>
    <t>229</t>
  </si>
  <si>
    <t>7212331R1</t>
  </si>
  <si>
    <t>K3 - Střešní vpusť s integrovanou PVC manžetou pro ploché střechy DN 125 s odtokem svislým vč.ochranného koše a těsnění</t>
  </si>
  <si>
    <t>230</t>
  </si>
  <si>
    <t>721174057</t>
  </si>
  <si>
    <t>Potrubí z trub polypropylenových dešťové DN 160</t>
  </si>
  <si>
    <t>231</t>
  </si>
  <si>
    <t>721171917</t>
  </si>
  <si>
    <t>Opravy odpadního potrubí plastového propojení dosavadního potrubí DN 160</t>
  </si>
  <si>
    <t>232</t>
  </si>
  <si>
    <t>72127315R</t>
  </si>
  <si>
    <t>Ventilační hlavice z polypropylenu (PP) DN 75 s integrovanou PVC manžetou 250x250 mm, výška 350 mm vč.krytky</t>
  </si>
  <si>
    <t>233</t>
  </si>
  <si>
    <t>721174062</t>
  </si>
  <si>
    <t>Potrubí z trub polypropylenových větrací DN 75</t>
  </si>
  <si>
    <t>234</t>
  </si>
  <si>
    <t>721171914</t>
  </si>
  <si>
    <t>Opravy odpadního potrubí plastového propojení dosavadního potrubí DN 75</t>
  </si>
  <si>
    <t>235</t>
  </si>
  <si>
    <t>751526736</t>
  </si>
  <si>
    <t>Montáž protidešťové stříšky nebo výfukové hlavice do plastového potrubí kruhové s přírubou, průměru přes 100 do 200 mm</t>
  </si>
  <si>
    <t>236</t>
  </si>
  <si>
    <t>42974020</t>
  </si>
  <si>
    <t>stříška protidešťová plastová s pevnou přírubou PP D 110mm</t>
  </si>
  <si>
    <t>237</t>
  </si>
  <si>
    <t>721300912</t>
  </si>
  <si>
    <t>Pročištění svislých odpadů v jednom podlaží do DN 200</t>
  </si>
  <si>
    <t>238</t>
  </si>
  <si>
    <t>998721103</t>
  </si>
  <si>
    <t>Přesun hmot pro vnitřní kanalizace stanovený z hmotnosti přesunovaného materiálu vodorovná dopravní vzdálenost do 50 m v objektech výšky přes 12 do 24 m</t>
  </si>
  <si>
    <t>239</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</si>
  <si>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</si>
  <si>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</si>
  <si>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</si>
  <si>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Zdravotechnika - zařizovací předměty</t>
  </si>
  <si>
    <t>240</t>
  </si>
  <si>
    <t>725244907</t>
  </si>
  <si>
    <t>Sprchové dveře a zástěny montáž sprchové zástěny rohové (kout)</t>
  </si>
  <si>
    <t>241</t>
  </si>
  <si>
    <t>5549501R</t>
  </si>
  <si>
    <t>D5 - dveře sprchové polorámové skleněné s madlem, otvíravé 600/2000 mm tl.8 mm s bočními profily 2x150/2000 mm, Al rám s těsněním</t>
  </si>
  <si>
    <t>242</t>
  </si>
  <si>
    <t>998725103</t>
  </si>
  <si>
    <t>Přesun hmot pro zařizovací předměty stanovený z hmotnosti přesunovaného materiálu vodorovná dopravní vzdálenost do 50 m v objektech výšky přes 12 do 24 m</t>
  </si>
  <si>
    <t>243</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</si>
  <si>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</si>
  <si>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</si>
  <si>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</si>
  <si>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762</t>
  </si>
  <si>
    <t>Konstrukce tesařské</t>
  </si>
  <si>
    <t>244</t>
  </si>
  <si>
    <t>76243001R</t>
  </si>
  <si>
    <t>Obložení stěn z cementotřískových desek hladkých s šedým přírodním povrchem, tloušťky desky 10 mm, šroubovaných do OK</t>
  </si>
  <si>
    <t>245</t>
  </si>
  <si>
    <t>76242001R</t>
  </si>
  <si>
    <t>Obložení stropů nebo střešních podhledů z cementotřískových desek hladkých s šedým přírodním povrchem, tloušťky desky 10 mm, šroubovaných do OK vč.nosne kce pod</t>
  </si>
  <si>
    <t>Obložení stropů nebo střešních podhledů z cementotřískových desek hladkých s šedým přírodním povrchem, tloušťky desky 10 mm, šroubovaných do OK vč.nosne kce podhledu</t>
  </si>
  <si>
    <t>246</t>
  </si>
  <si>
    <t>762495000</t>
  </si>
  <si>
    <t>Spojovací prostředky olištování spár, obložení stropů, střešních podhledů a stěn hřebíky, vruty</t>
  </si>
  <si>
    <t>247</t>
  </si>
  <si>
    <t>998762103</t>
  </si>
  <si>
    <t>Přesun hmot pro konstrukce tesařské stanovený z hmotnosti přesunovaného materiálu vodorovná dopravní vzdálenost do 50 m v objektech výšky přes 12 do 24 m</t>
  </si>
  <si>
    <t>248</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</si>
  <si>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</si>
  <si>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</si>
  <si>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</si>
  <si>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</si>
  <si>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</si>
  <si>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249</t>
  </si>
  <si>
    <t>763135881</t>
  </si>
  <si>
    <t>Demontáž podhledu sádrokartonového vyjmutí kazet</t>
  </si>
  <si>
    <t>250</t>
  </si>
  <si>
    <t>997013211.2</t>
  </si>
  <si>
    <t>251</t>
  </si>
  <si>
    <t>997221612</t>
  </si>
  <si>
    <t>Nakládání na dopravní prostředky pro vodorovnou dopravu vybouraných hmot</t>
  </si>
  <si>
    <t>252</t>
  </si>
  <si>
    <t>763135611</t>
  </si>
  <si>
    <t>Montáž sádrokartonového podhledu opláštění z kazet</t>
  </si>
  <si>
    <t>253</t>
  </si>
  <si>
    <t>763135812</t>
  </si>
  <si>
    <t>Demontáž podhledu sádrokartonového kazetového na zavěšeném na roštu polozapuštěném</t>
  </si>
  <si>
    <t>254</t>
  </si>
  <si>
    <t>997013214.1</t>
  </si>
  <si>
    <t>Vnitrostaveništní doprava suti a vybouraných hmot vodorovně do 50 m svisle ručně pro budovy a haly výšky přes 12 do 15 m</t>
  </si>
  <si>
    <t>255</t>
  </si>
  <si>
    <t>Poplatek za uložení stavebního odpadu na skládce (skládkovné) z materiálů na bázi sádry zatříděného do Katalogu odpadů pod kódem 17 08 02 VČETNĚ DOPRAVY - EVIDE</t>
  </si>
  <si>
    <t>Poplatek za uložení stavebního odpadu na skládce (skládkovné) z materiálů na bázi sádry zatříděného do Katalogu odpadů pod kódem 17 08 02 VČETNĚ DOPRAVY - EVIDENČNÍ POLOŽKA. NEOCEŇOVAT v objektu SO/PS, položka se oceňuje pouze v objektu SO 90-90</t>
  </si>
  <si>
    <t>256</t>
  </si>
  <si>
    <t>763135102</t>
  </si>
  <si>
    <t>Montáž sádrokartonového podhledu kazetového demontovatelného, velikosti kazet 600x600 mm včetně zavěšené nosné konstrukce polozapuštěné</t>
  </si>
  <si>
    <t>257</t>
  </si>
  <si>
    <t>5903057R</t>
  </si>
  <si>
    <t>podhled kazetový polozapuštěná hrana tl 10mm 600x600mm</t>
  </si>
  <si>
    <t>258</t>
  </si>
  <si>
    <t>763431201</t>
  </si>
  <si>
    <t>Montáž podhledu minerálního napojení na stěnu lištou obvodovou</t>
  </si>
  <si>
    <t>259</t>
  </si>
  <si>
    <t>763131521</t>
  </si>
  <si>
    <t>Podhled ze sádrokartonových desek jednovrstvá zavěšená spodní konstrukce z ocelových profilů CD, UD dvojitě opláštěná deskami standardními A, tl. 2 x 12,5 mm, b</t>
  </si>
  <si>
    <t>Podhled ze sádrokartonových desek jednovrstvá zavěšená spodní konstrukce z ocelových profilů CD, UD dvojitě opláštěná deskami standardními A, tl. 2 x 12,5 mm, bez izolace, EI 30</t>
  </si>
  <si>
    <t>260</t>
  </si>
  <si>
    <t>763131714</t>
  </si>
  <si>
    <t>Podhled ze sádrokartonových desek ostatní práce a konstrukce na podhledech ze sádrokartonových desek základní penetrační nátěr</t>
  </si>
  <si>
    <t>261</t>
  </si>
  <si>
    <t>763131715</t>
  </si>
  <si>
    <t>Podhled ze sádrokartonových desek ostatní práce a konstrukce na podhledech ze sádrokartonových desek stínová spára</t>
  </si>
  <si>
    <t>262</t>
  </si>
  <si>
    <t>763131765</t>
  </si>
  <si>
    <t>Podhled ze sádrokartonových desek Příplatek k cenám za výšku zavěšení přes 0,5 do 1,0 m</t>
  </si>
  <si>
    <t>263</t>
  </si>
  <si>
    <t>763131771</t>
  </si>
  <si>
    <t>Podhled ze sádrokartonových desek Příplatek k cenám za rovinnost kvality speciální tmelení kvality Q3</t>
  </si>
  <si>
    <t>264</t>
  </si>
  <si>
    <t>76341111R</t>
  </si>
  <si>
    <t>Sanitární příčky vhodné do mokrého prostředí dělící z dřevotřískových desek s HPL-laminátem s melaminovou fólií tl. 28 mm - barva bílá</t>
  </si>
  <si>
    <t>265</t>
  </si>
  <si>
    <t>76341112R</t>
  </si>
  <si>
    <t>Sanitární příčky vhodné do mokrého prostředí dveře vnitřní do sanitárních příček šířky do 800 mm, výšky do 2 000 mm z dřevotřískových desek s HPL-laminátem s me</t>
  </si>
  <si>
    <t>Sanitární příčky vhodné do mokrého prostředí dveře vnitřní do sanitárních příček šířky do 800 mm, výšky do 2 000 mm z dřevotřískových desek s HPL-laminátem s melaminovou fólií včetně nerezového kování tl. 28 mm - barva bílá</t>
  </si>
  <si>
    <t>266</t>
  </si>
  <si>
    <t>763181311</t>
  </si>
  <si>
    <t>Výplně otvorů konstrukcí ze sádrokartonových desek montáž zárubně kovové s konstrukcí jednokřídlové</t>
  </si>
  <si>
    <t>267</t>
  </si>
  <si>
    <t>55331595</t>
  </si>
  <si>
    <t>zárubeň jednokřídlá ocelová pro sádrokartonové příčky tl stěny 110-150mm rozměru 800/1970, 2100mm</t>
  </si>
  <si>
    <t>268</t>
  </si>
  <si>
    <t>763113343</t>
  </si>
  <si>
    <t>Příčka instalační ze sádrokartonových desek s nosnou konstrukcí ze zdvojených ocelových profilů UW, CW s mezerou, CW profily navzájem spojeny páskem sádry dvoji</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</si>
  <si>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</si>
  <si>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269</t>
  </si>
  <si>
    <t>763121466</t>
  </si>
  <si>
    <t>Stěna předsazená ze sádrokartonových desek s nosnou konstrukcí z ocelových profilů CW, UW dvojitě opláštěná deskami protipožárními impregnovanými DFH2 tl. 2 x 1</t>
  </si>
  <si>
    <t>Stěna předsazená ze sádrokartonových desek s nosnou konstrukcí z ocelových profilů CW, UW dvojitě opláštěná deskami protipožárními impregnovanými DFH2 tl. 2 x 12,5 mm s izolací, EI 45, stěna tl. 100 mm, profil 75</t>
  </si>
  <si>
    <t>270</t>
  </si>
  <si>
    <t>763164566</t>
  </si>
  <si>
    <t>Obklad konstrukcí sádrokartonovými deskami včetně ochranných úhelníků ve tvaru L rozvinuté šíře přes 0,8 m, opláštěný deskou protipožární impregnovanou DFH2, tl</t>
  </si>
  <si>
    <t>Obklad konstrukcí sádrokartonovými deskami včetně ochranných úhelníků ve tvaru L rozvinuté šíře přes 0,8 m, opláštěný deskou protipožární impregnovanou DFH2, tl. 15 mm</t>
  </si>
  <si>
    <t>271</t>
  </si>
  <si>
    <t>763164546</t>
  </si>
  <si>
    <t>Obklad konstrukcí sádrokartonovými deskami včetně ochranných úhelníků ve tvaru L rozvinuté šíře přes 0,4 do 0,8 m, opláštěný deskou protipožární impregnovanou D</t>
  </si>
  <si>
    <t>Obklad konstrukcí sádrokartonovými deskami včetně ochranných úhelníků ve tvaru L rozvinuté šíře přes 0,4 do 0,8 m, opláštěný deskou protipožární impregnovanou DFH2, tl. 15 mm</t>
  </si>
  <si>
    <t>272</t>
  </si>
  <si>
    <t>763121714</t>
  </si>
  <si>
    <t>Stěna předsazená ze sádrokartonových desek ostatní konstrukce a práce na předsazených stěnách ze sádrokartonových desek základní penetrační nátěr</t>
  </si>
  <si>
    <t>273</t>
  </si>
  <si>
    <t>763121715</t>
  </si>
  <si>
    <t>Stěna předsazená ze sádrokartonových desek ostatní konstrukce a práce na předsazených stěnách ze sádrokartonových desek úprava styku stěny a podhledu separační</t>
  </si>
  <si>
    <t>Stěna předsazená ze sádrokartonových desek ostatní konstrukce a práce na předsazených stěnách ze sádrokartonových desek úprava styku stěny a podhledu separační páskou s akrylátem</t>
  </si>
  <si>
    <t>274</t>
  </si>
  <si>
    <t>763121761</t>
  </si>
  <si>
    <t>Stěna předsazená ze sádrokartonových desek Příplatek k cenám za rovinnost kvality speciální tmelení kvality Q3</t>
  </si>
  <si>
    <t>275</t>
  </si>
  <si>
    <t>763121762</t>
  </si>
  <si>
    <t>Stěna předsazená ze sádrokartonových desek Příplatek k cenám za rovinnost kvality celoplošné tmelení kvality Q4</t>
  </si>
  <si>
    <t>276</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</si>
  <si>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</si>
  <si>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</si>
  <si>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</si>
  <si>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277</t>
  </si>
  <si>
    <t>763111411</t>
  </si>
  <si>
    <t>Příčka ze sádrokartonových desek s nosnou konstrukcí z jednoduchých ocelových profilů UW, CW dvojitě opláštěná deskami standardními A tl. 2 x 12,5 mm s izolací, EI 60, příčka tl. 100 mm, profil 50, Rw do 51 dB</t>
  </si>
  <si>
    <t>278</t>
  </si>
  <si>
    <t>76311442R</t>
  </si>
  <si>
    <t>Protipožární minerální deska interiérová tl.50 mm vč.kotvení - protipožární předěl</t>
  </si>
  <si>
    <t>279</t>
  </si>
  <si>
    <t>763111717</t>
  </si>
  <si>
    <t>Příčka ze sádrokartonových desek ostatní konstrukce a práce na příčkách ze sádrokartonových desek základní penetrační nátěr (oboustranný)</t>
  </si>
  <si>
    <t>280</t>
  </si>
  <si>
    <t>763111718</t>
  </si>
  <si>
    <t>Příčka ze sádrokartonových desek ostatní konstrukce a práce na příčkách ze sádrokartonových desek úprava styku příčky a podhledu (oboustranně) separační páskou</t>
  </si>
  <si>
    <t>Příčka ze sádrokartonových desek ostatní konstrukce a práce na příčkách ze sádrokartonových desek úprava styku příčky a podhledu (oboustranně) separační páskou s akrylátem</t>
  </si>
  <si>
    <t>281</t>
  </si>
  <si>
    <t>763111726</t>
  </si>
  <si>
    <t>Příčka ze sádrokartonových desek ostatní konstrukce a práce na příčkách ze sádrokartonových desek ochrana rohů lišta na ochranu volných hran vysoce pevná a nára</t>
  </si>
  <si>
    <t>Příčka ze sádrokartonových desek ostatní konstrukce a práce na příčkách ze sádrokartonových desek ochrana rohů lišta na ochranu volných hran vysoce pevná a nárazu odolná</t>
  </si>
  <si>
    <t>282</t>
  </si>
  <si>
    <t>763111721</t>
  </si>
  <si>
    <t>Příčka ze sádrokartonových desek ostatní konstrukce a práce na příčkách ze sádrokartonových desek ochrana rohů úhelníky plastové</t>
  </si>
  <si>
    <t>283</t>
  </si>
  <si>
    <t>763111772</t>
  </si>
  <si>
    <t>Příčka ze sádrokartonových desek Příplatek k cenám za rovinnost celoplošné tmelení kvality Q4</t>
  </si>
  <si>
    <t>284</t>
  </si>
  <si>
    <t>998763102</t>
  </si>
  <si>
    <t>Přesun hmot pro dřevostavby stanovený z hmotnosti přesunovaného materiálu vodorovná dopravní vzdálenost do 50 m v objektech výšky přes 12 do 24 m</t>
  </si>
  <si>
    <t>285</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</si>
  <si>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</si>
  <si>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</si>
  <si>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</si>
  <si>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</si>
  <si>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</si>
  <si>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286</t>
  </si>
  <si>
    <t>764002841</t>
  </si>
  <si>
    <t>Demontáž klempířských konstrukcí oplechování horních ploch zdí a nadezdívek do suti</t>
  </si>
  <si>
    <t>287</t>
  </si>
  <si>
    <t>764001821</t>
  </si>
  <si>
    <t>Demontáž klempířských konstrukcí krytiny ze svitků nebo tabulí do suti</t>
  </si>
  <si>
    <t>288</t>
  </si>
  <si>
    <t>764002821</t>
  </si>
  <si>
    <t>Demontáž klempířských konstrukcí střešního výlezu do suti</t>
  </si>
  <si>
    <t>289</t>
  </si>
  <si>
    <t>764002851</t>
  </si>
  <si>
    <t>Demontáž klempířských konstrukcí oplechování parapetů do suti</t>
  </si>
  <si>
    <t>290</t>
  </si>
  <si>
    <t>764002871</t>
  </si>
  <si>
    <t>Demontáž klempířských konstrukcí lemování zdí do suti</t>
  </si>
  <si>
    <t>291</t>
  </si>
  <si>
    <t>764002861</t>
  </si>
  <si>
    <t>Demontáž klempířských konstrukcí oplechování říms do suti</t>
  </si>
  <si>
    <t>292</t>
  </si>
  <si>
    <t>997013214.2</t>
  </si>
  <si>
    <t>293</t>
  </si>
  <si>
    <t>294</t>
  </si>
  <si>
    <t>764215611</t>
  </si>
  <si>
    <t>Oplechování horních ploch zdí a nadezdívek (atik) z pozinkovaného plechu s povrchovou úpravou celoplošně lepené přes rš 800 mm</t>
  </si>
  <si>
    <t>295</t>
  </si>
  <si>
    <t>764215607</t>
  </si>
  <si>
    <t>Oplechování horních ploch zdí a nadezdívek (atik) z pozinkovaného plechu s povrchovou úpravou celoplošně lepené rš 670 mm</t>
  </si>
  <si>
    <t>296</t>
  </si>
  <si>
    <t>764215608</t>
  </si>
  <si>
    <t>Oplechování horních ploch zdí a nadezdívek (atik) z pozinkovaného plechu s povrchovou úpravou celoplošně lepené rš 750 mm</t>
  </si>
  <si>
    <t>297</t>
  </si>
  <si>
    <t>764215646</t>
  </si>
  <si>
    <t>Oplechování horních ploch zdí a nadezdívek (atik) z pozinkovaného plechu s povrchovou úpravou Příplatek k cenám za zvýšenou pracnost při provedení rohu nebo kou</t>
  </si>
  <si>
    <t>Oplechování horních ploch zdí a nadezdívek (atik) z pozinkovaného plechu s povrchovou úpravou Příplatek k cenám za zvýšenou pracnost při provedení rohu nebo koutu přes rš 400 mm</t>
  </si>
  <si>
    <t>298</t>
  </si>
  <si>
    <t>764111641</t>
  </si>
  <si>
    <t>Krytina ze svitků, ze šablon nebo taškových tabulí z pozinkovaného plechu s povrchovou úpravou s úpravou u okapů, prostupů a výčnělků střechy rovné drážkováním</t>
  </si>
  <si>
    <t>Krytina ze svitků, ze šablon nebo taškových tabulí z pozinkovaného plechu s povrchovou úpravou s úpravou u okapů, prostupů a výčnělků střechy rovné drážkováním ze svitků do rš 670 mm, sklon střechy do 30°</t>
  </si>
  <si>
    <t>299</t>
  </si>
  <si>
    <t>764218607</t>
  </si>
  <si>
    <t>Oplechování říms a ozdobných prvků z pozinkovaného plechu s povrchovou úpravou rovných, bez rohů mechanicky kotvené rš 670 mm</t>
  </si>
  <si>
    <t>300</t>
  </si>
  <si>
    <t>764314612</t>
  </si>
  <si>
    <t>Lemování prostupů z pozinkovaného plechu s povrchovou úpravou bez lišty, střech s krytinou skládanou nebo z plechu</t>
  </si>
  <si>
    <t>301</t>
  </si>
  <si>
    <t>764312416</t>
  </si>
  <si>
    <t>Lemování zdí z pozinkovaného plechu spodní s formováním do tvaru krytiny rovné, střech s krytinou skládanou mimo prejzovou rš 500 mm</t>
  </si>
  <si>
    <t>302</t>
  </si>
  <si>
    <t>764312419</t>
  </si>
  <si>
    <t>Lemování zdí z pozinkovaného plechu spodní s formováním do tvaru krytiny rovné, střech s krytinou skládanou mimo prejzovou rš 800 mm</t>
  </si>
  <si>
    <t>303</t>
  </si>
  <si>
    <t>764011620</t>
  </si>
  <si>
    <t>Dilatační lišta z pozinkovaného plechu s povrchovou úpravou připojovací, včetně tmelení rš 80 mm</t>
  </si>
  <si>
    <t>304</t>
  </si>
  <si>
    <t>76422345R</t>
  </si>
  <si>
    <t>K2 - Oplechování střešních prvků z TiZn plechu střešní výlez rozměru 600 x 600 mm zateplený s lemováním s poplastu, střechy s krytinou povlakovou - kompletní D+</t>
  </si>
  <si>
    <t>K2 - Oplechování střešních prvků z TiZn plechu střešní výlez rozměru 600 x 600 mm zateplený s lemováním s poplastu, střechy s krytinou povlakovou - kompletní D+ M vč.kování s techn.parametry dle požadavku PD (tabulka PSV str.25)</t>
  </si>
  <si>
    <t>305</t>
  </si>
  <si>
    <t>998764103</t>
  </si>
  <si>
    <t>Přesun hmot pro konstrukce klempířské stanovený z hmotnosti přesunovaného materiálu vodorovná dopravní vzdálenost do 50 m v objektech výšky přes 12 do 24 m</t>
  </si>
  <si>
    <t>306</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</si>
  <si>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</si>
  <si>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</si>
  <si>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</si>
  <si>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766</t>
  </si>
  <si>
    <t>Konstrukce truhlářské</t>
  </si>
  <si>
    <t>307</t>
  </si>
  <si>
    <t>766691914</t>
  </si>
  <si>
    <t>Ostatní práce vyvěšení nebo zavěšení křídel s případným uložením a opětovným zavěšením po provedení stavebních změn dřevěných dveřních, plochy do 2 m2</t>
  </si>
  <si>
    <t>308</t>
  </si>
  <si>
    <t>766691915</t>
  </si>
  <si>
    <t>Ostatní práce vyvěšení nebo zavěšení křídel s případným uložením a opětovným zavěšením po provedení stavebních změn dřevěných dveřních, plochy přes 2 m2</t>
  </si>
  <si>
    <t>309</t>
  </si>
  <si>
    <t>766691912</t>
  </si>
  <si>
    <t>Ostatní práce vyvěšení nebo zavěšení křídel s případným uložením a opětovným zavěšením po provedení stavebních změn dřevěných okenních, plochy přes 1,5 m2</t>
  </si>
  <si>
    <t>310</t>
  </si>
  <si>
    <t>766691911</t>
  </si>
  <si>
    <t>Ostatní práce vyvěšení nebo zavěšení křídel s případným uložením a opětovným zavěšením po provedení stavebních změn dřevěných okenních, plochy do 1,5 m2</t>
  </si>
  <si>
    <t>311</t>
  </si>
  <si>
    <t>766211811</t>
  </si>
  <si>
    <t>Demontáž madel schodišťových</t>
  </si>
  <si>
    <t>312</t>
  </si>
  <si>
    <t>997013214.3</t>
  </si>
  <si>
    <t>313</t>
  </si>
  <si>
    <t>Poplatek za uložení stavebního odpadu na skládce (skládkovné) ze skla zatříděného do Katalogu odpadů pod kódem 17 02 02 VČETNĚ DOPRAVY - EVIDENČNÍ POLOŽKA. NEOC</t>
  </si>
  <si>
    <t>Poplatek za uložení stavebního odpadu na skládce (skládkovné) ze skla zatříděného do Katalogu odpadů pod kódem 17 02 02 VČETNĚ DOPRAVY - EVIDENČNÍ POLOŽKA. NEOCEŇOVAT v objektu SO/PS, položka se oceňuje pouze v objektu SO 90-90</t>
  </si>
  <si>
    <t>314</t>
  </si>
  <si>
    <t>Poplatek za uložení stavebního odpadu na skládce (skládkovné) dřevěného zatříděného do Katalogu odpadů pod kódem 17 02 01 VČETNĚ DOPRAVY - EVIDENČNÍ POLOŽKA. NE</t>
  </si>
  <si>
    <t>Poplatek za uložení stavebního odpadu na skládce (skládkovné) dřevěného zatříděného do Katalogu odpadů pod kódem 17 02 01 VČETNĚ DOPRAVY - EVIDENČNÍ POLOŽKA. NEOCEŇOVAT v objektu SO/PS, položka se oceňuje pouze v objektu SO 90-90</t>
  </si>
  <si>
    <t>315</t>
  </si>
  <si>
    <t>766660021</t>
  </si>
  <si>
    <t>Montáž dveřních křídel dřevěných nebo plastových otevíravých do ocelové zárubně protipožárních jednokřídlových, šířky do 800 mm</t>
  </si>
  <si>
    <t>316</t>
  </si>
  <si>
    <t>6116209R</t>
  </si>
  <si>
    <t>D2+D16+D19 - dveře jednokřídlé dřevěné CPL fólie protipožární EI (EW) 30 DP3  plné 800x1970-2100mm + základní kování</t>
  </si>
  <si>
    <t>317</t>
  </si>
  <si>
    <t>766660022</t>
  </si>
  <si>
    <t>Montáž dveřních křídel dřevěných nebo plastových otevíravých do ocelové zárubně protipožárních jednokřídlových, šířky přes 800 mm</t>
  </si>
  <si>
    <t>318</t>
  </si>
  <si>
    <t>611620R2</t>
  </si>
  <si>
    <t>D18 - dveře jednokřídlé dřevěné CPL fólie protipožární EI (EW) 30 DP3 plné 900x2000 + základní kování</t>
  </si>
  <si>
    <t>319</t>
  </si>
  <si>
    <t>766660031</t>
  </si>
  <si>
    <t>Montáž dveřních křídel dřevěných nebo plastových otevíravých do ocelové zárubně protipožárních dvoukřídlových jakékoliv šířky</t>
  </si>
  <si>
    <t>320</t>
  </si>
  <si>
    <t>6116206R</t>
  </si>
  <si>
    <t>D17 - dveře dvoukřídlé dřevěné CPL fólie protipožární EI (EW) 30 D3 plné 1600x1970-2100mm + základní kování</t>
  </si>
  <si>
    <t>321</t>
  </si>
  <si>
    <t>766660717</t>
  </si>
  <si>
    <t>Montáž dveřních doplňků samozavírače na zárubeň ocelovou</t>
  </si>
  <si>
    <t>322</t>
  </si>
  <si>
    <t>54917265</t>
  </si>
  <si>
    <t>samozavírač dveří hydraulický K214 č.14 zlatá bronz</t>
  </si>
  <si>
    <t>323</t>
  </si>
  <si>
    <t>742210241</t>
  </si>
  <si>
    <t>Montáž dveřního koordinátoru s postupným zavíráním dvoukřídlých dveří</t>
  </si>
  <si>
    <t>324</t>
  </si>
  <si>
    <t>5491412R</t>
  </si>
  <si>
    <t>kování - koordinátor zavírání dvoukřídlých dveří</t>
  </si>
  <si>
    <t>325</t>
  </si>
  <si>
    <t>766660012</t>
  </si>
  <si>
    <t>Montáž dveřních křídel dřevěných nebo plastových otevíravých do ocelové zárubně povrchově upravených dvoukřídlových, šířky přes 1450 mm</t>
  </si>
  <si>
    <t>326</t>
  </si>
  <si>
    <t>6116210R</t>
  </si>
  <si>
    <t>D1 - dveře dvoukřídlé dřevěné CPL fólie plné 1600x1970-2100mm + základní kování</t>
  </si>
  <si>
    <t>327</t>
  </si>
  <si>
    <t>766660717.1</t>
  </si>
  <si>
    <t>328</t>
  </si>
  <si>
    <t>54917265.1</t>
  </si>
  <si>
    <t>329</t>
  </si>
  <si>
    <t>766660732</t>
  </si>
  <si>
    <t>Montáž dveřních doplňků dveřního kování bezpečnostního přídavného zámku</t>
  </si>
  <si>
    <t>330</t>
  </si>
  <si>
    <t>5491413R</t>
  </si>
  <si>
    <t>kování bezpečnostní, magnetický kontakt PIR detektoru ochrany prostoru vč.čidla</t>
  </si>
  <si>
    <t>331</t>
  </si>
  <si>
    <t>766660002</t>
  </si>
  <si>
    <t>Montáž dveřních křídel dřevěných nebo plastových otevíravých do ocelové zárubně povrchově upravených jednokřídlových, šířky přes 800 mm</t>
  </si>
  <si>
    <t>332</t>
  </si>
  <si>
    <t>611620R3</t>
  </si>
  <si>
    <t>D3+ D20+ D25+ D31+ D31.1- dveře jednokřídlé dřevěné CPL fólie plné 800x1970-2100mm + kování</t>
  </si>
  <si>
    <t>333</t>
  </si>
  <si>
    <t>611603R1</t>
  </si>
  <si>
    <t>D4+ D30 - dveře jednokřídlé dřevěné CPL folie vč. nerezové mřížky plné 600-700x1970,2000mm + kování</t>
  </si>
  <si>
    <t>334</t>
  </si>
  <si>
    <t>611603R2</t>
  </si>
  <si>
    <t>D6+ D10+ D23+ D24 - dveře jednokřídlé dřevěné CPL folie vč. nerezové mřížky plné 800-900x1970,2000mm + kování</t>
  </si>
  <si>
    <t>335</t>
  </si>
  <si>
    <t>611603R3</t>
  </si>
  <si>
    <t>D7+ D8+ D9 - dveře jednokřídlé dřevěné CPL folie vč. nerezové mřížky plné 800-900x1970,2000mm + kování na mincovní automat</t>
  </si>
  <si>
    <t>336</t>
  </si>
  <si>
    <t>611603R4</t>
  </si>
  <si>
    <t>D11 - dveře jednokřídlé dřevěné CPL folie vč. nerezové mřížky 800-900x1970,2000mm + kování + vydávací okénko 600/600 mm s pultem</t>
  </si>
  <si>
    <t>337</t>
  </si>
  <si>
    <t>611620R5</t>
  </si>
  <si>
    <t>D14+ D26+ D32 - dveře jednokřídlé dřevěné CPL fólie plné 900x1970-2100mm + kování</t>
  </si>
  <si>
    <t>338</t>
  </si>
  <si>
    <t>766660741</t>
  </si>
  <si>
    <t>Montáž dveřních doplňků držadla kyvných dveří</t>
  </si>
  <si>
    <t>339</t>
  </si>
  <si>
    <t>5514705R</t>
  </si>
  <si>
    <t>madlo rovné nerezové dl.900 mm</t>
  </si>
  <si>
    <t>340</t>
  </si>
  <si>
    <t>766660713</t>
  </si>
  <si>
    <t>Montáž dveřních doplňků plechu okopového</t>
  </si>
  <si>
    <t>341</t>
  </si>
  <si>
    <t>5491520R</t>
  </si>
  <si>
    <t>plech okopový Al 915x400x0,8mm s otvorem na větr.dveřní mřížku</t>
  </si>
  <si>
    <t>342</t>
  </si>
  <si>
    <t>766622216</t>
  </si>
  <si>
    <t>Montáž oken plastových plochy do 1 m2 včetně montáže rámu otevíravých do zdiva</t>
  </si>
  <si>
    <t>343</t>
  </si>
  <si>
    <t>611400R2</t>
  </si>
  <si>
    <t>O5 - okno plastové posuvné/sklopné izolační trojsklo do plochy 1m2+kování</t>
  </si>
  <si>
    <t>344</t>
  </si>
  <si>
    <t>766629513</t>
  </si>
  <si>
    <t>Montáž oken dřevěných Příplatek k cenám za izolaci mezi ostěním a rámem okna při rovném ostění, s perlinkou, připojovací spára tl. do 20 mm</t>
  </si>
  <si>
    <t>345</t>
  </si>
  <si>
    <t>766211400</t>
  </si>
  <si>
    <t>Montáž madel schodišťových dřevěných z jednoho kusu dílčích, šířky do 150 mm</t>
  </si>
  <si>
    <t>346</t>
  </si>
  <si>
    <t>0521710R</t>
  </si>
  <si>
    <t>S1+ S2 - madlo dřevěné D 60mm s transparentním nátěrem</t>
  </si>
  <si>
    <t>347</t>
  </si>
  <si>
    <t>766231113</t>
  </si>
  <si>
    <t>Montáž sklápěcích schodů na půdu s vyřezáním otvoru a kompletizací</t>
  </si>
  <si>
    <t>348</t>
  </si>
  <si>
    <t>5534758R</t>
  </si>
  <si>
    <t>K3 - schody skládací protipožární EI2 30, mech. z Al profilů s protiskluznou úpravou, pro výšku max. 280cm, rozměr 120x70cm s izolovaným víkem a kováním -  KOMP</t>
  </si>
  <si>
    <t>K3 - schody skládací protipožární EI2 30, mech. z Al profilů s protiskluznou úpravou, pro výšku max. 280cm, rozměr 120x70cm s izolovaným víkem a kováním -  KOMPLETNÍ DODÁVKA S PARAMETRY DLE POŽADAVKU PD (tabulka PSV str.25)</t>
  </si>
  <si>
    <t>349</t>
  </si>
  <si>
    <t>350</t>
  </si>
  <si>
    <t>351</t>
  </si>
  <si>
    <t>767112812</t>
  </si>
  <si>
    <t>Demontáž stěn a příček pro zasklení svařovaných</t>
  </si>
  <si>
    <t>352</t>
  </si>
  <si>
    <t>767691823</t>
  </si>
  <si>
    <t>Ostatní práce - vyvěšení nebo zavěšení kovových křídel s případným uložením a opětovným zavěšením po provedení stavebních změn dveří, plochy přes 2 m2</t>
  </si>
  <si>
    <t>353</t>
  </si>
  <si>
    <t>767996701</t>
  </si>
  <si>
    <t>Demontáž ostatních zámečnických konstrukcí o hmotnosti jednotlivých dílů řezáním do 50 kg</t>
  </si>
  <si>
    <t>354</t>
  </si>
  <si>
    <t>355</t>
  </si>
  <si>
    <t>767161824</t>
  </si>
  <si>
    <t>Demontáž zábradlí do suti schodišťového nerozebíratelný spoj hmotnosti 1 m zábradlí přes 20 kg</t>
  </si>
  <si>
    <t>356</t>
  </si>
  <si>
    <t>767661811</t>
  </si>
  <si>
    <t>Demontáž mříží pevných nebo otevíravých</t>
  </si>
  <si>
    <t>357</t>
  </si>
  <si>
    <t>767996701.1</t>
  </si>
  <si>
    <t>358</t>
  </si>
  <si>
    <t>767991912</t>
  </si>
  <si>
    <t>Ostatní opravy řezání plamenem</t>
  </si>
  <si>
    <t>359</t>
  </si>
  <si>
    <t>767581801</t>
  </si>
  <si>
    <t>Demontáž podhledů kazet</t>
  </si>
  <si>
    <t>360</t>
  </si>
  <si>
    <t>767582800</t>
  </si>
  <si>
    <t>Demontáž podhledů roštů</t>
  </si>
  <si>
    <t>361</t>
  </si>
  <si>
    <t>997013214.4</t>
  </si>
  <si>
    <t>362</t>
  </si>
  <si>
    <t>363</t>
  </si>
  <si>
    <t>364</t>
  </si>
  <si>
    <t>767995114</t>
  </si>
  <si>
    <t>Montáž ostatních atypických zámečnických konstrukcí hmotnosti přes 20 do 50 kg</t>
  </si>
  <si>
    <t>365</t>
  </si>
  <si>
    <t>ocel - kilogramová cena</t>
  </si>
  <si>
    <t>366</t>
  </si>
  <si>
    <t>767113130</t>
  </si>
  <si>
    <t>Montáž stěn a příček pro zasklení z hliníkových profilů, plochy jednotlivých stěn přes 9 do 12 m2</t>
  </si>
  <si>
    <t>367</t>
  </si>
  <si>
    <t>553410R1</t>
  </si>
  <si>
    <t>D15+ D28 - stěna Al s fixním zasklením jednoduché bezpečností sklo přes plochu 1m2 v 1,5-2,5m</t>
  </si>
  <si>
    <t>368</t>
  </si>
  <si>
    <t>553410R2</t>
  </si>
  <si>
    <t>D21+ D22 - stěna Al elox s fixním zasklením bezpečnostní dvojsklo přes plochu 1m2 přes v 2,5m</t>
  </si>
  <si>
    <t>369</t>
  </si>
  <si>
    <t>767642112</t>
  </si>
  <si>
    <t>Montáž automatických dveří posuvných, výšky přes 2200 do 3000 mm lineárních, šířky přes 1000 do 1800 mm</t>
  </si>
  <si>
    <t>370</t>
  </si>
  <si>
    <t>5532910R</t>
  </si>
  <si>
    <t>D15+ D28 - dveře automatické vnitřní posuvné lineárně, rám Al profily š.70 mm, zasklení jednoduché bezpečnostní, 2 křídlé 1450x2250mm</t>
  </si>
  <si>
    <t>371</t>
  </si>
  <si>
    <t>767641111</t>
  </si>
  <si>
    <t>Montáž automatických dveří posuvných, výšky do 2200 mm lineárních, šířky do 1000 mm</t>
  </si>
  <si>
    <t>372</t>
  </si>
  <si>
    <t>553291R1</t>
  </si>
  <si>
    <t>D29 - dveře automatické vnitřní posuvné lineárně, rám Al profily 70mm, zasklení jednoduché bezpečnostní, 1 křídlé 1000x2200mm + čidlo pro detektor pohybu + uzpů</t>
  </si>
  <si>
    <t>D29 - dveře automatické vnitřní posuvné lineárně, rám Al profily 70mm, zasklení jednoduché bezpečnostní, 1 křídlé 1000x2200mm + čidlo pro detektor pohybu + uzpůsobeny pro hendikepované, doplněny o EACS</t>
  </si>
  <si>
    <t>373</t>
  </si>
  <si>
    <t>767640311</t>
  </si>
  <si>
    <t>Montáž dveří ocelových nebo hliníkových vnitřních jednokřídlových</t>
  </si>
  <si>
    <t>374</t>
  </si>
  <si>
    <t>55341331</t>
  </si>
  <si>
    <t>dveře jednokřídlé Al prosklené max rozměru otvoru 2,42m2</t>
  </si>
  <si>
    <t>375</t>
  </si>
  <si>
    <t>767113150</t>
  </si>
  <si>
    <t>Montáž stěn a příček pro zasklení z hliníkových profilů, plochy jednotlivých stěn přes 16 m2</t>
  </si>
  <si>
    <t>376</t>
  </si>
  <si>
    <t>5534176R1</t>
  </si>
  <si>
    <t>O1 - stěna samonosná venkovní  4400x6500 mm v Al rámech zasklená bezpečnostním izolačním trojsklem s neprůhlednou fólií vně i uvnitř, 2x otevíravé okno 880x210</t>
  </si>
  <si>
    <t>O1 - stěna samonosná venkovní  4400x6500 mm v Al rámech zasklená bezpečnostním izolačním trojsklem s neprůhlednou fólií vně i uvnitř, 2x otevíravé okno 880x210 mm na el.pohoni + kování  - KOMPLETNÍ DODÁVKA DLE POŽADAVKU PD  (tabulka PSV str.11)</t>
  </si>
  <si>
    <t>377</t>
  </si>
  <si>
    <t>5534176R2</t>
  </si>
  <si>
    <t>O2 - stěna samonosná venkovní  22600x6493 mm v Al rámech zasklená bezpečnostním izolačním trojsklem s neprůhlednou fólií vně i uvnitř, 8 x otevíravé okno 841x20</t>
  </si>
  <si>
    <t>O2 - stěna samonosná venkovní  22600x6493 mm v Al rámech zasklená bezpečnostním izolačním trojsklem s neprůhlednou fólií vně i uvnitř, 8 x otevíravé okno 841x208 mm na el.pohoni + kování  - KOMPLETNÍ DODÁVKA DLE POŽADAVKU PD  (tabulka PSV str.13)</t>
  </si>
  <si>
    <t>378</t>
  </si>
  <si>
    <t>76742620R</t>
  </si>
  <si>
    <t>Montáž kovových fasádních předokenních žaluzií horizontálních s elektromotorem</t>
  </si>
  <si>
    <t>379</t>
  </si>
  <si>
    <t>ŽAL1- ŽAL4  - předokenní Al žaluzie lamely tvaru Z horizontální s elektromotorem osazená do truhlíku -  KOMPLETNÍ DODÁVKA DLE POŽADAVKU PD (vč.povrch.úpravy, ne</t>
  </si>
  <si>
    <t>ŽAL1- ŽAL4  - předokenní Al žaluzie lamely tvaru Z horizontální s elektromotorem osazená do truhlíku -  KOMPLETNÍ DODÁVKA DLE POŽADAVKU PD (vč.povrch.úpravy, nerez kotvení, senzoru, elektromotoru, ovládání atd.- tabulka PSV str.15-16)</t>
  </si>
  <si>
    <t>380</t>
  </si>
  <si>
    <t>767640111</t>
  </si>
  <si>
    <t>Montáž dveří ocelových nebo hliníkových vchodových jednokřídlových bez nadsvětlíku</t>
  </si>
  <si>
    <t>381</t>
  </si>
  <si>
    <t>5534133R</t>
  </si>
  <si>
    <t>D27 - dveře jednokřídlé Al prosklené izolačním trojsklem s bezpečn.fólií max rozměru otvoru 2,42m2 bezpečnostní třídy RC2+ zárubeň a kování</t>
  </si>
  <si>
    <t>382</t>
  </si>
  <si>
    <t>767620125</t>
  </si>
  <si>
    <t>Montáž oken zdvojených z hliníkových nebo ocelových profilů na polyuretanovou pěnu otevíravých do zdiva, plochy do 0,6 m2</t>
  </si>
  <si>
    <t>383</t>
  </si>
  <si>
    <t>55341009</t>
  </si>
  <si>
    <t>okno Al otevíravé/sklopné trojsklo do plochy 1m2</t>
  </si>
  <si>
    <t>384</t>
  </si>
  <si>
    <t>767620128</t>
  </si>
  <si>
    <t>Montáž oken zdvojených z hliníkových nebo ocelových profilů na polyuretanovou pěnu otevíravých do zdiva, plochy přes 2,5 m2</t>
  </si>
  <si>
    <t>385</t>
  </si>
  <si>
    <t>55341013</t>
  </si>
  <si>
    <t>okno Al otevíravé/sklopné trojsklo přes plochu 1m2 v 1,5-2,5m</t>
  </si>
  <si>
    <t>386</t>
  </si>
  <si>
    <t>767620717</t>
  </si>
  <si>
    <t>Montáž oken zdvojených ostatní práce montáž kování okenní záskočka</t>
  </si>
  <si>
    <t>387</t>
  </si>
  <si>
    <t>4048301R</t>
  </si>
  <si>
    <t>detektor tříštění skla</t>
  </si>
  <si>
    <t>388</t>
  </si>
  <si>
    <t>766629513.1</t>
  </si>
  <si>
    <t>Montáž oken dřevěných Příplatek k cenám za tepelnou izolaci mezi ostěním a rámem okna při rovném ostění, s perlinkou, připojovací spára tl. do 20 mm</t>
  </si>
  <si>
    <t>389</t>
  </si>
  <si>
    <t>767163221</t>
  </si>
  <si>
    <t>Montáž kompletního kovového zábradlí přímého z dílců na schodišti kotveného do betonu</t>
  </si>
  <si>
    <t>390</t>
  </si>
  <si>
    <t>767163121</t>
  </si>
  <si>
    <t>Montáž kompletního kovového zábradlí přímého z dílců v rovině (na rovné ploše) kotveného do betonu</t>
  </si>
  <si>
    <t>391</t>
  </si>
  <si>
    <t>5534228R</t>
  </si>
  <si>
    <t>S3 - zábradlí celoskleněné nerez výšky 900 mm -  KOMPLETNÍ DODÁVKA DLE POŽADAVKU PD (vč.skla, kotvení, úchytů, madel atd - tabulka PSV str.18)</t>
  </si>
  <si>
    <t>392</t>
  </si>
  <si>
    <t>767995113</t>
  </si>
  <si>
    <t>Montáž ostatních atypických zámečnických konstrukcí hmotnosti přes 10 do 20 kg</t>
  </si>
  <si>
    <t>393</t>
  </si>
  <si>
    <t>5530000R1.1</t>
  </si>
  <si>
    <t>394</t>
  </si>
  <si>
    <t>953961211</t>
  </si>
  <si>
    <t>Kotvy chemické s vyvrtáním otvoru do betonu, železobetonu nebo tvrdého kamene chemická patrona, velikost M 8, hloubka 80 mm</t>
  </si>
  <si>
    <t>395</t>
  </si>
  <si>
    <t>953965111</t>
  </si>
  <si>
    <t>Kotvy chemické s vyvrtáním otvoru kotevní šrouby pro chemické kotvy, velikost M 8, délka 110 mm</t>
  </si>
  <si>
    <t>396</t>
  </si>
  <si>
    <t>767995114.1</t>
  </si>
  <si>
    <t>397</t>
  </si>
  <si>
    <t>5530000R1.2</t>
  </si>
  <si>
    <t>398</t>
  </si>
  <si>
    <t>767165111</t>
  </si>
  <si>
    <t>Montáž zábradlí rovného madel z trubek nebo tenkostěnných profilů šroubováním</t>
  </si>
  <si>
    <t>399</t>
  </si>
  <si>
    <t>nerezová ocel - kilogramová cena</t>
  </si>
  <si>
    <t>400</t>
  </si>
  <si>
    <t>953962111</t>
  </si>
  <si>
    <t>Kotvy chemické s vyvrtáním otvoru do zdiva z plných cihel tmel, hloubka 80 mm, velikost M 8</t>
  </si>
  <si>
    <t>401</t>
  </si>
  <si>
    <t>953965111.1</t>
  </si>
  <si>
    <t>402</t>
  </si>
  <si>
    <t>767122112</t>
  </si>
  <si>
    <t>Montáž stěn a příček s výplní drátěnou sítí spojených svařováním</t>
  </si>
  <si>
    <t>403</t>
  </si>
  <si>
    <t>R POL 119</t>
  </si>
  <si>
    <t>Z1-Z5 - Kovová mříž u stropu - rám kovový Jekl 50/50 mm+ výplň kovová síť oka 100/100/6mm</t>
  </si>
  <si>
    <t>404</t>
  </si>
  <si>
    <t>751398022</t>
  </si>
  <si>
    <t>Montáž ostatních zařízení větrací mřížky stěnové, průřezu přes 0,04 do 0,100 m2</t>
  </si>
  <si>
    <t>405</t>
  </si>
  <si>
    <t>4297233R</t>
  </si>
  <si>
    <t>Z9+Z10 - mřížka stěnová otevřená jednořadá kovová Al elox úhel lamel 15° 300x300mm, šířka rámečku 25 mm, rozteč lamel 12,5 mm</t>
  </si>
  <si>
    <t>406</t>
  </si>
  <si>
    <t>751398025</t>
  </si>
  <si>
    <t>Montáž ostatních zařízení větrací mřížky stěnové, průřezu přes 0,200 m2</t>
  </si>
  <si>
    <t>407</t>
  </si>
  <si>
    <t>4297236R</t>
  </si>
  <si>
    <t>Z6 - mřížka stěnová otevřená jednořadá kovová Al elox, úhel lamel 15° 1100x400mm, šířka rámečku 25 mm, rozteč lamel 12,5 mm</t>
  </si>
  <si>
    <t>408</t>
  </si>
  <si>
    <t>42972355</t>
  </si>
  <si>
    <t>mřížka stěnová otevřená jednořadá kovová úhel lamel 15° 1000x400mm</t>
  </si>
  <si>
    <t>409</t>
  </si>
  <si>
    <t>4297234R</t>
  </si>
  <si>
    <t>Z8 - mřížka stěnová otevřená jednořadá kovová Al elox, úhel lamel 15° 600x400mm, šířka rámečku 25 mm, rozteč lamel 12,5 mm</t>
  </si>
  <si>
    <t>410</t>
  </si>
  <si>
    <t>64494112R</t>
  </si>
  <si>
    <t>Montáž průvětrníků nebo mřížek odvětrávacích montáž a dodání průchodky (trubky) se zhotovením otvoru v tepelné izolaci</t>
  </si>
  <si>
    <t>411</t>
  </si>
  <si>
    <t>767662120</t>
  </si>
  <si>
    <t>Montáž mříží pevných, připevněných svařováním</t>
  </si>
  <si>
    <t>412</t>
  </si>
  <si>
    <t>Z11 - Kovová okenní mříž z Jekl profilu</t>
  </si>
  <si>
    <t>413</t>
  </si>
  <si>
    <t>767584502</t>
  </si>
  <si>
    <t>Montáž kovových podhledů kazetových, na nosný rošt na ocelovou konstrukci, z kazet velikosti 600 x 600 mm</t>
  </si>
  <si>
    <t>414</t>
  </si>
  <si>
    <t>767585103</t>
  </si>
  <si>
    <t>Montáž kovových podhledů doplňků podhledů pomocných konstrukcí z tenkostěnných profilů připevněných přistřelením</t>
  </si>
  <si>
    <t>415</t>
  </si>
  <si>
    <t>SK16 - Replika stáv.podhledu z hliníkových kazet vč.perforace, hliníkového roštu a detailů (ukončení, prostupy atd.)</t>
  </si>
  <si>
    <t>416</t>
  </si>
  <si>
    <t>998767103</t>
  </si>
  <si>
    <t>Přesun hmot pro zámečnické konstrukce stanovený z hmotnosti přesunovaného materiálu vodorovná dopravní vzdálenost do 50 m v objektech výšky přes 12 do 24 m</t>
  </si>
  <si>
    <t>417</t>
  </si>
  <si>
    <t>771</t>
  </si>
  <si>
    <t>Podlahy z dlaždic</t>
  </si>
  <si>
    <t>418</t>
  </si>
  <si>
    <t>771574153</t>
  </si>
  <si>
    <t>Montáž podlah z dlaždic keramických lepených flexibilním lepidlem velkoformátových hladkých přes 2 do 4 ks/m2</t>
  </si>
  <si>
    <t>419</t>
  </si>
  <si>
    <t>59761440</t>
  </si>
  <si>
    <t>dlažba velkoformátová keramická slinutá hladká do interiéru i exteriéru pro vysoké mechanické namáhání přes 2 do 4ks/m2 (parametry dle požadavku PD-skladby kons</t>
  </si>
  <si>
    <t>dlažba velkoformátová keramická slinutá hladká do interiéru i exteriéru pro vysoké mechanické namáhání přes 2 do 4ks/m2 (parametry dle požadavku PD-skladby konstrukcí str.6+8)</t>
  </si>
  <si>
    <t>420</t>
  </si>
  <si>
    <t>771274123</t>
  </si>
  <si>
    <t>Montáž obkladů schodišť z dlaždic keramických lepených flexibilním lepidlem stupnic protiskluzných nebo reliéfních, šířky přes 250 do 300 mm</t>
  </si>
  <si>
    <t>421</t>
  </si>
  <si>
    <t>5976133R</t>
  </si>
  <si>
    <t>schodovka protiskluzná šířky 300x600mm s vybroušenými protiskluznými drážkami (parametry dle požadavku PD-skladby konstrukcí str.7)</t>
  </si>
  <si>
    <t>422</t>
  </si>
  <si>
    <t>771274242</t>
  </si>
  <si>
    <t>Montáž obkladů schodišť z dlaždic keramických lepených flexibilním lepidlem podstupnic protiskluzních nebo reliéfních, výšky přes 150 do 200 mm</t>
  </si>
  <si>
    <t>423</t>
  </si>
  <si>
    <t>59761440.1</t>
  </si>
  <si>
    <t>424</t>
  </si>
  <si>
    <t>771474114</t>
  </si>
  <si>
    <t>Montáž soklů z dlaždic keramických lepených flexibilním lepidlem rovných, výšky přes 120 do 150 mm</t>
  </si>
  <si>
    <t>425</t>
  </si>
  <si>
    <t>59761440.2</t>
  </si>
  <si>
    <t>426</t>
  </si>
  <si>
    <t>771474124</t>
  </si>
  <si>
    <t>Montáž soklů z dlaždic keramických lepených flexibilním lepidlem schodišťových šikmých, výšky přes 120 do 150 mm</t>
  </si>
  <si>
    <t>427</t>
  </si>
  <si>
    <t>59761440.3</t>
  </si>
  <si>
    <t>428</t>
  </si>
  <si>
    <t>771579196</t>
  </si>
  <si>
    <t>Montáž podlah z dlaždic keramických lepených flexibilním lepidlem Příplatek k cenám za dvousložkový spárovací tmel s hydrofobní funkcí</t>
  </si>
  <si>
    <t>429</t>
  </si>
  <si>
    <t>771579197</t>
  </si>
  <si>
    <t>Montáž podlah z dlaždic keramických lepených flexibilním lepidlem Příplatek k cenám za dvousložkové lepidlo s hydrofobní funkcí</t>
  </si>
  <si>
    <t>430</t>
  </si>
  <si>
    <t>771591111</t>
  </si>
  <si>
    <t>Příprava podkladu před provedením dlažby nátěr penetrační na podlahu</t>
  </si>
  <si>
    <t>431</t>
  </si>
  <si>
    <t>771151014</t>
  </si>
  <si>
    <t>Příprava podkladu před provedením dlažby samonivelační stěrka min.pevnosti 20 MPa, tloušťky přes 8 do 10 mm</t>
  </si>
  <si>
    <t>432</t>
  </si>
  <si>
    <t>771111011</t>
  </si>
  <si>
    <t>Příprava podkladu před provedením dlažby vysátí podlah</t>
  </si>
  <si>
    <t>433</t>
  </si>
  <si>
    <t>771111012</t>
  </si>
  <si>
    <t>Příprava podkladu před provedením dlažby vysátí schodišť</t>
  </si>
  <si>
    <t>434</t>
  </si>
  <si>
    <t>77159118R</t>
  </si>
  <si>
    <t>Podlahy - dokončovací práce pracnější řezání dlaždic keramických rovné</t>
  </si>
  <si>
    <t>435</t>
  </si>
  <si>
    <t>771161012</t>
  </si>
  <si>
    <t>Příprava podkladu před provedením dlažby montáž profilu dilatační spáry koutové (při styku podlahy se stěnou)</t>
  </si>
  <si>
    <t>436</t>
  </si>
  <si>
    <t>24551523</t>
  </si>
  <si>
    <t>profil spárový výplňový D 20mm</t>
  </si>
  <si>
    <t>437</t>
  </si>
  <si>
    <t>771161011</t>
  </si>
  <si>
    <t>Příprava podkladu před provedením dlažby montáž profilu dilatační spáry v rovině dlažby</t>
  </si>
  <si>
    <t>438</t>
  </si>
  <si>
    <t>59054162</t>
  </si>
  <si>
    <t>profil dilatační s bočními díly z PVC/CPE tl 6mm</t>
  </si>
  <si>
    <t>439</t>
  </si>
  <si>
    <t>998771103</t>
  </si>
  <si>
    <t>Přesun hmot pro podlahy z dlaždic stanovený z hmotnosti přesunovaného materiálu vodorovná dopravní vzdálenost do 50 m v objektech výšky přes 12 do 24 m</t>
  </si>
  <si>
    <t>440</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</si>
  <si>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</si>
  <si>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</si>
  <si>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</si>
  <si>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772</t>
  </si>
  <si>
    <t>Podlahy z kamene</t>
  </si>
  <si>
    <t>441</t>
  </si>
  <si>
    <t>772522811</t>
  </si>
  <si>
    <t>Demontáž dlažby z kamene do suti z tvrdých kamenů kladených do malty</t>
  </si>
  <si>
    <t>442</t>
  </si>
  <si>
    <t>997013214.5</t>
  </si>
  <si>
    <t>443</t>
  </si>
  <si>
    <t>Poplatek za uložení stavebního odpadu na skládce (skládkovné) z kamene zatříděného do Katalogu odpadů pod kódem 17 01 01.1 VČETNĚ DOPRAVY - EVIDENČNÍ POLOŽKA. N</t>
  </si>
  <si>
    <t>Poplatek za uložení stavebního odpadu na skládce (skládkovné) z kamene zatříděného do Katalogu odpadů pod kódem 17 01 01.1 VČETNĚ DOPRAVY - EVIDENČNÍ POLOŽKA. NEOCEŇOVAT v objektu SO/PS, položka se oceňuje pouze v objektu SO 90-90</t>
  </si>
  <si>
    <t>444</t>
  </si>
  <si>
    <t>772991422</t>
  </si>
  <si>
    <t>Dlažby z kamene - ostatní práce impregnační nátěr včetně základního čištění dvouvrstvý</t>
  </si>
  <si>
    <t>445</t>
  </si>
  <si>
    <t>632681113</t>
  </si>
  <si>
    <t>Vyspravení betonových podlah rychletuhnoucím polymerem s možností okamžitého zatížení, průměr vysprávky přes 50 do 200 mm a tl. do 30 mm</t>
  </si>
  <si>
    <t>446</t>
  </si>
  <si>
    <t>773901112.1</t>
  </si>
  <si>
    <t>Opravy podlah z litého teraca strojní broušení povrchu</t>
  </si>
  <si>
    <t>447</t>
  </si>
  <si>
    <t>772991431</t>
  </si>
  <si>
    <t>Dlažby z kamene - ostatní práce voskování a leštění ručně</t>
  </si>
  <si>
    <t>448</t>
  </si>
  <si>
    <t>998772103</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</si>
  <si>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</si>
  <si>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12 do 60 m</t>
  </si>
  <si>
    <t>449</t>
  </si>
  <si>
    <t>998772181</t>
  </si>
  <si>
    <t>Přesun hmot pro kamenné dlažby, obklady schodišťových stupňů a soklů stanovený z hmotnosti přesunovaného materiálu Příplatek k cenám za přesun prováděný bez pou</t>
  </si>
  <si>
    <t>Přesun hmot pro kamenné dlažby, obklady schodišťových stupňů a soklů stanovený z hmotnosti přesunovaného materiálu Příplatek k cenám za přesun prováděný bez použití mechanizace pro jakoukoliv výšku objektu</t>
  </si>
  <si>
    <t>776</t>
  </si>
  <si>
    <t>Podlahy povlakové</t>
  </si>
  <si>
    <t>450</t>
  </si>
  <si>
    <t>776301812</t>
  </si>
  <si>
    <t>Demontáž povlakových podlahovin ze schodišťových stupňů s podložkou</t>
  </si>
  <si>
    <t>451</t>
  </si>
  <si>
    <t>776201812</t>
  </si>
  <si>
    <t>Demontáž povlakových podlahovin lepených ručně s podložkou</t>
  </si>
  <si>
    <t>452</t>
  </si>
  <si>
    <t>776410811</t>
  </si>
  <si>
    <t>Demontáž soklíků nebo lišt pryžových nebo plastových</t>
  </si>
  <si>
    <t>453</t>
  </si>
  <si>
    <t>997013214.6</t>
  </si>
  <si>
    <t>454</t>
  </si>
  <si>
    <t>Poplatek za uložení stavebního odpadu na skládce (skládkovné) komunálního zatříděného do Katalogu odpadů pod kódem 20 03 01 VČETNĚ DOPRAVY - EVIDENČNÍ POLOŽKA.</t>
  </si>
  <si>
    <t>Poplatek za uložení stavebního odpadu na skládce (skládkovné) komunálního zatříděného do Katalogu odpadů pod kódem 20 03 01 VČETNĚ DOPRAVY - EVIDENČNÍ POLOŽKA. NEOCEŇOVAT v objektu SO/PS, položka se oceňuje pouze v objektu SO 90-90</t>
  </si>
  <si>
    <t>455</t>
  </si>
  <si>
    <t>776241111</t>
  </si>
  <si>
    <t>Montáž podlahovin ze sametového vinylu lepením pásů hladkých (bez vzoru)</t>
  </si>
  <si>
    <t>456</t>
  </si>
  <si>
    <t>2841102R</t>
  </si>
  <si>
    <t>PVC vinyl homogenní zátěžová tl 2,00 mm, třída zátěže 34/43, hořlavost Bfl S1, s antibakteriál. úpravou, chemicky odolná (parametry dle požadavku PD-skladby konstrukcí</t>
  </si>
  <si>
    <t>PVC vinyl homogenní zátěžová tl 2,00 mm, třída zátěže 34/43, hořlavost Bfl S1, s antibakteriál. úpravou, chemicky odolná (parametry dle požadavku PD-skladby konstrukcí str.7)</t>
  </si>
  <si>
    <t>457</t>
  </si>
  <si>
    <t>77642131R</t>
  </si>
  <si>
    <t>Montáž lišt obvodových šroubovaných</t>
  </si>
  <si>
    <t>458</t>
  </si>
  <si>
    <t>2841101R</t>
  </si>
  <si>
    <t>lišta Al speciální soklová pro vinylové podlahy do lišty</t>
  </si>
  <si>
    <t>459</t>
  </si>
  <si>
    <t>776421711</t>
  </si>
  <si>
    <t>Montáž lišt vložení pásků z podlahoviny do lišt včetně nařezání</t>
  </si>
  <si>
    <t>460</t>
  </si>
  <si>
    <t>2841102R.1</t>
  </si>
  <si>
    <t>461</t>
  </si>
  <si>
    <t>776991121</t>
  </si>
  <si>
    <t>Ostatní práce údržba nových podlahovin po pokládce čištění základní</t>
  </si>
  <si>
    <t>462</t>
  </si>
  <si>
    <t>776223111</t>
  </si>
  <si>
    <t>Montáž podlahovin z PVC spoj podlah svařováním za tepla (včetně frézování)</t>
  </si>
  <si>
    <t>463</t>
  </si>
  <si>
    <t>607561300</t>
  </si>
  <si>
    <t>šňůra svařovací pro podlahy z  přírodního linolea</t>
  </si>
  <si>
    <t>464</t>
  </si>
  <si>
    <t>776121321</t>
  </si>
  <si>
    <t>Příprava podkladu penetrace neředěná podlah</t>
  </si>
  <si>
    <t>465</t>
  </si>
  <si>
    <t>776111311</t>
  </si>
  <si>
    <t>Příprava podkladu vysátí podlah</t>
  </si>
  <si>
    <t>466</t>
  </si>
  <si>
    <t>776141114</t>
  </si>
  <si>
    <t>Příprava podkladu vyrovnání samonivelační stěrkou podlah min.pevnosti 20 MPa, tloušťky přes 8 do 10 mm</t>
  </si>
  <si>
    <t>467</t>
  </si>
  <si>
    <t>776421312</t>
  </si>
  <si>
    <t>Montáž lišt přechodových šroubovaných</t>
  </si>
  <si>
    <t>468</t>
  </si>
  <si>
    <t>55343119</t>
  </si>
  <si>
    <t>profil přechodový Al narážecí 40mm dub, buk, javor, třešeň</t>
  </si>
  <si>
    <t>469</t>
  </si>
  <si>
    <t>998776103</t>
  </si>
  <si>
    <t>Přesun hmot pro podlahy povlakové stanovený z hmotnosti přesunovaného materiálu vodorovná dopravní vzdálenost do 50 m v objektech výšky přes 12 do 24 m</t>
  </si>
  <si>
    <t>470</t>
  </si>
  <si>
    <t>998776181</t>
  </si>
  <si>
    <t>Přesun hmot pro podlahy povlakové stanovený z hmotnosti přesunovaného materiálu Příplatek k cenám za přesun prováděný bez použití mechanizace pro jakoukoliv výš</t>
  </si>
  <si>
    <t>Přesun hmot pro podlahy povlakové stanovený z hmotnosti přesunovaného materiálu Příplatek k cenám za přesun prováděný bez použití mechanizace pro jakoukoliv výšku objektu</t>
  </si>
  <si>
    <t>781</t>
  </si>
  <si>
    <t>Dokončovací práce - obklady</t>
  </si>
  <si>
    <t>471</t>
  </si>
  <si>
    <t>78167411R</t>
  </si>
  <si>
    <t>Montáž obkladů parapetů z dlaždic keramických lepených flexibilním lepidlem, šířky parapetu přes přes 200 mm</t>
  </si>
  <si>
    <t>472</t>
  </si>
  <si>
    <t>5976125R</t>
  </si>
  <si>
    <t>obklad parapetní keramický hladký s nosem přes 35 do 45ks/m2</t>
  </si>
  <si>
    <t>473</t>
  </si>
  <si>
    <t>781495211</t>
  </si>
  <si>
    <t>Čištění vnitřních ploch po provedení obkladu stěn chemickými prostředky</t>
  </si>
  <si>
    <t>474</t>
  </si>
  <si>
    <t>781471928</t>
  </si>
  <si>
    <t>Výměna keramické obkladačky kladené do malty, velikosti přes 85 do 100 ks/m2</t>
  </si>
  <si>
    <t>475</t>
  </si>
  <si>
    <t>59761170</t>
  </si>
  <si>
    <t>mozaika keramická hladká na podlahu i stěnu pro interiér i exteriér (2,5x2,5)-set 300x300mm</t>
  </si>
  <si>
    <t>476</t>
  </si>
  <si>
    <t>781477114</t>
  </si>
  <si>
    <t>Montáž obkladů vnitřních stěn z dlaždic keramických Příplatek k cenám za dvousložkový spárovací tmel</t>
  </si>
  <si>
    <t>477</t>
  </si>
  <si>
    <t>781477115</t>
  </si>
  <si>
    <t>Montáž obkladů vnitřních stěn z dlaždic keramických Příplatek k cenám za dvousložkové lepidlo</t>
  </si>
  <si>
    <t>478</t>
  </si>
  <si>
    <t>781477111</t>
  </si>
  <si>
    <t>Montáž obkladů vnitřních stěn z dlaždic keramických Příplatek k cenám za plochu do 10 m2 jednotlivě</t>
  </si>
  <si>
    <t>479</t>
  </si>
  <si>
    <t>781477112</t>
  </si>
  <si>
    <t>Montáž obkladů vnitřních stěn z dlaždic keramických Příplatek k cenám za obklady v omezeném prostoru</t>
  </si>
  <si>
    <t>480</t>
  </si>
  <si>
    <t>781474153</t>
  </si>
  <si>
    <t>Montáž obkladů vnitřních stěn z dlaždic keramických lepených flexibilním lepidlem velkoformátových hladkých přes 2 do 4 ks/m2</t>
  </si>
  <si>
    <t>481</t>
  </si>
  <si>
    <t>59761002</t>
  </si>
  <si>
    <t>obklad velkoformátový keramický hladký přes 2 do 4ks/m2</t>
  </si>
  <si>
    <t>482</t>
  </si>
  <si>
    <t>781474116</t>
  </si>
  <si>
    <t>Montáž obkladů vnitřních stěn z dlaždic keramických lepených flexibilním lepidlem maloformátových hladkých přes 25 do 35 ks/m2</t>
  </si>
  <si>
    <t>483</t>
  </si>
  <si>
    <t>5976103R</t>
  </si>
  <si>
    <t>obklad keramický hladký mrazuvzdorný s glazurou přes 25 do 35ks/m2 (parametry dle požadavku PD - skladby konstrukcí str.6)</t>
  </si>
  <si>
    <t>484</t>
  </si>
  <si>
    <t>781495111</t>
  </si>
  <si>
    <t>Příprava podkladu před provedením obkladu nátěr penetrační na stěnu</t>
  </si>
  <si>
    <t>485</t>
  </si>
  <si>
    <t>781479196</t>
  </si>
  <si>
    <t>486</t>
  </si>
  <si>
    <t>781479197</t>
  </si>
  <si>
    <t>487</t>
  </si>
  <si>
    <t>781494111</t>
  </si>
  <si>
    <t>Obklad - dokončující práce profily ukončovací lepené flexibilním lepidlem rohové</t>
  </si>
  <si>
    <t>488</t>
  </si>
  <si>
    <t>781774117</t>
  </si>
  <si>
    <t>Montáž obkladů vnějších stěn z dlaždic keramických lepených flexibilním lepidlem maloformátových hladkých přes 25 do 35 ks/m2</t>
  </si>
  <si>
    <t>489</t>
  </si>
  <si>
    <t>5976103R.1</t>
  </si>
  <si>
    <t>490</t>
  </si>
  <si>
    <t>781779192</t>
  </si>
  <si>
    <t>Montáž obkladů vnějších stěn z dlaždic keramických Příplatek k cenám za obklady v omezeném prostoru</t>
  </si>
  <si>
    <t>491</t>
  </si>
  <si>
    <t>78177919R</t>
  </si>
  <si>
    <t>Montáž obkladů vnějších stěn z dlaždic keramických Příplatek k cenám za dvousložkový spárovací tmel do exteriéru</t>
  </si>
  <si>
    <t>492</t>
  </si>
  <si>
    <t>781779197</t>
  </si>
  <si>
    <t>Montáž obkladů vnějších stěn z dlaždic keramických Příplatek k cenám za dvousložkové lepidlo</t>
  </si>
  <si>
    <t>493</t>
  </si>
  <si>
    <t>78149518R</t>
  </si>
  <si>
    <t>Obklad - dokončující práce pracnější řezání obkladaček rovné</t>
  </si>
  <si>
    <t>494</t>
  </si>
  <si>
    <t>998781103</t>
  </si>
  <si>
    <t>Přesun hmot pro obklady keramické stanovený z hmotnosti přesunovaného materiálu vodorovná dopravní vzdálenost do 50 m v objektech výšky přes 12 do 24 m</t>
  </si>
  <si>
    <t>495</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</si>
  <si>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</si>
  <si>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</si>
  <si>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</si>
  <si>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</si>
  <si>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</si>
  <si>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496</t>
  </si>
  <si>
    <t>782991422</t>
  </si>
  <si>
    <t>Obklady z kamene - ostatní práce impregnační nátěr včetně základního čištění dvouvrstvý</t>
  </si>
  <si>
    <t>497</t>
  </si>
  <si>
    <t>773901112</t>
  </si>
  <si>
    <t>498</t>
  </si>
  <si>
    <t>777611153</t>
  </si>
  <si>
    <t>Krycí nátěr podlahy parkovacích ploch mezinátěr překlenující trhliny epoxidový</t>
  </si>
  <si>
    <t>499</t>
  </si>
  <si>
    <t>998782103</t>
  </si>
  <si>
    <t>Přesun hmot pro obklady kamenné stanovený z hmotnosti přesunovaného materiálu vodorovná dopravní vzdálenost do 50 m v objektech výšky přes 12 do 60 m</t>
  </si>
  <si>
    <t>500</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</si>
  <si>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</si>
  <si>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</si>
  <si>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</si>
  <si>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501</t>
  </si>
  <si>
    <t>783306805</t>
  </si>
  <si>
    <t>Odstranění nátěrů ze zámečnických konstrukcí opálením s obroušením</t>
  </si>
  <si>
    <t>502</t>
  </si>
  <si>
    <t>783306801</t>
  </si>
  <si>
    <t>Odstranění nátěrů ze zámečnických konstrukcí obroušením</t>
  </si>
  <si>
    <t>503</t>
  </si>
  <si>
    <t>783301401</t>
  </si>
  <si>
    <t>Příprava podkladu zámečnických konstrukcí před provedením nátěru ometení</t>
  </si>
  <si>
    <t>504</t>
  </si>
  <si>
    <t>783301313</t>
  </si>
  <si>
    <t>Příprava podkladu zámečnických konstrukcí před provedením nátěru odmaštění odmašťovačem ředidlovým</t>
  </si>
  <si>
    <t>505</t>
  </si>
  <si>
    <t>78299143R</t>
  </si>
  <si>
    <t>Ostatní práce - leštění ručně</t>
  </si>
  <si>
    <t>506</t>
  </si>
  <si>
    <t>783343101</t>
  </si>
  <si>
    <t>Základní impregnační nátěr zámečnických konstrukcí aktivátorem rzi na zkorodovaný povrch jednonásobný polyuretanový</t>
  </si>
  <si>
    <t>507</t>
  </si>
  <si>
    <t>783352101</t>
  </si>
  <si>
    <t>Tmelení zámečnických konstrukcí včetně přebroušení tmelených míst, tmelem polyesterovým</t>
  </si>
  <si>
    <t>508</t>
  </si>
  <si>
    <t>509</t>
  </si>
  <si>
    <t>510</t>
  </si>
  <si>
    <t>511</t>
  </si>
  <si>
    <t>783201403</t>
  </si>
  <si>
    <t>Příprava podkladu tesařských konstrukcí před provedením nátěru oprášení</t>
  </si>
  <si>
    <t>512</t>
  </si>
  <si>
    <t>783214121</t>
  </si>
  <si>
    <t>Sanační napouštěcí nátěr tesařských prvků proti dřevokazným houbám, hmyzu a plísním zabudovaných do konstrukce, aplikovaný stříkáním</t>
  </si>
  <si>
    <t>513</t>
  </si>
  <si>
    <t>783901453</t>
  </si>
  <si>
    <t>Příprava podkladu betonových podlah před provedením nátěru vysátím</t>
  </si>
  <si>
    <t>514</t>
  </si>
  <si>
    <t>783933151</t>
  </si>
  <si>
    <t>Penetrační nátěr betonových podlah hladkých (z pohledového nebo gletovaného betonu, stěrky apod.) epoxidový</t>
  </si>
  <si>
    <t>515</t>
  </si>
  <si>
    <t>783937163</t>
  </si>
  <si>
    <t>Krycí (uzavírací) nátěr betonových podlah dvojnásobný epoxidový rozpouštědlový</t>
  </si>
  <si>
    <t>516</t>
  </si>
  <si>
    <t>783997151</t>
  </si>
  <si>
    <t>Krycí (uzavírací) nátěr betonových podlah Příplatek k cenám za provedení protiskluzné vrstvy prosypem křemičitým pískem nebo skleněnými kuličkami</t>
  </si>
  <si>
    <t>517</t>
  </si>
  <si>
    <t>783009421</t>
  </si>
  <si>
    <t>Bezpečnostní šrafování rohových hran stěnových nebo podlahových</t>
  </si>
  <si>
    <t>518</t>
  </si>
  <si>
    <t>783822213</t>
  </si>
  <si>
    <t>Vyrovnání omítek před provedením nátěru celoplošné, tloušťky do 3 mm, stěrkou modifikovanou cementovou</t>
  </si>
  <si>
    <t>519</t>
  </si>
  <si>
    <t>783813131</t>
  </si>
  <si>
    <t>Penetrační nátěr omítek hladkých omítek hladkých, zrnitých tenkovrstvých nebo štukových stupně členitosti 1 a 2 syntetický</t>
  </si>
  <si>
    <t>520</t>
  </si>
  <si>
    <t>78381742R</t>
  </si>
  <si>
    <t>Krycí (ochranný ) nátěr omítek dvojnásobný hladkých omítek hladkých, zrnitých tenkovrstvých nebo štukových stupně členitosti 1 a 2 omyvatelný</t>
  </si>
  <si>
    <t>521</t>
  </si>
  <si>
    <t>783827449</t>
  </si>
  <si>
    <t>Krycí (ochranný ) nátěr omítek dvojnásobný hladkých omítek hladkých, zrnitých tenkovrstvých nebo štukových stupně členitosti 3 Příplatek k cenám -7441 až -7447</t>
  </si>
  <si>
    <t>Krycí (ochranný ) nátěr omítek dvojnásobný hladkých omítek hladkých, zrnitých tenkovrstvých nebo štukových stupně členitosti 3 Příplatek k cenám -7441 až -7447 za biocidní přísadu</t>
  </si>
  <si>
    <t>522</t>
  </si>
  <si>
    <t>783897607</t>
  </si>
  <si>
    <t>Krycí (ochranný ) nátěr omítek Příplatek k cenám za provádění barevného nátěru v odstínu světlém dvojnásobného</t>
  </si>
  <si>
    <t>784</t>
  </si>
  <si>
    <t>Dokončovací práce - malby a tapety</t>
  </si>
  <si>
    <t>523</t>
  </si>
  <si>
    <t>784121001</t>
  </si>
  <si>
    <t>Oškrabání malby v místnostech výšky do 3,80 m</t>
  </si>
  <si>
    <t>524</t>
  </si>
  <si>
    <t>784121003</t>
  </si>
  <si>
    <t>Oškrabání malby v místnostech výšky přes 3,80 do 5,00 m</t>
  </si>
  <si>
    <t>525</t>
  </si>
  <si>
    <t>784121005</t>
  </si>
  <si>
    <t>Oškrabání malby v místnostech výšky přes 5,00 m</t>
  </si>
  <si>
    <t>526</t>
  </si>
  <si>
    <t>784121007</t>
  </si>
  <si>
    <t>Oškrabání malby na schodišti o výšce podlaží do 3,80 m</t>
  </si>
  <si>
    <t>527</t>
  </si>
  <si>
    <t>784161005</t>
  </si>
  <si>
    <t>Tmelení spar a rohů, šířky do 3 mm akrylátovým tmelem v místnostech výšky přes 5,00 m</t>
  </si>
  <si>
    <t>528</t>
  </si>
  <si>
    <t>784211115</t>
  </si>
  <si>
    <t>Malby z malířských směsí oděruvzdorných za mokra dvojnásobné, bílé za mokra oděruvzdorné velmi dobře v místnostech výšky přes 5,00 m</t>
  </si>
  <si>
    <t>529</t>
  </si>
  <si>
    <t>784181125</t>
  </si>
  <si>
    <t>Penetrace podkladu jednonásobná hloubková akrylátová bezbarvá v místnostech výšky přes 5,00 m</t>
  </si>
  <si>
    <t>530</t>
  </si>
  <si>
    <t>78421111R</t>
  </si>
  <si>
    <t>Malby z malířských směsí otěruvzdorných za mokra dvojnásobné, bílé za mokra otěruvzdorné velmi dobře v místnostech výšky do 3,80 m s protihnilobním účinkem</t>
  </si>
  <si>
    <t>531</t>
  </si>
  <si>
    <t>784181131</t>
  </si>
  <si>
    <t>Penetrace podkladu jednonásobná fungicidní akrylátová bezbarvá v místnostech výšky do 3,80 m</t>
  </si>
  <si>
    <t>532</t>
  </si>
  <si>
    <t>7842111R1</t>
  </si>
  <si>
    <t>Malby z malířských směsí otěruvzdorných za mokra dvojnásobné, bílé za mokra otěruvzdorné velmi dobře v místnostech výšky přes 3,80 do 5,00 m s protihnilobním úč</t>
  </si>
  <si>
    <t>Malby z malířských směsí otěruvzdorných za mokra dvojnásobné, bílé za mokra otěruvzdorné velmi dobře v místnostech výšky přes 3,80 do 5,00 m s protihnilobním účinkem</t>
  </si>
  <si>
    <t>533</t>
  </si>
  <si>
    <t>784181133</t>
  </si>
  <si>
    <t>Penetrace podkladu jednonásobná fungicidní akrylátová bezbarvá v místnostech výšky přes 3,80 do 5,00 m</t>
  </si>
  <si>
    <t>534</t>
  </si>
  <si>
    <t>784211111</t>
  </si>
  <si>
    <t>Malby z malířských směsí oděruvzdorných za mokra dvojnásobné, bílé za mokra oděruvzdorné velmi dobře v místnostech výšky do 3,80 m</t>
  </si>
  <si>
    <t>535</t>
  </si>
  <si>
    <t>784181101.1</t>
  </si>
  <si>
    <t>Penetrace podkladu jednonásobná základní akrylátová bezbarvá v místnostech výšky do 3,80 m</t>
  </si>
  <si>
    <t>536</t>
  </si>
  <si>
    <t>784181001</t>
  </si>
  <si>
    <t>Pačokování jednonásobné v místnostech výšky do 3,80 m</t>
  </si>
  <si>
    <t>537</t>
  </si>
  <si>
    <t>784211117</t>
  </si>
  <si>
    <t>Malby z malířských směsí oděruvzdorných za mokra dvojnásobné, bílé za mokra oděruvzdorné velmi dobře na schodišti o výšce podlaží do 3,80 m</t>
  </si>
  <si>
    <t>538</t>
  </si>
  <si>
    <t>784181107</t>
  </si>
  <si>
    <t>Penetrace podkladu jednonásobná základní akrylátová bezbarvá na schodišti o výšce podlaží do 3,80 m</t>
  </si>
  <si>
    <t>539</t>
  </si>
  <si>
    <t>784211163</t>
  </si>
  <si>
    <t>Malby z malířských směsí oděruvzdorných za mokra Příplatek k cenám dvojnásobných maleb za provádění barevné malby tónované na tónovacích automatech, v odstínu s</t>
  </si>
  <si>
    <t>Malby z malířských směsí oděruvzdorných za mokra Příplatek k cenám dvojnásobných maleb za provádění barevné malby tónované na tónovacích automatech, v odstínu středně sytém</t>
  </si>
  <si>
    <t>540</t>
  </si>
  <si>
    <t>784171101</t>
  </si>
  <si>
    <t>Zakrytí nemalovaných ploch (materiál ve specifikaci) včetně pozdějšího odkrytí podlah</t>
  </si>
  <si>
    <t>541</t>
  </si>
  <si>
    <t>58124844</t>
  </si>
  <si>
    <t>fólie pro malířské potřeby zakrývací tl 25µ 4x5m</t>
  </si>
  <si>
    <t>542</t>
  </si>
  <si>
    <t>784171111</t>
  </si>
  <si>
    <t>Zakrytí nemalovaných ploch (materiál ve specifikaci) včetně pozdějšího odkrytí svislých ploch např. stěn, oken, dveří v místnostech výšky do 3,80</t>
  </si>
  <si>
    <t>543</t>
  </si>
  <si>
    <t>58124842</t>
  </si>
  <si>
    <t>fólie pro malířské potřeby zakrývací tl 7µ 4x5m</t>
  </si>
  <si>
    <t>787</t>
  </si>
  <si>
    <t>Dokončovací práce - zasklívání</t>
  </si>
  <si>
    <t>544</t>
  </si>
  <si>
    <t>787700804</t>
  </si>
  <si>
    <t>Vysklívání výkladců skla plochého, plochy přes 6 m2</t>
  </si>
  <si>
    <t>545</t>
  </si>
  <si>
    <t>787701822</t>
  </si>
  <si>
    <t>Vysklívání výkladců Příplatek k cenám za konstrukce s hliníkovými lištami oboustrannými</t>
  </si>
  <si>
    <t>546</t>
  </si>
  <si>
    <t>997013214.7</t>
  </si>
  <si>
    <t>547</t>
  </si>
  <si>
    <t>548</t>
  </si>
  <si>
    <t>787791334</t>
  </si>
  <si>
    <t>Zasklívání výkladců deskami ostatními sklem plochým válcovaným opakním plochy do 3 m2 s podtmelením na lišty do 6 mm</t>
  </si>
  <si>
    <t>549</t>
  </si>
  <si>
    <t>78711331R</t>
  </si>
  <si>
    <t>Zasklívání stěn a příček deskami plochými plnými sklem plochým válcovaným bezpečnostním nebarevným tl. 6 mm s kotvení do ocel.profilů (výtahové šachty)</t>
  </si>
  <si>
    <t>550</t>
  </si>
  <si>
    <t>787911111</t>
  </si>
  <si>
    <t>Zasklívání – ostatní práce montáž fólie na sklo bezpečnostní</t>
  </si>
  <si>
    <t>551</t>
  </si>
  <si>
    <t>63479019</t>
  </si>
  <si>
    <t>fólie na sklo ochranné a bezpečnostní čirá 82%</t>
  </si>
  <si>
    <t>552</t>
  </si>
  <si>
    <t>6347901R</t>
  </si>
  <si>
    <t>fólie na sklo ochranné a bezpečnostní mléčná</t>
  </si>
  <si>
    <t>553</t>
  </si>
  <si>
    <t>787911115</t>
  </si>
  <si>
    <t>Zasklívání – ostatní práce montáž fólie na sklo neprůhledné</t>
  </si>
  <si>
    <t>554</t>
  </si>
  <si>
    <t>634790R1</t>
  </si>
  <si>
    <t>kontrastní samolepící PVC fólie na sklo prosklených stěn a dveří</t>
  </si>
  <si>
    <t>555</t>
  </si>
  <si>
    <t>787701901</t>
  </si>
  <si>
    <t>Zasklívání výkladců zatmelení stykových spár svislých i vodorovných trvale pružným tmelem, průřezu do 25 mm2</t>
  </si>
  <si>
    <t>556</t>
  </si>
  <si>
    <t>998787103</t>
  </si>
  <si>
    <t>Přesun hmot pro zasklívání stanovený z hmotnosti přesunovaného materiálu vodorovná dopravní vzdálenost do 50 m v objektech výšky přes 12 do 24 m</t>
  </si>
  <si>
    <t>557</t>
  </si>
  <si>
    <t>998787181</t>
  </si>
  <si>
    <t>Přesun hmot pro zasklívání stanovený z hmotnosti přesunovaného materiálu Příplatek k cenám za přesun prováděný bez použití mechanizace pro jakoukoliv výšku obje</t>
  </si>
  <si>
    <t>Přesun hmot pro zasklívání stanovený z hmotnosti přesunovaného materiálu Příplatek k cenám za přesun prováděný bez použití mechanizace pro jakoukoliv výšku objektu</t>
  </si>
  <si>
    <t>789</t>
  </si>
  <si>
    <t>Povrchové úpravy ocelových konstrukcí a technologických zařízení</t>
  </si>
  <si>
    <t>558</t>
  </si>
  <si>
    <t>789222111</t>
  </si>
  <si>
    <t>Provedení otryskání povrchů ocelových konstrukcí suché abrazivní tryskání třídy II stupeň zrezivění A, stupeň přípravy Sa 3</t>
  </si>
  <si>
    <t>559</t>
  </si>
  <si>
    <t>42118100</t>
  </si>
  <si>
    <t>materiál tryskací z křemičitanu hlinitého</t>
  </si>
  <si>
    <t>560</t>
  </si>
  <si>
    <t>997013214.8</t>
  </si>
  <si>
    <t>561</t>
  </si>
  <si>
    <t>Poplatek za uložení stavebního odpadu na skládce (skládkovné) odpadního materiálu po otryskávání bez obsahu nebezpečných látek zatříděného do Katalogu odpadů pod kódem 12 01 17 VČETNĚ DOPRAVY - EVIDENČNÍ POLOŽKA. NEOCEŇOVAT v objektu SO/PS, položka se oceňuje pouze v objektu SO 90-90</t>
  </si>
  <si>
    <t>562</t>
  </si>
  <si>
    <t>789421231</t>
  </si>
  <si>
    <t>Provedení žárového stříkání ocelových konstrukcí zinkem, tloušťky 100 µm, třídy I (1,850 kg Zn/m2)</t>
  </si>
  <si>
    <t>563</t>
  </si>
  <si>
    <t>15625101</t>
  </si>
  <si>
    <t>drát metalizační Zn D 3mm</t>
  </si>
  <si>
    <t>564</t>
  </si>
  <si>
    <t>789326111</t>
  </si>
  <si>
    <t>Nátěr ocelových konstrukcí třídy II jednosložkový alkydový základní, tloušťky do 80 µm</t>
  </si>
  <si>
    <t>565</t>
  </si>
  <si>
    <t>789326116</t>
  </si>
  <si>
    <t>Nátěr ocelových konstrukcí třídy II jednosložkový alkydový mezivrstva, tloušťky do 80 µm</t>
  </si>
  <si>
    <t>566</t>
  </si>
  <si>
    <t>789326121</t>
  </si>
  <si>
    <t>Nátěr ocelových konstrukcí třídy II jednosložkový alkydový krycí (vrchní), tloušťky do 80 µm</t>
  </si>
  <si>
    <t>Trubní vedení</t>
  </si>
  <si>
    <t>567</t>
  </si>
  <si>
    <t>899102211</t>
  </si>
  <si>
    <t>Demontáž poklopů litinových a ocelových včetně rámů, hmotnosti jednotlivě přes 50 do 100 Kg</t>
  </si>
  <si>
    <t>568</t>
  </si>
  <si>
    <t>997013211.4</t>
  </si>
  <si>
    <t>569</t>
  </si>
  <si>
    <t>570</t>
  </si>
  <si>
    <t>952901111</t>
  </si>
  <si>
    <t>Vyčištění budov nebo objektů před předáním do užívání budov bytové nebo občanské výstavby, světlé výšky podlaží do 4 m</t>
  </si>
  <si>
    <t>571</t>
  </si>
  <si>
    <t>952901114</t>
  </si>
  <si>
    <t>Vyčištění budov nebo objektů před předáním do užívání budov bytové nebo občanské výstavby, světlé výšky podlaží přes 4 m</t>
  </si>
  <si>
    <t>572</t>
  </si>
  <si>
    <t>573</t>
  </si>
  <si>
    <t>952901131</t>
  </si>
  <si>
    <t>Čištění budov při provádění oprav a udržovacích prací konstrukcí nebo prvků omytím</t>
  </si>
  <si>
    <t>574</t>
  </si>
  <si>
    <t>619991001</t>
  </si>
  <si>
    <t>Zakrytí vnitřních ploch před znečištěním včetně pozdějšího odkrytí podlah fólií přilepenou lepící páskou</t>
  </si>
  <si>
    <t>575</t>
  </si>
  <si>
    <t>576</t>
  </si>
  <si>
    <t>619996117</t>
  </si>
  <si>
    <t>Ochrana stavebních konstrukcí a samostatných prvků včetně pozdějšího odstranění obedněním z OSB desek podlahy</t>
  </si>
  <si>
    <t>577</t>
  </si>
  <si>
    <t>619996127</t>
  </si>
  <si>
    <t>Ochrana stavebních konstrukcí a samostatných prvků včetně pozdějšího odstranění obedněním z OSB desek svislých ploch</t>
  </si>
  <si>
    <t>578</t>
  </si>
  <si>
    <t>619996137</t>
  </si>
  <si>
    <t>Ochrana stavebních konstrukcí a samostatných prvků včetně pozdějšího odstranění obedněním z OSB desek samostatných konstrukcí a prvků</t>
  </si>
  <si>
    <t>579</t>
  </si>
  <si>
    <t>629991001</t>
  </si>
  <si>
    <t>Zakrytí vnějších ploch před znečištěním včetně pozdějšího odkrytí ploch podélných rovných (např. chodníků) fólií položenou volně</t>
  </si>
  <si>
    <t>580</t>
  </si>
  <si>
    <t>952902381</t>
  </si>
  <si>
    <t>Čištění budov při provádění oprav a udržovacích prací stropů stíráním</t>
  </si>
  <si>
    <t>581</t>
  </si>
  <si>
    <t>952902321</t>
  </si>
  <si>
    <t>Čištění budov při provádění oprav a udržovacích prací stěn stíráním, výšky přes 2m</t>
  </si>
  <si>
    <t>582</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</si>
  <si>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</si>
  <si>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</si>
  <si>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</si>
  <si>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583</t>
  </si>
  <si>
    <t>54879589</t>
  </si>
  <si>
    <t>kotva průvleková pro střední a těžké zatížení se šestihrannou hlavou M10 dl 140mm</t>
  </si>
  <si>
    <t>584</t>
  </si>
  <si>
    <t>54879018</t>
  </si>
  <si>
    <t>kotva mechanická pro těžké zatížení se šestihrannou hlavou M10 dl 130mm</t>
  </si>
  <si>
    <t>585</t>
  </si>
  <si>
    <t>95394312R</t>
  </si>
  <si>
    <t>Osazování a dodávka drobných kovových předmětů (kotevních prvků) výrobků ostatních jinde neuvedených do betonu se zajištěním polohy k bednění či k výztuži před</t>
  </si>
  <si>
    <t>Osazování a dodávka drobných kovových předmětů (kotevních prvků) výrobků ostatních jinde neuvedených do betonu se zajištěním polohy k bednění či k výztuži před zabetonováním hmotnosti přes 120 kg/kus</t>
  </si>
  <si>
    <t>586</t>
  </si>
  <si>
    <t>93511311R</t>
  </si>
  <si>
    <t>Z12+Z13+Z14+Z15+Z16+Z17 - Odvodňovací žlab vč.příslušenství (čela, tlum.vložky, obetonování atd.) pro napojení na výtokovou vpusť, polymerbetonový 1000/185/200</t>
  </si>
  <si>
    <t>Z12+Z13+Z14+Z15+Z16+Z17 - Odvodňovací žlab vč.příslušenství (čela, tlum.vložky, obetonování atd.) pro napojení na výtokovou vpusť, polymerbetonový 1000/185/200 mm s litinovým roštem - KOMPLETNÍ DODÁVKA A OSAZENÍ S PARAMETRY DLE POŽADAVKU PD ( tabulka PSV str.31+32)</t>
  </si>
  <si>
    <t>587</t>
  </si>
  <si>
    <t>953943123</t>
  </si>
  <si>
    <t>Osazování drobných kovových předmětů výrobků ostatních jinde neuvedených do betonu se zajištěním polohy k bednění či k výztuži před zabetonováním hmotnosti přes</t>
  </si>
  <si>
    <t>Osazování drobných kovových předmětů výrobků ostatních jinde neuvedených do betonu se zajištěním polohy k bednění či k výztuži před zabetonováním hmotnosti přes 5 do 15 kg/kus</t>
  </si>
  <si>
    <t>'SESTAVA ODVETRANI PROVETR.PODLAH 
''NAPOJENA NA PROVETR.DUTINU A VEDENA DRAZKOU 
''VE ZDIVU NAD TEREN 
''/viz vykres c.09+14/ 
6=6.000 [A] 
Celkem: 6=6.000 [B]</t>
  </si>
  <si>
    <t>588</t>
  </si>
  <si>
    <t>2861313R</t>
  </si>
  <si>
    <t>trubka vodovodní PE100 PN 10 SDR17 110x6,6mm s chráničkou + 2 x koleno</t>
  </si>
  <si>
    <t>589</t>
  </si>
  <si>
    <t>590</t>
  </si>
  <si>
    <t>899623192</t>
  </si>
  <si>
    <t>Obetonování potrubí nebo zdiva stok betonem prostým Příplatek k ceně za práce ve štole</t>
  </si>
  <si>
    <t>591</t>
  </si>
  <si>
    <t>BP53 - Vyčištění a zaslepení otvorů pro napojení WC na kanalizaci</t>
  </si>
  <si>
    <t>592</t>
  </si>
  <si>
    <t>593</t>
  </si>
  <si>
    <t>953961213</t>
  </si>
  <si>
    <t>Kotvy chemické s vyvrtáním otvoru do betonu, železobetonu nebo tvrdého kamene chemická patrona, velikost M 12, hloubka 110 mm</t>
  </si>
  <si>
    <t>594</t>
  </si>
  <si>
    <t>953965121</t>
  </si>
  <si>
    <t>Kotvy chemické s vyvrtáním otvoru kotevní šrouby pro chemické kotvy, velikost M 12, délka 160 mm</t>
  </si>
  <si>
    <t>595</t>
  </si>
  <si>
    <t>985331211</t>
  </si>
  <si>
    <t>Dodatečné vlepování betonářské výztuže včetně vyvrtání a vyčištění otvoru chemickou maltou průměr výztuže 8 mm</t>
  </si>
  <si>
    <t>Lešení a stavební výtahy</t>
  </si>
  <si>
    <t>596</t>
  </si>
  <si>
    <t>945231112</t>
  </si>
  <si>
    <t>Závěsná klec (pohyblivá pracovní plošina - lávka) se zdvihem elektrickým výšky do 50 m délky přes 1,20 do 6 m</t>
  </si>
  <si>
    <t>DEN</t>
  </si>
  <si>
    <t>597</t>
  </si>
  <si>
    <t>997013312</t>
  </si>
  <si>
    <t>Doprava suti shozem montáž a demontáž shozu výšky přes 10 do 20 m</t>
  </si>
  <si>
    <t>598</t>
  </si>
  <si>
    <t>997013322</t>
  </si>
  <si>
    <t>Doprava suti shozem montáž a demontáž shozu výšky Příplatek za první a každý další den použití shozu k ceně -3312</t>
  </si>
  <si>
    <t>599</t>
  </si>
  <si>
    <t>949101112</t>
  </si>
  <si>
    <t>Lešení pomocné pracovní pro objekty pozemních staveb pro zatížení do 150 kg/m2, o výšce lešeňové podlahy přes 1,9 do 3,5 m</t>
  </si>
  <si>
    <t>600</t>
  </si>
  <si>
    <t>949101111</t>
  </si>
  <si>
    <t>Lešení pomocné pracovní pro objekty pozemních staveb pro zatížení do 150 kg/m2, o výšce lešeňové podlahy do 1,9 m</t>
  </si>
  <si>
    <t>601</t>
  </si>
  <si>
    <t>949111122</t>
  </si>
  <si>
    <t>Montáž lešení lehkého kozového trubkového ve schodišti o výšce lešeňové podlahy přes 1,5 do 3,5 m</t>
  </si>
  <si>
    <t>SADA</t>
  </si>
  <si>
    <t>602</t>
  </si>
  <si>
    <t>949111222.1</t>
  </si>
  <si>
    <t>Montáž lešení lehkého kozového trubkového Příplatek za první a každý další den použití lešení k ceně -1122</t>
  </si>
  <si>
    <t>603</t>
  </si>
  <si>
    <t>949111822</t>
  </si>
  <si>
    <t>Demontáž lešení lehkého kozového trubkového ve schodišti o výšce lešeňové podlahy přes 1,5 do 3,5 m</t>
  </si>
  <si>
    <t>604</t>
  </si>
  <si>
    <t>943111111</t>
  </si>
  <si>
    <t>Montáž lešení prostorového trubkového lehkého pracovního bez podlah s provozním zatížením tř. 3 do 200 kg/m2, výšky do 10 m</t>
  </si>
  <si>
    <t>605</t>
  </si>
  <si>
    <t>943111112</t>
  </si>
  <si>
    <t>Montáž lešení prostorového trubkového lehkého pracovního bez podlah s provozním zatížením tř. 3 do 200 kg/m2, výšky přes 10 do 20 m</t>
  </si>
  <si>
    <t>606</t>
  </si>
  <si>
    <t>943111211</t>
  </si>
  <si>
    <t>Montáž lešení prostorového trubkového lehkého pracovního bez podlah Příplatek za první a každý další den použití lešení k ceně -1111</t>
  </si>
  <si>
    <t>607</t>
  </si>
  <si>
    <t>943111212</t>
  </si>
  <si>
    <t>Montáž lešení prostorového trubkového lehkého pracovního bez podlah Příplatek za první a každý další den použití lešení k ceně -1112</t>
  </si>
  <si>
    <t>608</t>
  </si>
  <si>
    <t>943111811</t>
  </si>
  <si>
    <t>Demontáž lešení prostorového trubkového lehkého pracovního bez podlah s provozním zatížením tř. 3 do 200 kg/m2, výšky do 10 m</t>
  </si>
  <si>
    <t>609</t>
  </si>
  <si>
    <t>943111812</t>
  </si>
  <si>
    <t>Demontáž lešení prostorového trubkového lehkého pracovního bez podlah s provozním zatížením tř. 3 do 200 kg/m2, výšky přes 10 do 20 m</t>
  </si>
  <si>
    <t>610</t>
  </si>
  <si>
    <t>949211111</t>
  </si>
  <si>
    <t>Montáž lešeňové podlahy pro trubková lešení z fošen, prken nebo dřevěných sbíjených lešeňových dílců s příčníky nebo podélníky, ve výšce do 10 m</t>
  </si>
  <si>
    <t>611</t>
  </si>
  <si>
    <t>949211112</t>
  </si>
  <si>
    <t>Montáž lešeňové podlahy pro trubková lešení z fošen, prken nebo dřevěných sbíjených lešeňových dílců s příčníky nebo podélníky, ve výšce přes 10 do 25 m</t>
  </si>
  <si>
    <t>612</t>
  </si>
  <si>
    <t>949211211</t>
  </si>
  <si>
    <t>Montáž lešeňové podlahy pro trubková lešení Příplatek za první a každý další den použití lešení k ceně -1111 nebo -1112</t>
  </si>
  <si>
    <t>613</t>
  </si>
  <si>
    <t>949211221</t>
  </si>
  <si>
    <t>Montáž lešeňové podlahy pro trubková lešení Příplatek za první a každý další den použití lešení k ceně -1121 nebo -1122</t>
  </si>
  <si>
    <t>614</t>
  </si>
  <si>
    <t>949211811</t>
  </si>
  <si>
    <t>Demontáž lešeňové podlahy pro trubková lešení z fošen, prken nebo dřevěných sbíjených lešeňových dílců s příčníky nebo podélníky, ve výšce do 10 m</t>
  </si>
  <si>
    <t>615</t>
  </si>
  <si>
    <t>949211812</t>
  </si>
  <si>
    <t>Demontáž lešeňové podlahy pro trubková lešení z fošen, prken nebo dřevěných sbíjených lešeňových dílců s příčníky nebo podélníky, ve výšce přes 10 do 25 m</t>
  </si>
  <si>
    <t>616</t>
  </si>
  <si>
    <t>941111121</t>
  </si>
  <si>
    <t>Montáž lešení řadového trubkového lehkého pracovního s podlahami s provozním zatížením tř. 3 do 200 kg/m2 šířky tř. W09 přes 0,9 do 1,2 m, výšky do 10 m</t>
  </si>
  <si>
    <t>617</t>
  </si>
  <si>
    <t>941111122</t>
  </si>
  <si>
    <t>Montáž lešení řadového trubkového lehkého pracovního s podlahami s provozním zatížením tř. 3 do 200 kg/m2 šířky tř. W09 přes 0,9 do 1,2 m, výšky přes 10 do 25 m</t>
  </si>
  <si>
    <t>618</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</si>
  <si>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</si>
  <si>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</si>
  <si>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</si>
  <si>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619</t>
  </si>
  <si>
    <t>941111222</t>
  </si>
  <si>
    <t>Montáž lešení řadového trubkového lehkého pracovního s podlahami s provozním zatížením tř. 3 do 200 kg/m2 Příplatek za první a každý další den použití lešení k ceně -1122</t>
  </si>
  <si>
    <t>620</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</si>
  <si>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</si>
  <si>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</si>
  <si>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</si>
  <si>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621</t>
  </si>
  <si>
    <t>941111821</t>
  </si>
  <si>
    <t>Demontáž lešení řadového trubkového lehkého pracovního s podlahami s provozním zatížením tř. 3 do 200 kg/m2 šířky tř. W09 přes 0,9 do 1,2 m, výšky do 10 m</t>
  </si>
  <si>
    <t>622</t>
  </si>
  <si>
    <t>944511111</t>
  </si>
  <si>
    <t>Montáž ochranné sítě zavěšené na konstrukci lešení z textilie z umělých vláken</t>
  </si>
  <si>
    <t>623</t>
  </si>
  <si>
    <t>944511211</t>
  </si>
  <si>
    <t>Montáž ochranné sítě Příplatek za první a každý další den použití sítě k ceně -1111</t>
  </si>
  <si>
    <t>624</t>
  </si>
  <si>
    <t>944511811</t>
  </si>
  <si>
    <t>Demontáž ochranné sítě zavěšené na konstrukci lešení z textilie z umělých vláken</t>
  </si>
  <si>
    <t>625</t>
  </si>
  <si>
    <t>Vyneseni lešení nad střechou</t>
  </si>
  <si>
    <t>626</t>
  </si>
  <si>
    <t>Lešení a pomocné konstrukce pro výtah a úpravu vazníků</t>
  </si>
  <si>
    <t>Různé dokončovací konstrukce a práce pozemních staveb</t>
  </si>
  <si>
    <t>627</t>
  </si>
  <si>
    <t>Požárně bezpečnostní tabulky a značení dle ČSN ISO 3864 = 5.000,- Kč - ocení všichni zhotovitelé jednotně, bude upřesněno dle skutečnosti</t>
  </si>
  <si>
    <t>628</t>
  </si>
  <si>
    <t>976061111</t>
  </si>
  <si>
    <t>Vybourání dřevěných konstrukcí zábradlí a madel</t>
  </si>
  <si>
    <t>629</t>
  </si>
  <si>
    <t>977211112</t>
  </si>
  <si>
    <t>Řezání konstrukcí stěnovou pilou železobetonových průměru řezané výztuže do 16 mm hloubka řezu přes 200 do 350 mm</t>
  </si>
  <si>
    <t>630</t>
  </si>
  <si>
    <t>972054691</t>
  </si>
  <si>
    <t>Vybourání otvorů ve stropech nebo klenbách železobetonových bez odstranění podlahy a násypu, plochy do 4 m2, tl. přes 80 mm</t>
  </si>
  <si>
    <t>631</t>
  </si>
  <si>
    <t>963023712</t>
  </si>
  <si>
    <t>Vybourání schodišťových stupňů oblých, rovných nebo kosých ze zdi cihelné oboustranně</t>
  </si>
  <si>
    <t>632</t>
  </si>
  <si>
    <t>411351021</t>
  </si>
  <si>
    <t>Bednění stropních konstrukcí - bez podpěrné konstrukce desek tloušťky stropní desky přes 25 do 50 cm zřízení</t>
  </si>
  <si>
    <t>633</t>
  </si>
  <si>
    <t>411351022</t>
  </si>
  <si>
    <t>Bednění stropních konstrukcí - bez podpěrné konstrukce desek tloušťky stropní desky přes 25 do 50 cm odstranění</t>
  </si>
  <si>
    <t>634</t>
  </si>
  <si>
    <t>411354335</t>
  </si>
  <si>
    <t>Podpěrná konstrukce stropů - desek, kleneb a skořepin výška podepření přes 4 do 6 m tloušťka stropu přes 25 do 35 cm zřízení</t>
  </si>
  <si>
    <t>635</t>
  </si>
  <si>
    <t>411354336</t>
  </si>
  <si>
    <t>Podpěrná konstrukce stropů - desek, kleneb a skořepin výška podepření přes 4 do 6 m tloušťka stropu přes 25 do 35 cm odstranění</t>
  </si>
  <si>
    <t>636</t>
  </si>
  <si>
    <t>974031487</t>
  </si>
  <si>
    <t>Vysekání rýh ve zdivu cihelném na maltu vápennou nebo vápenocementovou pro komínové nebo ventilační průduchy v prostoru přilehlém ke stropní konstrukci do hl. 3</t>
  </si>
  <si>
    <t>Vysekání rýh ve zdivu cihelném na maltu vápennou nebo vápenocementovou pro komínové nebo ventilační průduchy v prostoru přilehlém ke stropní konstrukci do hl. 300 mm a šířky do 300 mm</t>
  </si>
  <si>
    <t>637</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</si>
  <si>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</si>
  <si>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</si>
  <si>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</si>
  <si>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638</t>
  </si>
  <si>
    <t>971033331</t>
  </si>
  <si>
    <t>Vybourání otvorů ve zdivu základovém nebo nadzákladovém z cihel, tvárnic, příčkovek z cihel pálených na maltu vápennou nebo vápenocementovou plochy do 0,09 m2, tl. do 150 mm</t>
  </si>
  <si>
    <t>639</t>
  </si>
  <si>
    <t>967031132</t>
  </si>
  <si>
    <t>Přisekání (špicování) plošné nebo rovných ostění zdiva z cihel pálených rovných ostění, bez odstupu, po hrubém vybourání otvorů, na maltu vápennou nebo vápenoce</t>
  </si>
  <si>
    <t>Přisekání (špicování) plošné nebo rovných ostění zdiva z cihel pálených rovných ostění, bez odstupu, po hrubém vybourání otvorů, na maltu vápennou nebo vápenocementovou</t>
  </si>
  <si>
    <t>640</t>
  </si>
  <si>
    <t>977311111</t>
  </si>
  <si>
    <t>Řezání stávajících betonových mazanin bez vyztužení hloubky do 50 mm</t>
  </si>
  <si>
    <t>641</t>
  </si>
  <si>
    <t>977312114</t>
  </si>
  <si>
    <t>Řezání stávajících betonových mazanin s vyztužením hloubky přes 150 do 200 mm</t>
  </si>
  <si>
    <t>642</t>
  </si>
  <si>
    <t>643</t>
  </si>
  <si>
    <t>965049112</t>
  </si>
  <si>
    <t>Bourání mazanin Příplatek k cenám za bourání mazanin betonových se svařovanou sítí, tl. přes 100 mm</t>
  </si>
  <si>
    <t>644</t>
  </si>
  <si>
    <t>968072455</t>
  </si>
  <si>
    <t>Vybourání kovových rámů oken s křídly, dveřních zárubní, vrat, stěn, ostění nebo obkladů dveřních zárubní, plochy do 2 m2</t>
  </si>
  <si>
    <t>645</t>
  </si>
  <si>
    <t>968072456</t>
  </si>
  <si>
    <t>Vybourání kovových rámů oken s křídly, dveřních zárubní, vrat, stěn, ostění nebo obkladů dveřních zárubní, plochy přes 2 m2</t>
  </si>
  <si>
    <t>646</t>
  </si>
  <si>
    <t>968062375</t>
  </si>
  <si>
    <t>Vybourání dřevěných rámů oken s křídly, dveřních zárubní, vrat, stěn, ostění nebo obkladů rámů oken s křídly zdvojených, plochy do 2 m2</t>
  </si>
  <si>
    <t>647</t>
  </si>
  <si>
    <t>968062374</t>
  </si>
  <si>
    <t>Vybourání dřevěných rámů oken s křídly, dveřních zárubní, vrat, stěn, ostění nebo obkladů rámů oken s křídly zdvojených, plochy do 1 m2</t>
  </si>
  <si>
    <t>648</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</si>
  <si>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</si>
  <si>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</si>
  <si>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</si>
  <si>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649</t>
  </si>
  <si>
    <t>971033541</t>
  </si>
  <si>
    <t>Vybourání otvorů ve zdivu základovém nebo nadzákladovém z cihel, tvárnic, příčkovek z cihel pálených na maltu vápennou nebo vápenocementovou plochy do 1 m2, tl. do 300 mm</t>
  </si>
  <si>
    <t>650</t>
  </si>
  <si>
    <t>971033651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</si>
  <si>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</si>
  <si>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600 mm</t>
  </si>
  <si>
    <t>651</t>
  </si>
  <si>
    <t>971033531</t>
  </si>
  <si>
    <t>Vybourání otvorů ve zdivu základovém nebo nadzákladovém z cihel, tvárnic, příčkovek z cihel pálených na maltu vápennou nebo vápenocementovou plochy do 1 m2, tl. do 150 mm</t>
  </si>
  <si>
    <t>652</t>
  </si>
  <si>
    <t>967031132.1</t>
  </si>
  <si>
    <t>653</t>
  </si>
  <si>
    <t>962031133</t>
  </si>
  <si>
    <t>Bourání příček z cihel, tvárnic nebo příčkovek z cihel pálených, plných nebo dutých na maltu vápennou nebo vápenocementovou, tl. do 150 mm</t>
  </si>
  <si>
    <t>654</t>
  </si>
  <si>
    <t>962031132</t>
  </si>
  <si>
    <t>Bourání příček z cihel, tvárnic nebo příčkovek z cihel pálených, plných nebo dutých na maltu vápennou nebo vápenocementovou, tl. do 100 mm</t>
  </si>
  <si>
    <t>655</t>
  </si>
  <si>
    <t>962032231</t>
  </si>
  <si>
    <t>Bourání zdiva nadzákladového z cihel nebo tvárnic z cihel pálených nebo vápenopískových, na maltu vápennou nebo vápenocementovou, objemu přes 1 m3</t>
  </si>
  <si>
    <t>656</t>
  </si>
  <si>
    <t>962084131</t>
  </si>
  <si>
    <t>Bourání zdiva příček nebo vybourání otvorů deskových a sádrových potažených rabicovým pletivem nebo bez pletiva sádrokartonových bez kovové konstrukce, umakarto</t>
  </si>
  <si>
    <t>Bourání zdiva příček nebo vybourání otvorů deskových a sádrových potažených rabicovým pletivem nebo bez pletiva sádrokartonových bez kovové konstrukce, umakartových, sololitových, tl. do 100 mm</t>
  </si>
  <si>
    <t>657</t>
  </si>
  <si>
    <t>962032641</t>
  </si>
  <si>
    <t>Bourání zdiva nadzákladového z cihel nebo tvárnic komínového z cihel pálených, šamotových nebo vápenopískových nad střechou na maltu cementovou</t>
  </si>
  <si>
    <t>658</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</si>
  <si>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</si>
  <si>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</si>
  <si>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</si>
  <si>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659</t>
  </si>
  <si>
    <t>660</t>
  </si>
  <si>
    <t>974042554</t>
  </si>
  <si>
    <t>Vysekání rýh v betonové nebo jiné monolitické dlažbě s betonovým podkladem do hl. 100 mm a šířky do 150 mm</t>
  </si>
  <si>
    <t>661</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</si>
  <si>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</si>
  <si>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</si>
  <si>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</si>
  <si>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662</t>
  </si>
  <si>
    <t>965081213</t>
  </si>
  <si>
    <t>Bourání podlah z dlaždic bez podkladního lože nebo mazaniny, s jakoukoliv výplní spár keramických nebo xylolitových tl. do 10 mm, plochy přes 1 m2</t>
  </si>
  <si>
    <t>663</t>
  </si>
  <si>
    <t>965042131</t>
  </si>
  <si>
    <t>Bourání mazanin betonových nebo z litého asfaltu tl. do 100 mm, plochy do 4 m2</t>
  </si>
  <si>
    <t>664</t>
  </si>
  <si>
    <t>965081611</t>
  </si>
  <si>
    <t>Odsekání soklíků včetně otlučení podkladní omítky až na zdivo rovných</t>
  </si>
  <si>
    <t>665</t>
  </si>
  <si>
    <t>965081601</t>
  </si>
  <si>
    <t>Odsekání soklíků včetně otlučení podkladní omítky až na zdivo schodišťových</t>
  </si>
  <si>
    <t>666</t>
  </si>
  <si>
    <t>978021261</t>
  </si>
  <si>
    <t>Otlučení cementových vnitřních ploch stropů, v rozsahu do 50 %</t>
  </si>
  <si>
    <t>667</t>
  </si>
  <si>
    <t>978021161</t>
  </si>
  <si>
    <t>Otlučení cementových vnitřních ploch stěn, v rozsahu do 50 %</t>
  </si>
  <si>
    <t>668</t>
  </si>
  <si>
    <t>978011161</t>
  </si>
  <si>
    <t>Otlučení vápenných nebo vápenocementových omítek vnitřních ploch stropů, v rozsahu přes 30 do 50 %</t>
  </si>
  <si>
    <t>669</t>
  </si>
  <si>
    <t>978013161</t>
  </si>
  <si>
    <t>Otlučení vápenných nebo vápenocementových omítek vnitřních ploch stěn s vyškrabáním spar, s očištěním zdiva, v rozsahu přes 30 do 50 %</t>
  </si>
  <si>
    <t>670</t>
  </si>
  <si>
    <t>973031813</t>
  </si>
  <si>
    <t>Vysekání výklenků nebo kapes ve zdivu z cihel na maltu vápennou nebo vápenocementovou kapes pro zavázání nových příček, tl. do 150 mm</t>
  </si>
  <si>
    <t>671</t>
  </si>
  <si>
    <t>973048131</t>
  </si>
  <si>
    <t>Vysekání výklenků nebo kapes ve zdivu betonovém kapes pro zavázaní nových zdí a příček ve zdivu z betonu nebo z cihel na maltu cementovou, tl. do 150 mm</t>
  </si>
  <si>
    <t>672</t>
  </si>
  <si>
    <t>977151111</t>
  </si>
  <si>
    <t>Jádrové vrty diamantovými korunkami do stavebních materiálů (železobetonu, betonu, cihel, obkladů, dlažeb, kamene) průměru do 35 mm</t>
  </si>
  <si>
    <t>673</t>
  </si>
  <si>
    <t>977151123</t>
  </si>
  <si>
    <t>Jádrové vrty diamantovými korunkami do stavebních materiálů (železobetonu, betonu, cihel, obkladů, dlažeb, kamene) průměru přes 130 do 150 mm</t>
  </si>
  <si>
    <t>674</t>
  </si>
  <si>
    <t>978059511</t>
  </si>
  <si>
    <t>Odsekání obkladů stěn včetně otlučení podkladní omítky až na zdivo z obkládaček vnitřních, z jakýchkoliv materiálů, plochy do 1 m2</t>
  </si>
  <si>
    <t>675</t>
  </si>
  <si>
    <t>978059541</t>
  </si>
  <si>
    <t>Odsekání obkladů stěn včetně otlučení podkladní omítky až na zdivo z obkládaček vnitřních, z jakýchkoliv materiálů, plochy přes 1 m2</t>
  </si>
  <si>
    <t>676</t>
  </si>
  <si>
    <t>973031335</t>
  </si>
  <si>
    <t>Vysekání výklenků nebo kapes ve zdivu z cihel na maltu vápennou nebo vápenocementovou kapes, plochy do 0,16 m2, hl. do 300 mm</t>
  </si>
  <si>
    <t>677</t>
  </si>
  <si>
    <t>967031132.2</t>
  </si>
  <si>
    <t>678</t>
  </si>
  <si>
    <t>978059641</t>
  </si>
  <si>
    <t>Odsekání obkladů stěn včetně otlučení podkladní omítky až na zdivo z obkládaček vnějších, z jakýchkoliv materiálů, plochy přes 1 m2</t>
  </si>
  <si>
    <t>679</t>
  </si>
  <si>
    <t>978036161</t>
  </si>
  <si>
    <t>Otlučení cementových omítek vnějších ploch s vyškrabáním spar zdiva a s očištěním povrchu, v rozsahu přes 40 do 50 %</t>
  </si>
  <si>
    <t>680</t>
  </si>
  <si>
    <t>997013214</t>
  </si>
  <si>
    <t>681</t>
  </si>
  <si>
    <t>Ostatní bourací práce - podchycování</t>
  </si>
  <si>
    <t>682</t>
  </si>
  <si>
    <t>975021311</t>
  </si>
  <si>
    <t>Podchycení nadzákladového zdiva pod stropem dřevěnou výztuhou nad vybouraným otvorem, pro jakoukoliv délku podchycení, při tl. zdiva přes 450 do 600 mm</t>
  </si>
  <si>
    <t>683</t>
  </si>
  <si>
    <t>975022241</t>
  </si>
  <si>
    <t>Podchycení nadzákladového zdiva dřevěnou výztuhou v. podchycení do 3 m, při tl. zdiva do 450 mm a délce podchycení do 3 m</t>
  </si>
  <si>
    <t>684</t>
  </si>
  <si>
    <t>975011451</t>
  </si>
  <si>
    <t>Podpěrné dřevení při podezdívání základového zdiva při výšce vyzdívky do 2 m, při tl. zdiva přes 600 do 900 mm a délce podchycení přes 3 do 5 m</t>
  </si>
  <si>
    <t>685</t>
  </si>
  <si>
    <t>975074141</t>
  </si>
  <si>
    <t>Jednostranné podchycení střešních vazníků dřevěnou výztuhou v. podchycení přes 3,5 m a při zatížení hmotností přes 2500 kg/m</t>
  </si>
  <si>
    <t>686</t>
  </si>
  <si>
    <t>975078141</t>
  </si>
  <si>
    <t>Jednostranné podchycení střešních vazníků dřevěnou výztuhou v. podchycení přes 3,5 m a při zatížení hmotností Příplatek k cenám za každý další 1 m výšky přes 3,</t>
  </si>
  <si>
    <t>Jednostranné podchycení střešních vazníků dřevěnou výztuhou v. podchycení přes 3,5 m a při zatížení hmotností Příplatek k cenám za každý další 1 m výšky přes 3,5 m a při zatížení hmotností přes 2500 kg/m</t>
  </si>
  <si>
    <t>687</t>
  </si>
  <si>
    <t>998018003</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</si>
  <si>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</si>
  <si>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12 do 24 m</t>
  </si>
  <si>
    <t>688</t>
  </si>
  <si>
    <t>689</t>
  </si>
  <si>
    <t>HZS 2</t>
  </si>
  <si>
    <t>Zednické výpomoce pro profese a výtah - přesný počet hodin bude fakturován dle skutečnosti za hodinovou sazbu zhotovitele po odsouhlasení ve stavebním deníku</t>
  </si>
  <si>
    <t>690</t>
  </si>
  <si>
    <t>HZS 3</t>
  </si>
  <si>
    <t>DMTŽ, rozebrání, přemístění a zpětná MTŽ (nebo likvidace) a sestavení vnitřního vybavení</t>
  </si>
  <si>
    <t>691</t>
  </si>
  <si>
    <t>HZS 4</t>
  </si>
  <si>
    <t>BP58 - Sejmutí pozink.cedulí orient.systému, nástěnek atd. - 80 ks, kamer, rozhlasu 10 ks a dalších prvků vně i uvnitř objektu - viz výkres č.02</t>
  </si>
  <si>
    <t>692</t>
  </si>
  <si>
    <t>HZS 5</t>
  </si>
  <si>
    <t>BP62 - DMTŽ a uschování odjezdové informační tabule</t>
  </si>
  <si>
    <t>693</t>
  </si>
  <si>
    <t>HZS 6</t>
  </si>
  <si>
    <t>BP63 - DMTŽ a likvidace hydrantu 1.NP</t>
  </si>
  <si>
    <t>694</t>
  </si>
  <si>
    <t>HZS 7</t>
  </si>
  <si>
    <t>DMTŽ, přemístění a uschování a zpětná MTŽ 7 ks klaprámů</t>
  </si>
  <si>
    <t>695</t>
  </si>
  <si>
    <t>HZS 8</t>
  </si>
  <si>
    <t>Úprava světelné rampy v místě přerušení u výtahů (doplnění kotvení, čel atd)</t>
  </si>
  <si>
    <t>696</t>
  </si>
  <si>
    <t>HZS 9</t>
  </si>
  <si>
    <t>BP69 - DMTŽ a likvidace 4 ks světelných nápisů "Bílina" umístěných na fasádě</t>
  </si>
  <si>
    <t xml:space="preserve">  SO81-71-0101a</t>
  </si>
  <si>
    <t>Výměna oken</t>
  </si>
  <si>
    <t>SO81-71-0101a</t>
  </si>
  <si>
    <t>767640221</t>
  </si>
  <si>
    <t>Montáž dveří ocelových nebo hliníkových vchodových dvoukřídlové bez nadsvětlíku</t>
  </si>
  <si>
    <t>55341335</t>
  </si>
  <si>
    <t>dveře dvoukřídlé Al prosklené max rozměru otvoru 4,84m2 bezpečnostní třídy RC2</t>
  </si>
  <si>
    <t>767620126</t>
  </si>
  <si>
    <t>Montáž oken zdvojených z hliníkových nebo ocelových profilů na polyuretanovou pěnu otevíravých do zdiva, plochy přes 0,6 do 1,5 m2</t>
  </si>
  <si>
    <t>767620127</t>
  </si>
  <si>
    <t>Montáž oken zdvojených z hliníkových nebo ocelových profilů na polyuretanovou pěnu otevíravých do zdiva, plochy přes 1,5 do 2,5 m2</t>
  </si>
  <si>
    <t>55341011</t>
  </si>
  <si>
    <t>okno Al otevíravé/sklopné trojsklo přes plochu 1m2 do v 1,5m</t>
  </si>
  <si>
    <t>55341013.1</t>
  </si>
  <si>
    <t>55341015</t>
  </si>
  <si>
    <t>okno Al otevíravé/sklopné trojsklo přes plochu 1m2 přes v 2,5m</t>
  </si>
  <si>
    <t>784181101</t>
  </si>
  <si>
    <t>968062376</t>
  </si>
  <si>
    <t>Vybourání dřevěných rámů oken s křídly, dveřních zárubní, vrat, stěn, ostění nebo obkladů rámů oken s křídly zdvojených, plochy do 4 m2</t>
  </si>
  <si>
    <t xml:space="preserve">  SO81-71-010402</t>
  </si>
  <si>
    <t>Vytápění</t>
  </si>
  <si>
    <t>SO81-71-010402</t>
  </si>
  <si>
    <t>N.C.RE.PSZ</t>
  </si>
  <si>
    <t>Montážní a demontážní práce, doprava</t>
  </si>
  <si>
    <t>444-001</t>
  </si>
  <si>
    <t>Montážní práce na zařízení ÚT</t>
  </si>
  <si>
    <t>h</t>
  </si>
  <si>
    <t>N.C.RE.RRE</t>
  </si>
  <si>
    <t>Kontrolní činnost (revize a zkoušky)</t>
  </si>
  <si>
    <t>555-001</t>
  </si>
  <si>
    <t>Zkoušky, uvedení do provozu a vyregulování</t>
  </si>
  <si>
    <t>555-002</t>
  </si>
  <si>
    <t>Zajištění chodu zařízení ÚT ve zkušebním provozu</t>
  </si>
  <si>
    <t>555-003</t>
  </si>
  <si>
    <t>Zaškolení obsluhy</t>
  </si>
  <si>
    <t>555-004</t>
  </si>
  <si>
    <t>Návrh provozního řádu</t>
  </si>
  <si>
    <t>555-005</t>
  </si>
  <si>
    <t>Výchozí revize</t>
  </si>
  <si>
    <t>N.C.RE.SP</t>
  </si>
  <si>
    <t>333-001</t>
  </si>
  <si>
    <t>Lešení pomocné jednořadé lehké s podlahami do výšky 9,0 m - montáž, demontáž - pronájem po dobu instalace klimatizačního zařízení</t>
  </si>
  <si>
    <t>333-002</t>
  </si>
  <si>
    <t>Demontáž stávajícího zařízení ÚT - potrubní rozvody do DN80, vč. izolace a armatur, do celkové délky 700 m - demontáž stávajícíh otopných těles do celkového poč</t>
  </si>
  <si>
    <t>Demontáž stávajícího zařízení ÚT - potrubní rozvody do DN80, vč. izolace a armatur, do celkové délky 700 m - demontáž stávajícíh otopných těles do celkového počtu 50 ks</t>
  </si>
  <si>
    <t>N.V.ND.KOT</t>
  </si>
  <si>
    <t>Kotle, čerpadla, armatury, otopná tělesa</t>
  </si>
  <si>
    <t>777-001</t>
  </si>
  <si>
    <t>Teplovzdušná jednotka podstropní - topný výkon 23,0 kW (60/40/15 °C) - vzduchový výkon 2500 / 3900 m3/h - elektrické připojení 230 V, 50 Hz, 1 A, krytí IP44 - v</t>
  </si>
  <si>
    <t>Teplovzdušná jednotka podstropní - topný výkon 23,0 kW (60/40/15 °C) - vzduchový výkon 2500 / 3900 m3/h - elektrické připojení 230 V, 50 Hz, 1 A, krytí IP44 - vč. regulátoru otáček, ovládacího panelu, prostorového termostatu a kabelového propojení jednotlivých komponent v prostoru vstupní haly - regulační uzel průtoku vody - pomocný závěsný materiál - rozměry 1135 x 735 x 425 mm - barva pláště bílá, napojení na rozvody ÚT přes vlnovce - hmotnost cca 41 kg Výkres č. 01.04.02-03, 01.04.02-05</t>
  </si>
  <si>
    <t>777-002</t>
  </si>
  <si>
    <t>Ultrazvukový měřič tepla, 2" - 10,0 m3/h (0,1 - 20 m3/h) - sada teplotních čidel Pt500 s kabelem 5,0 m, nátrubky a adaptéry pro snímač teploty - napájecí modul</t>
  </si>
  <si>
    <t>Ultrazvukový měřič tepla, 2" - 10,0 m3/h (0,1 - 20 m3/h) - sada teplotních čidel Pt500 s kabelem 5,0 m, nátrubky a adaptéry pro snímač teploty - napájecí modul 110 až 230 V AC - modul pro radiový odečet pomocí Wireless M-Bus v pásmu 868 MHz Výkres č. 01.04.02-02</t>
  </si>
  <si>
    <t>777-003</t>
  </si>
  <si>
    <t>Deskové otopné těleso 10VK-500x1000 - vč. montážní konzoly na zeď, příp. stojin do podlahy - vč. odvzdušňovacího šroubení Výkres č. 01.04.02-03, 01.04.02-06</t>
  </si>
  <si>
    <t>777-004</t>
  </si>
  <si>
    <t>Deskové otopné těleso 20VK-500x1000 - vč. montážní konzoly na zeď, příp. stojin do podlahy - vč. odvzdušňovacího šroubení Výkres č. 01.04.02-03, 01.04.02-05, 01</t>
  </si>
  <si>
    <t>Deskové otopné těleso 20VK-500x1000 - vč. montážní konzoly na zeď, příp. stojin do podlahy - vč. odvzdušňovacího šroubení Výkres č. 01.04.02-03, 01.04.02-05, 01.04.02-06, 01.04.02-07</t>
  </si>
  <si>
    <t>777-005</t>
  </si>
  <si>
    <t>Deskové otopné těleso 21VK-700x800 - vč. montážní konzoly na zeď, příp. stojin do podlahy - vč. odvzdušňovacího šroubení Výkres č. 01.04.02-03, 01.04.02-05, 01.</t>
  </si>
  <si>
    <t>Deskové otopné těleso 21VK-700x800 - vč. montážní konzoly na zeď, příp. stojin do podlahy - vč. odvzdušňovacího šroubení Výkres č. 01.04.02-03, 01.04.02-05, 01.04.02-06, 01.04.02-07</t>
  </si>
  <si>
    <t>777-006</t>
  </si>
  <si>
    <t>Deskové otopné těleso 22VK-500x1000 - vč. montážní konzoly na zeď, příp. stojin do podlahy - vč. odvzdušňovacího šroubení Výkres č. 01.04.02-03, 01.04.02-05, 01</t>
  </si>
  <si>
    <t>Deskové otopné těleso 22VK-500x1000 - vč. montážní konzoly na zeď, příp. stojin do podlahy - vč. odvzdušňovacího šroubení Výkres č. 01.04.02-03, 01.04.02-05, 01.04.02-06</t>
  </si>
  <si>
    <t>777-007</t>
  </si>
  <si>
    <t>Deskové otopné těleso 22VK-500x1400 - vč. montážní konzoly na zeď, příp. stojin do podlahy - vč. odvzdušňovacího šroubení Výkres č. 01.04.02-03, 01.04.02-06</t>
  </si>
  <si>
    <t>777-008</t>
  </si>
  <si>
    <t>Deskové otopné těleso 22VK-900x600 - vč. montážní konzoly na zeď, příp. stojin do podlahy - vč. odvzdušňovacího šroubení Výkres č. 01.04.02-03, 01.04.02-06</t>
  </si>
  <si>
    <t>777-009</t>
  </si>
  <si>
    <t>Deskové otopné těleso 33VK-500x1000 - vč. montážní konzoly na zeď, příp. stojin do podlahy - vč. odvzdušňovacího šroubení Výkres č. 01.04.02-03, 01.04.02-05, 01</t>
  </si>
  <si>
    <t>Deskové otopné těleso 33VK-500x1000 - vč. montážní konzoly na zeď, příp. stojin do podlahy - vč. odvzdušňovacího šroubení Výkres č. 01.04.02-03, 01.04.02-05, 01.04.02-06, 01.04.02-07</t>
  </si>
  <si>
    <t>777-010</t>
  </si>
  <si>
    <t>Deskové otopné těleso 33VK-500x1400 - vč. montážní konzoly na zeď, příp. stojin do podlahy - vč. odvzdušňovacího šroubení Výkres č. 01.04.02-03, 01.04.02-06, 01</t>
  </si>
  <si>
    <t>Deskové otopné těleso 33VK-500x1400 - vč. montážní konzoly na zeď, příp. stojin do podlahy - vč. odvzdušňovacího šroubení Výkres č. 01.04.02-03, 01.04.02-06, 01.04.02-07</t>
  </si>
  <si>
    <t>777-011</t>
  </si>
  <si>
    <t>Deskové otopné těleso 33VK-500x1600 - vč. montážní konzoly na zeď, příp. stojin do podlahy - vč. odvzdušňovacího šroubení Výkres č. 01.04.02-03, 01.04.02-07</t>
  </si>
  <si>
    <t>777-012</t>
  </si>
  <si>
    <t>Deskové otopné těleso 33VK-500x1800 - vč. montážní konzoly na zeď, příp. stojin do podlahy - vč. odvzdušňovacího šroubení Výkres č. 01.04.02-03, 01.04.02-06</t>
  </si>
  <si>
    <t>777-013</t>
  </si>
  <si>
    <t>Deskové otopné těleso 33VK-900x600 - vč. montážní konzoly na zeď, příp. stojin do podlahy - vč. odvzdušňovacího šroubení Výkres č. 01.04.02-03, 01.04.02-05</t>
  </si>
  <si>
    <t>777-014</t>
  </si>
  <si>
    <t>Připojovací šroubení pro tělesa VK (s integrovaným TS ventilem) - Kvs = 1,48 - funkce uzavření Výkres č. 01.04.02-03, Technická zpráva 01.04.02-01, kap. 4</t>
  </si>
  <si>
    <t>777-015</t>
  </si>
  <si>
    <t>Termostatická hlavice s integrovaným čidlem Výkres č. 01.04.02-03, Technická zpráva 01.04.02-01, kap. 4</t>
  </si>
  <si>
    <t>777-016</t>
  </si>
  <si>
    <t>Indikátor topných nákladů na otopné těleso - životnost baterie min. 10 let - radiový odečet naměřených hodnot - vč. 1ks odečtového modulu "WalkBy" Výkres č. 01.</t>
  </si>
  <si>
    <t>Indikátor topných nákladů na otopné těleso - životnost baterie min. 10 let - radiový odečet naměřených hodnot - vč. 1ks odečtového modulu "WalkBy" Výkres č. 01.04.02-03, Technická zpráva 01.04.02-01, kap. 4</t>
  </si>
  <si>
    <t>777-017</t>
  </si>
  <si>
    <t>Vyvažovací ventil STAD, DN 15, Kvs = 2,30 - vypouštěcí a uzavírací funkce Výkres č. 01.04.02-03</t>
  </si>
  <si>
    <t>777-018</t>
  </si>
  <si>
    <t>Vyvažovací ventil STAD, DN 25, Kvs = 8,43 - vypouštěcí a uzavírací funkce Výkres č. 01.04.02-03</t>
  </si>
  <si>
    <t>777-019</t>
  </si>
  <si>
    <t>Regulátor tlakové diference STAP 10-60, DN 20, Kvs = 3,30 - vypouštěcí a uzavírací funkce Výkres č. 01.04.02-03</t>
  </si>
  <si>
    <t>777-020</t>
  </si>
  <si>
    <t>Regulátor tlakové diference STAP 10-40, DN 32, Kvs = 8,50 - vypouštěcí a uzavírací funkce Výkres č. 01.04.02-03</t>
  </si>
  <si>
    <t>777-021</t>
  </si>
  <si>
    <t>Vypouštěcí kohout závitový 1/2“ - hadicová vývodka a zátka Výkres č. 01.04.02-02, 01.04.02-03</t>
  </si>
  <si>
    <t>777-022</t>
  </si>
  <si>
    <t>Automatický odvzdušňovací ventil závitový 3/8“ Výkres č. 01.04.02-02, 01.04.02-03</t>
  </si>
  <si>
    <t>777-023</t>
  </si>
  <si>
    <t>Kulový kohout závitový 2 1/2" Výkres č. 01.04.02-02, 01.04.02-03</t>
  </si>
  <si>
    <t>777-024</t>
  </si>
  <si>
    <t>Kulový kohout závitový 5/4" Výkres č. 01.04.02-02, 01.04.02-03</t>
  </si>
  <si>
    <t>777-025</t>
  </si>
  <si>
    <t>Axiální kompenzátor pro CU potrubí 54x2,0 Poloha kompenzátoru bude upřesněna v rámci dodavatelské PD (realizační), délka přímého úseku bez možnosti kompezace by</t>
  </si>
  <si>
    <t>Axiální kompenzátor pro CU potrubí 54x2,0 Poloha kompenzátoru bude upřesněna v rámci dodavatelské PD (realizační), délka přímého úseku bez možnosti kompezace by neměla překročit délku 15 m.</t>
  </si>
  <si>
    <t>777-026</t>
  </si>
  <si>
    <t>Axiální kompenzátor pro CU potrubí 42x1,5 Poloha kompenzátoru bude upřesněna v rámci dodavatelské PD (realizační), délka přímého úseku bez možnosti kompezace by</t>
  </si>
  <si>
    <t>Axiální kompenzátor pro CU potrubí 42x1,5 Poloha kompenzátoru bude upřesněna v rámci dodavatelské PD (realizační), délka přímého úseku bez možnosti kompezace by neměla překročit délku 15 m.</t>
  </si>
  <si>
    <t>777-027</t>
  </si>
  <si>
    <t>Axiální kompenzátor pro CU potrubí 28x1,5 Poloha kompenzátoru bude upřesněna v rámci dodavatelské PD (realizační), délka přímého úseku bez možnosti kompezace by</t>
  </si>
  <si>
    <t>Axiální kompenzátor pro CU potrubí 28x1,5 Poloha kompenzátoru bude upřesněna v rámci dodavatelské PD (realizační), délka přímého úseku bez možnosti kompezace by neměla překročit délku 15 m.</t>
  </si>
  <si>
    <t>777-028</t>
  </si>
  <si>
    <t>Axiální kompenzátor pro CU potrubí 22x1,0 Poloha kompenzátoru bude upřesněna v rámci dodavatelské PD (realizační), délka přímého úseku bez možnosti kompezace by</t>
  </si>
  <si>
    <t>Axiální kompenzátor pro CU potrubí 22x1,0 Poloha kompenzátoru bude upřesněna v rámci dodavatelské PD (realizační), délka přímého úseku bez možnosti kompezace by neměla překročit délku 15 m.</t>
  </si>
  <si>
    <t>777-029</t>
  </si>
  <si>
    <t>Axiální kompenzátor pro CU potrubí 18x1,0 Poloha kompenzátoru bude upřesněna v rámci dodavatelské PD (realizační), délka přímého úseku bez možnosti kompezace by</t>
  </si>
  <si>
    <t>Axiální kompenzátor pro CU potrubí 18x1,0 Poloha kompenzátoru bude upřesněna v rámci dodavatelské PD (realizační), délka přímého úseku bez možnosti kompezace by neměla překročit délku 15 m.</t>
  </si>
  <si>
    <t>N.V.PM.STP</t>
  </si>
  <si>
    <t>Potrubní díly + ostatní materiál</t>
  </si>
  <si>
    <t>111-001</t>
  </si>
  <si>
    <t>CU potrubí 76x2,0 Výkres č. 01.04.02-02, 01.04.02-03, 01.04.02-04</t>
  </si>
  <si>
    <t>111-002</t>
  </si>
  <si>
    <t>CU potrubí 64x2,0 Výkres č. 01.04.02-02, 01.04.02-03, 01.04.02-04</t>
  </si>
  <si>
    <t>111-003</t>
  </si>
  <si>
    <t>CU potrubí 54x2,0 Výkres č. 01.04.02-02, 01.04.02-03, 01.04.02-04, 01.04.02-05</t>
  </si>
  <si>
    <t>111-004</t>
  </si>
  <si>
    <t>CU potrubí 42x1,5 Výkres č. 01.04.02-02, 01.04.02-03, 01.04.02-04, 01.04.02-05</t>
  </si>
  <si>
    <t>111-005</t>
  </si>
  <si>
    <t>CU potrubí 35x1,5 Výkres č. 01.04.02-02, 01.04.02-03, 01.04.02-04, 01.04.02-05</t>
  </si>
  <si>
    <t>111-006</t>
  </si>
  <si>
    <t>CU potrubí 28x1,5 Výkres č. 01.04.02-02, 01.04.02-03, 01.04.02-04, 01.04.02-05, 01.04.02-06</t>
  </si>
  <si>
    <t>111-007</t>
  </si>
  <si>
    <t>CU potrubí 22x1,0 Výkres č. 01.04.02-02, 01.04.02-03, 01.04.02-05, 01.04.02-06, 01.04.02-07</t>
  </si>
  <si>
    <t>111-008</t>
  </si>
  <si>
    <t>CU potrubí 18x1,0 Výkres č. 01.04.02-02, 01.04.02-03, 01.04.02-05, 01.04.02-06, 01.04.02-07</t>
  </si>
  <si>
    <t>111-009</t>
  </si>
  <si>
    <t>CU potrubí 15x1,0 Výkres č. 01.04.02-02, 01.04.02-03, 01.04.02-05, 01.04.02-06, 01.04.02-07</t>
  </si>
  <si>
    <t>111-010</t>
  </si>
  <si>
    <t>Návleková izolace na CU 76x2,0, tl. izolace 60 mm + Al polep - ? = 0,036 W/m.K při 0 °C Výkres č. 01.04.02-02, 01.04.02-03, 01.04.02-04</t>
  </si>
  <si>
    <t>111-011</t>
  </si>
  <si>
    <t>Návleková izolace na CU 64x2,0, tl. izolace 50 mm + Al polep - ? = 0,036 W/m.K při 0 °C Výkres č. 01.04.02-02, 01.04.02-03, 01.04.02-04</t>
  </si>
  <si>
    <t>111-012</t>
  </si>
  <si>
    <t>Návleková izolace na CU 54x2,0, tl. izolace 40 mm + Al polep - ? = 0,036 W/m.K při 0 °C Výkres č. 01.04.02-02, 01.04.02-03, 01.04.02-04, 01.04.02-05</t>
  </si>
  <si>
    <t>111-013</t>
  </si>
  <si>
    <t>Návleková izolace na CU 42x1,5, tl. izolace 40 mm + Al polep - ? = 0,036 W/m.K při 0 °C Výkres č. 01.04.02-02, 01.04.02-03, 01.04.02-04, 01.04.02-05</t>
  </si>
  <si>
    <t>111-014</t>
  </si>
  <si>
    <t>Návleková izolace na CU 35x1,5, tl. izolace 40 mm + Al polep - ? = 0,036 W/m.K při 0 °C Výkres č. 01.04.02-02, 01.04.02-03, 01.04.02-04, 01.04.02-05</t>
  </si>
  <si>
    <t>111-015</t>
  </si>
  <si>
    <t>Návleková izolace na CU 28x1,5, tl. izolace 40 mm + Al polep - ? = 0,036 W/m.K při 0 °C Výkres č. 01.04.02-02, 01.04.02-03, 01.04.02-04, 01.04.02-05, 01.04.02-0</t>
  </si>
  <si>
    <t>Návleková izolace na CU 28x1,5, tl. izolace 40 mm + Al polep - ? = 0,036 W/m.K při 0 °C Výkres č. 01.04.02-02, 01.04.02-03, 01.04.02-04, 01.04.02-05, 01.04.02-06</t>
  </si>
  <si>
    <t>111-016</t>
  </si>
  <si>
    <t>Návleková izolace na CU 22x1,0, tl. izolace 30 mm + Al polep - ? = 0,036 W/m.K při 0 °C Výkres č. 01.04.02-02, 01.04.02-03, 01.04.02-05, 01.04.02-06, 01.04.02-0</t>
  </si>
  <si>
    <t>Návleková izolace na CU 22x1,0, tl. izolace 30 mm + Al polep - ? = 0,036 W/m.K při 0 °C Výkres č. 01.04.02-02, 01.04.02-03, 01.04.02-05, 01.04.02-06, 01.04.02-07</t>
  </si>
  <si>
    <t>111-017</t>
  </si>
  <si>
    <t>Návleková izolace na CU 18x1,0, tl. izolace 30 mm + Al polep - ? = 0,036 W/m.K při 0 °C Výkres č. 01.04.02-02, 01.04.02-03, 01.04.02-05, 01.04.02-06, 01.04.02-0</t>
  </si>
  <si>
    <t>Návleková izolace na CU 18x1,0, tl. izolace 30 mm + Al polep - ? = 0,036 W/m.K při 0 °C Výkres č. 01.04.02-02, 01.04.02-03, 01.04.02-05, 01.04.02-06, 01.04.02-07</t>
  </si>
  <si>
    <t>111-018</t>
  </si>
  <si>
    <t>Návleková izolace na CU 15x1,0, tl. izolace 30 mm + Al polep - ? = 0,036 W/m.K při 0 °C Výkres č. 01.04.02-02, 01.04.02-03, 01.04.02-05, 01.04.02-06, 01.04.02-0</t>
  </si>
  <si>
    <t>Návleková izolace na CU 15x1,0, tl. izolace 30 mm + Al polep - ? = 0,036 W/m.K při 0 °C Výkres č. 01.04.02-02, 01.04.02-03, 01.04.02-05, 01.04.02-06, 01.04.02-07</t>
  </si>
  <si>
    <t>111-019</t>
  </si>
  <si>
    <t>Kolena, redukce, T-kusy a další tvarovky příslušných dimenzí - přesný počet bude stanoven při montáži, odborný odhad tvarovek do cca 40% Součástí projektové dok</t>
  </si>
  <si>
    <t>Kolena, redukce, T-kusy a další tvarovky příslušných dimenzí - přesný počet bude stanoven při montáži, odborný odhad tvarovek do cca 40%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</si>
  <si>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111-020</t>
  </si>
  <si>
    <t>Pomocný ocelový materiál pro uchycení potrubí – konzole, třmeny, objímky, nastřelovací šrouby, matice, hmoždinky, ostatní spojovací materiál atd. - přesný počet</t>
  </si>
  <si>
    <t>Pomocný ocelový materiál pro uchycení potrubí – konzole, třmeny, objímky, nastřelovací šrouby, matice, hmoždinky, ostatní spojovací materiál atd. - přesný počet bude stanoven na stavbě při montáži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</si>
  <si>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111-021</t>
  </si>
  <si>
    <t>Popisné štítky na zařízení včetně šipek proudění Součástí projektové dokumentace pro provádění stavby není dokumentace pro pomocné práce a konstrukce, výrobně t</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</si>
  <si>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</si>
  <si>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SO81-71-010403</t>
  </si>
  <si>
    <t>Chlazení</t>
  </si>
  <si>
    <t>SO81-71-010403</t>
  </si>
  <si>
    <t>Potrubní díly, armatury + ostatní materiál</t>
  </si>
  <si>
    <t>111-101</t>
  </si>
  <si>
    <t>Potrubí CU (měděné) - 1 1/8" - kaučuková izolace s AL ochraným pouzdrem - tl. iz. 13 mm, ?=0,036 W/m.K při 0°C Výkres č. 01.04.03-02, 01.04.03-03, 01.04.03-07</t>
  </si>
  <si>
    <t>111-102</t>
  </si>
  <si>
    <t>Předizolované potrubí CU (měděné) - 7/8" - tl. iz. 9 mm s ochranným pouzdrem, ?=0,036 W/m.K při 0°C Výkres č. 01.04.03-02, 01.04.03-03, 01.04.03-05, 01.04.03-06</t>
  </si>
  <si>
    <t>111-103</t>
  </si>
  <si>
    <t>Předizolované potrubí CU (měděné) - 5/8" - tl. iz. 9 mm s ochranným pouzdrem, ?=0,036 W/m.K při 0°C Výkres č. 01.04.03-02, 01.04.03-03, 01.04.03-04, 01.04.03-05</t>
  </si>
  <si>
    <t>Předizolované potrubí CU (měděné) - 5/8" - tl. iz. 9 mm s ochranným pouzdrem, ?=0,036 W/m.K při 0°C Výkres č. 01.04.03-02, 01.04.03-03, 01.04.03-04, 01.04.03-05, 01.04.03-06, 01.04.03-07</t>
  </si>
  <si>
    <t>111-104</t>
  </si>
  <si>
    <t>Předizolované potrubí CU (měděné) - 1/2" - tl. iz. 9 mm s ochranným pouzdrem, ?=0,036 W/m.K při 0°C Výkres č. 01.04.03-02, 01.04.03-03, 01.04.03-04, 01.04.03-05</t>
  </si>
  <si>
    <t>Předizolované potrubí CU (měděné) - 1/2" - tl. iz. 9 mm s ochranným pouzdrem, ?=0,036 W/m.K při 0°C Výkres č. 01.04.03-02, 01.04.03-03, 01.04.03-04, 01.04.03-05, 01.04.03-06, 01.04.03-07</t>
  </si>
  <si>
    <t>111-105</t>
  </si>
  <si>
    <t>Předizolované potrubí CU (měděné) - 3/8" - tl. iz. 9 mm s ochranným pouzdrem, ?=0,036 W/m.K při 0°C Výkres č. 01.04.03-02, 01.04.03-03, 01.04.03-04, 01.04.03-05</t>
  </si>
  <si>
    <t>Předizolované potrubí CU (měděné) - 3/8" - tl. iz. 9 mm s ochranným pouzdrem, ?=0,036 W/m.K při 0°C Výkres č. 01.04.03-02, 01.04.03-03, 01.04.03-04, 01.04.03-05, 01.04.03-06</t>
  </si>
  <si>
    <t>111-106</t>
  </si>
  <si>
    <t>Předizolované potrubí CU (měděné) - 1/4" - tl. iz. 9 mm s ochranným pouzdrem, ?=0,036 W/m.K při 0°C Výkres č. 01.04.03-02, 01.04.03-03, 01.04.03-04, 01.04.03-05</t>
  </si>
  <si>
    <t>Předizolované potrubí CU (měděné) - 1/4" - tl. iz. 9 mm s ochranným pouzdrem, ?=0,036 W/m.K při 0°C Výkres č. 01.04.03-02, 01.04.03-03, 01.04.03-04, 01.04.03-05, 01.04.03-06</t>
  </si>
  <si>
    <t>111-107</t>
  </si>
  <si>
    <t>Rozbočka chladiva 2-cestná, velikost 1 (&lt; 18 kW) - sada plyn/kapalina Výkres č. 01.04.03-02, 01.04.03-03, 01.04.03-04, 01.04.03-05, 01.04.03-06</t>
  </si>
  <si>
    <t>111-108</t>
  </si>
  <si>
    <t>Rozbočka chladiva 2-cestná, velikost 2 (18 - &lt; 35 kW) - sada plyn/kapalina Výkres č. 01.04.03-02, 01.04.03-03, 01.04.03-05, 01.04.03-06</t>
  </si>
  <si>
    <t>111-109</t>
  </si>
  <si>
    <t>Rozbočka chladiva 2-cestná, velikost 3 (&lt; 50 kW) - sada plyn/kapalina Výkres č. 01.04.03-02, 01.04.03-06</t>
  </si>
  <si>
    <t>111-110</t>
  </si>
  <si>
    <t>Ochranná plastová lišta do rozměru 90x65 pro vedení 2x potrubí chladiva a kabelů, vč. spojů. ohybů a rohů - vnitřní provedení Součástí projektové dokumentace pr</t>
  </si>
  <si>
    <t>Ochranná plastová lišta do rozměru 90x65 pro vedení 2x potrubí chladiva a kabelů, vč. spojů. ohybů a rohů - vnitřní provedení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</si>
  <si>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111-111</t>
  </si>
  <si>
    <t>Detekce úniku chladiva v místnosti 1P35 - hlášení optickou a akustickou signalizací - centrální řídící jednotka detektoru - senzor úniku chladiva - 2 odpojovací</t>
  </si>
  <si>
    <t>Detekce úniku chladiva v místnosti 1P35 - hlášení optickou a akustickou signalizací - centrální řídící jednotka detektoru - senzor úniku chladiva - 2 odpojovací ventil - instalační box, prokabelování Technická zpráva 01.04.03-01, kap. 4 a 11</t>
  </si>
  <si>
    <t>111-112</t>
  </si>
  <si>
    <t>Chladivo R410A Technická zpráva 01.04.03-01, kap. 4</t>
  </si>
  <si>
    <t>111-113</t>
  </si>
  <si>
    <t>Chladivo R32 Technická zpráva 01.04.03-01, kap. 4</t>
  </si>
  <si>
    <t>111-114</t>
  </si>
  <si>
    <t>Popisné štítky na zařízení včetně šipek proudění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</si>
  <si>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111-115</t>
  </si>
  <si>
    <t>Ostatní klimatizační prvky potřebné pro montáž (ocelové konzole s antikorozním nátěrem, úchyty, upevňovací svorky, závěsy, montážní pásky, tlumící gumy, rámy, p</t>
  </si>
  <si>
    <t>Ostatní klimatizační prvky potřebné pro montáž (ocelové konzole s antikorozním nátěrem, úchyty, upevňovací svorky, závěsy, montážní pásky, tlumící gumy, rámy, příruby,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499/2006 Sb.</t>
  </si>
  <si>
    <t>Montážní práce na zařízení klimatizace</t>
  </si>
  <si>
    <t>Zkoušky, uvedení do provozu, vyregulování</t>
  </si>
  <si>
    <t>Zajištění chodu chladícího zařízení ve zkušebním provozu</t>
  </si>
  <si>
    <t>Vystavení evidenční knihy chladícího zařízení</t>
  </si>
  <si>
    <t>555-006</t>
  </si>
  <si>
    <t>Lešení pomocné jednořadé lehké s podlahami do výšky 2,5 m - montáž, demontáž - pronájem po dobu instalace klimatizačního zařízení</t>
  </si>
  <si>
    <t>Jeřábování - vč. zajištění záborového plánu</t>
  </si>
  <si>
    <t>Klimatizační jednotky</t>
  </si>
  <si>
    <t>888-001</t>
  </si>
  <si>
    <t>Poz. 1.1 - Venkovní kondenzační jednotka - jmenovitý chladící výkon 45,0 kW - vzduchový výkon 12 600 m3/h - el. příkon 14,3 kW (3x 400 V, 50 Hz, 3x 32 A) - chla</t>
  </si>
  <si>
    <t>Poz. 1.1 - Venkovní kondenzační jednotka - jmenovitý chladící výkon 45,0 kW - vzduchový výkon 12 600 m3/h - el. příkon 14,3 kW (3x 400 V, 50 Hz, 3x 32 A) - chladivo R410a - vč. soft-startéru, MaR a komunikačních kabelů - rozměry 1830 x 1210 x 780 mm - hmotnost cca 300 kg Výkres č. 01.04.03-02, 01.04.03-07</t>
  </si>
  <si>
    <t>888-002</t>
  </si>
  <si>
    <t>Poz. 1.2 - Vnitřní nástěnná klimatizační jednotka - jmenovitý chladící výkon 4,5 kW - vzduchový výkon 550 / 690 / 840 m3/h - el. příkon 28 W (230 V, 50 Hz) - ch</t>
  </si>
  <si>
    <t>Poz. 1.2 - Vnitřní nástěnná klimatizační jednotka - jmenovitý chladící výkon 4,5 kW - vzduchový výkon 550 / 690 / 840 m3/h - el. příkon 28 W (230 V, 50 Hz) - chladivo R410a - vč. ovladače a komunikačních kabelů k venkovní jednotce - vč. čerpadla kondenzátu a dopojovací hadičky v délce cca 2m - rozměry 320 x 1050 x 250 mm - hmotnost cca 16 kg Výkres č. 01.04.03-02, 01.04.03-05, 01.04.03-06</t>
  </si>
  <si>
    <t>888-003</t>
  </si>
  <si>
    <t>Poz. 1.3 - Vnitřní nástěnná klimatizační jednotka - jmenovitý chladící výkon 5,6 kW - vzduchový výkon 550 / 720 / 900 m3/h - el. příkon 32 W (230 V, 50 Hz) - ch</t>
  </si>
  <si>
    <t>Poz. 1.3 - Vnitřní nástěnná klimatizační jednotka - jmenovitý chladící výkon 5,6 kW - vzduchový výkon 550 / 720 / 900 m3/h - el. příkon 32 W (230 V, 50 Hz) - chladivo R410a - vč. ovladače a komunikačních kabelů k venkovní jednotce - vč. čerpadla kondenzátu a dopojovací hadičky v délce cca 2m - rozměry 320 x 1050 x 250 mm - hmotnost cca 16 kg Výkres č. 01.04.03-02, 01.04.03-04</t>
  </si>
  <si>
    <t>888-004</t>
  </si>
  <si>
    <t>Poz. 2.1 - Venkovní kondenzační jednotka - jmenovitý chladící výkon 33,5 kW - vzduchový výkon 12 200 m3/h - el. příkon 10,0 kW (3x 400 V, 50 Hz, 3x 25 A) - chla</t>
  </si>
  <si>
    <t>Poz. 2.1 - Venkovní kondenzační jednotka - jmenovitý chladící výkon 33,5 kW - vzduchový výkon 12 200 m3/h - el. příkon 10,0 kW (3x 400 V, 50 Hz, 3x 25 A) - chladivo R410a - vč. soft-startéru, MaR a komunikačních kabelů - rozměry 1830 x 990 x 780 mm - hmotnost cca 250 kg Výkres č. 01.04.03-03, 01.04.03-07</t>
  </si>
  <si>
    <t>888-005</t>
  </si>
  <si>
    <t>Poz. 2.2 - Vnitřní nástěnná klimatizační jednotka - jmenovitý chladící výkon 4,5 kW - vzduchový výkon 550 / 690 / 840 m3/h - el. příkon 28 W (230 V, 50 Hz) - ch</t>
  </si>
  <si>
    <t>Poz. 2.2 - Vnitřní nástěnná klimatizační jednotka - jmenovitý chladící výkon 4,5 kW - vzduchový výkon 550 / 690 / 840 m3/h - el. příkon 28 W (230 V, 50 Hz) - chladivo R410a - vč. ovladače a komunikačních kabelů k venkovní jednotce - vč. čerpadla kondenzátu a dopojovací hadičky v délce cca 2m - rozměry 320 x 1050 x 250 mm - hmotnost cca 16 kg Výkres č. 01.04.03-03, 01.04.03-05</t>
  </si>
  <si>
    <t>888-006</t>
  </si>
  <si>
    <t>Poz. 2.3 - Vnitřní nástěnná klimatizační jednotka - jmenovitý chladící výkon 3,6 kW - vzduchový výkon 270 / 410 / 540 m3/h - el. příkon 17 W (230 V, 50 Hz) - ch</t>
  </si>
  <si>
    <t>Poz. 2.3 - Vnitřní nástěnná klimatizační jednotka - jmenovitý chladící výkon 3,6 kW - vzduchový výkon 270 / 410 / 540 m3/h - el. příkon 17 W (230 V, 50 Hz) - chladivo R410a - vč. ovladače a komunikačních kabelů k venkovní jednotce - vč. čerpadla kondenzátu a dopojovací hadičky v délce cca 2m - rozměry 293 x 798 x 230 mm - hmotnost cca 11 kg Výkres č. 01.04.03-03, 01.04.03-05, 01.04.03-06</t>
  </si>
  <si>
    <t>888-007</t>
  </si>
  <si>
    <t>Poz. 2.4 - Vnitřní nástěnná klimatizační jednotka - jmenovitý chladící výkon 2,8 kW - vzduchový výkon 270 / 395 / 510 m3/h - el. příkon 16 W (230 V, 50 Hz) - ch</t>
  </si>
  <si>
    <t>Poz. 2.4 - Vnitřní nástěnná klimatizační jednotka - jmenovitý chladící výkon 2,8 kW - vzduchový výkon 270 / 395 / 510 m3/h - el. příkon 16 W (230 V, 50 Hz) - chladivo R410a - vč. ovladače a komunikačních kabelů k venkovní jednotce - vč. čerpadla kondenzátu a dopojovací hadičky v délce cca 2m - rozměry 293 x 798 x 230 mm - hmotnost cca 11 kg Výkres č. 01.04.03-03, 01.04.03-05</t>
  </si>
  <si>
    <t>888-008</t>
  </si>
  <si>
    <t>Poz. 3.1 - Venkovní kondenzační jednotka - jmenovitý chladící výkon 6,7 kW - vzduchový výkon 2 700 m3/h - el. příkon 2,44 kW (230 V, 50 Hz, 16 A) - chladivo R32</t>
  </si>
  <si>
    <t>Poz. 3.1 - Venkovní kondenzační jednotka - jmenovitý chladící výkon 6,7 kW - vzduchový výkon 2 700 m3/h - el. příkon 2,44 kW (230 V, 50 Hz, 16 A) - chladivo R32 - vč. soft-startéru, MaR a komunikačních kabelů - rozměry 550 x 780 x 290 mm - hmotnost cca 45 kg Výkres č. 01.04.03-07</t>
  </si>
  <si>
    <t>888-009</t>
  </si>
  <si>
    <t>Poz. 3.2 - Vnitřní nástěnná klimatizační jednotka - jmenovitý chladící výkon 6,7 kW - vzduchový výkon 680 / 910 / 1040 m3/h - chladivo R32 - vč. ovladače a napá</t>
  </si>
  <si>
    <t>Poz. 3.2 - Vnitřní nástěnná klimatizační jednotka - jmenovitý chladící výkon 6,7 kW - vzduchový výkon 680 / 910 / 1040 m3/h - chladivo R32 - vč. ovladače a napájecích a komunikačních kabelů k venkovní jednotce - vč. čerpadla kondenzátu a dopojovací hadičky v délce cca 2m - rozměry 320 x 1050 x 250 mm - hmotnost cca 14 kg Výkres č. 01.04.03-04</t>
  </si>
  <si>
    <t>888-010</t>
  </si>
  <si>
    <t>Poz. 4.1 - Venkovní kondenzační jednotka - jmenovitý chladící výkon 3,6 kW - vzduchový výkon 2 200 m3/h - el. příkon 1,13 kW (230 V, 50 Hz, 10 A) - chladivo R32</t>
  </si>
  <si>
    <t>Poz. 4.1 - Venkovní kondenzační jednotka - jmenovitý chladící výkon 3,6 kW - vzduchový výkon 2 200 m3/h - el. příkon 1,13 kW (230 V, 50 Hz, 10 A) - chladivo R32 - vč. soft-startéru, MaR a komunikačních kabelů - rozměry 550 x 780 x 290 mm - hmotnost cca 35 kg Výkres č. 01.04.03-07</t>
  </si>
  <si>
    <t>888-011</t>
  </si>
  <si>
    <t>Poz. 4.2 - Vnitřní nástěnná klimatizační jednotka - jmenovitý chladící výkon 3,6 kW - vzduchový výkon 450 / 580 / 700 m3/h - chladivo R32 - vč. ovladače a napáj</t>
  </si>
  <si>
    <t>Poz. 4.2 - Vnitřní nástěnná klimatizační jednotka - jmenovitý chladící výkon 3,6 kW - vzduchový výkon 450 / 580 / 700 m3/h - chladivo R32 - vč. ovladače a napájecích a komunikačních kabelů k venkovní jednotce - vč. čerpadla kondenzátu a dopojovací hadičky v délce cca 2m - rozměry 293 x 798 x 230 mm - hmotnost cca 10 kg Výkres č. 01.04.03-04</t>
  </si>
  <si>
    <t xml:space="preserve">  SO81-71-010404</t>
  </si>
  <si>
    <t>Vzduchotechnická zařízení</t>
  </si>
  <si>
    <t>SO81-71-010404</t>
  </si>
  <si>
    <t>Montážní práce na zařízení VZT</t>
  </si>
  <si>
    <t>Zajištění chodu zařízení ve zkušebním provozu</t>
  </si>
  <si>
    <t>Lešení pomocné jednořadé lehké s podlahami do výšky 2,5 m - montáž, demontáž - pronájem po dobu instalace VZT zařízení</t>
  </si>
  <si>
    <t>333-003</t>
  </si>
  <si>
    <t>Demontáže: Větrací mřížky v prostoru vstupní haly Odtahy ze sociálního zázemí vyvedené na fasádu objektu ve 3.NP</t>
  </si>
  <si>
    <t>VZT zařízení, ventilátory</t>
  </si>
  <si>
    <t>Poz. 1.1 - Přívodní podstropní VZT jednotka - Vpř = 150 m3/h, ext. tl. ztráta 180 Pa - celkový el. příkon 2,1 kW (230V, 50 Hz, 9,0 A) - elektrický ohřívač o výk</t>
  </si>
  <si>
    <t>Poz. 1.1 - Přívodní podstropní VZT jednotka - Vpř = 150 m3/h, ext. tl. ztráta 180 Pa - celkový el. příkon 2,1 kW (230V, 50 Hz, 9,0 A) - elektrický ohřívač o výkonu 4,2 kW pro dohřev na +22 °C - filtr na přívodu (F7) - vč. pružných manžet - vč. kotevního a montažního materiálu - součástí VZT jednotky bude i systém MaR (rozvaděčová skříň, regulátor, externí ovládání, čidla a prokabelování jednotlivých komponent), umožňující hlášení o chodu a poruchách zařízení, projekt MaR bude dodán výrobcem zařízení - rozměry 790 x 460 x 400 mm, hmotnost cca 32,0 kg - jednotka bude splňovat směrnici ERP, Ecodesign 2018 Výkres č. 01.04.04-03</t>
  </si>
  <si>
    <t>Poz. 2.1 - Vzduchotechnická rekuperační jednotka - venkovní nástřešní provedení (hrdla dle výkresové části PD) - Vpř = 750 m3/h, Vod = 750 m3/h - externí tlakov</t>
  </si>
  <si>
    <t>Poz. 2.1 - Vzduchotechnická rekuperační jednotka - venkovní nástřešní provedení (hrdla dle výkresové části PD) - Vpř = 750 m3/h, Vod = 750 m3/h - externí tlaková ztráta 450 Pa / 450 Pa - jednotka bude vybavena filtry, F7 (přívod) a M5 (odvod), přívodní a odvodní EC ventilátor - celkový el. příkon 5,76 kW (230V, 50 Hz), CYKY 5Jx2,5 jištění 2x 10,A (char. C) - elektrický ohřívač o výkonu 4,2 kW pro dohřev na +24 °C - vč. pružných manžet , uzavíracích klapek na sání a výtlaku, základového rámu, syfon - včetně systému MaR a hlášení havarijních stavů, rozvaděčové skříne, externího ovladače, regulačních čidel a kabelového propojení jednotlivých komponent, protimrazová ochrana - protiproudý výměník ZZT, by-pass - VZT jednotka bude splňovat směrnici ErP 2018 - max. rozměry jednotky 2970 x 1760 x 560 mm (včetně hrdel) - hmotnost cca 330 kg Výkres č. 01.04.04-06, 01.04.04-07</t>
  </si>
  <si>
    <t>Poz. 3.1 - Vzduchotechnická rekuperační jednotka - vnitřní podstropní provedení (hrdla dle výkresové části PD) - Vpř = 570 m3/h, Vod = 570 m3/h - externí tlakov</t>
  </si>
  <si>
    <t>Poz. 3.1 - Vzduchotechnická rekuperační jednotka - vnitřní podstropní provedení (hrdla dle výkresové části PD) - Vpř = 570 m3/h, Vod = 570 m3/h - externí tlaková ztráta 400 Pa / 400 Pa - jednotka bude vybavena filtry, F7 (přívod) a M5 (odvod), přívodní a odvodní EC ventilátor - celkový el. příkon 2,6 kW (230V, 50 Hz), CYKY 5Jx2,5 jištění 2x 10,A (char. C) - elektrický ohřívač o výkonu 1,8 kW pro dohřev na +22 °C - vč. pružných manžet , uzavíracích klapek na sání a výtlaku, zásvěsného materiálu, syfon - včetně systému MaR a hlášení havarijních stavů, rozvaděčové skříne, externího ovladače, regulačních čidel a kabelového propojení jednotlivých komponent, protimrazová ochrana - protiproudý výměník ZZT, by-pass - VZT jednotka bude splňovat směrnici ErP 2018 - max. rozměry jednotky 2360 x 970 x 390 mm (včetně hrdel) - hmotnost cca 130 kg Výkres č. 01.04.04-03</t>
  </si>
  <si>
    <t>Poz. 4.1 - Potrubní radiální ventilátor - Vod = 3450 m3/h, ext. tl. ztráta 500 Pa - el. příkon 3,0 kW, 400 V, 50 Hz, 6,4 A - krytí IP55 - včetně pružných manžet</t>
  </si>
  <si>
    <t>Poz. 4.1 - Potrubní radiální ventilátor - Vod = 3450 m3/h, ext. tl. ztráta 500 Pa - el. příkon 3,0 kW, 400 V, 50 Hz, 6,4 A - krytí IP55 - včetně pružných manžet na hrdlech - profese elektro+MaR zajistí prokabelování jdnotlivých komponent dle požadavků technické zprávy - hmotnost 80,0 kg Výkres č. 01.04.04-02</t>
  </si>
  <si>
    <t>Poz. 5.1 - Potrubní radiální ventilátor - Vod = 160÷340 m3/h, ext. tl. ztráta 280 Pa - el. příkon 109 W, 230 V, 50 Hz, 0,8 A - krytí IP44 - vč. nastavitelného d</t>
  </si>
  <si>
    <t>Poz. 5.1 - Potrubní radiální ventilátor - Vod = 160÷340 m3/h, ext. tl. ztráta 280 Pa - el. příkon 109 W, 230 V, 50 Hz, 0,8 A - krytí IP44 - vč. nastavitelného doběhového spínače 1÷30 min. - včetně pružných manžet na hrdlech - profese elektro+MaR zajistí prokabelování jdnotlivých komponent dle požadavků technické zprávy - regulace otáček pomocí potenciometru umístěného ve svorkovnici - hmotnost 5,0 kg Výkres č. 01.04.04-03, 01.04.04-04, 01.04.04-05</t>
  </si>
  <si>
    <t>Poz. 6.1 - Potrubní radiální ventilátor - Vod = 490÷630 m3/h, ext. tl. ztráta 230 Pa - el. příkon 136 W, 230 V, 50 Hz, 0,9 A - krytí IP44 - vč. nastavitelného d</t>
  </si>
  <si>
    <t>Poz. 6.1 - Potrubní radiální ventilátor - Vod = 490÷630 m3/h, ext. tl. ztráta 230 Pa - el. příkon 136 W, 230 V, 50 Hz, 0,9 A - krytí IP44 - vč. nastavitelného doběhového spínače 1÷30 min. - včetně pružných manžet na hrdlech - profese elektro+MaR zajistí prokabelování jdnotlivých komponent dle požadavků technické zprávy - regulace otáček se provádí pomocí potenciometru umístěného ve svorkovnici - hmotnost 5,0 kg Výkres č. 01.04.04-03, 01.04.04-05, 01.04.04-07</t>
  </si>
  <si>
    <t>Potrubní díly, klapky, distrubuční elementy + ostatní materiál</t>
  </si>
  <si>
    <t>Čtyřhranné potrubí skupiny I, do obvodu 2,0 m - materiál pozinkovaný plech 60% tvarovek - odborný odhad Výkres č. 01.04.04-02, 01.04.04-03, 01.04.04-04, 01.04.0</t>
  </si>
  <si>
    <t>Čtyřhranné potrubí skupiny I, do obvodu 2,0 m - materiál pozinkovaný plech 60% tvarovek - odborný odhad Výkres č. 01.04.04-02, 01.04.04-03, 01.04.04-04, 01.04.04-05, 01.04.04-06, 01.04.04-07</t>
  </si>
  <si>
    <t>Kruhové potrubí SPIRO, do o250 mm 50% tvarovek - odborný odhad Výkres č. 01.04.04-04, 01.04.04-05, 01.04.04-06</t>
  </si>
  <si>
    <t>Kruhové potrubí SPIRO, do o200 mm 60% tvarovek - odborný odhad Výkres č. 01.04.04-03, 01.04.04-04, 01.04.04-05, 01.04.04-06, 01.04.04-07</t>
  </si>
  <si>
    <t>Kruhové potrubí SPIRO, do o160 mm 80% tvarovek - odborný odhad Výkres č. 01.04.04-03, 01.04.04-04, 01.04.04-05, 01.04.04-06, 01.04.04-07</t>
  </si>
  <si>
    <t>Tlumič hluku 300x200x1500 - včetně sdružujícího plechového pláště - pro celkový útlum hluku pod 40 dB - možnost instalace do svislého potrubí Výkres č. 01.04.04</t>
  </si>
  <si>
    <t>Tlumič hluku 300x200x1500 - včetně sdružujícího plechového pláště - pro celkový útlum hluku pod 40 dB - možnost instalace do svislého potrubí Výkres č. 01.04.04-03, 01.04.04-06</t>
  </si>
  <si>
    <t>Tlumič hluku 300x200x2000 - včetně sdružujícího plechového pláště - pro celkový útlum hluku pod 40 dB - možnost instalace do svislého potrubí Výkres č. 01.04.04</t>
  </si>
  <si>
    <t>Tlumič hluku 300x200x2000 - včetně sdružujícího plechového pláště - pro celkový útlum hluku pod 40 dB - možnost instalace do svislého potrubí Výkres č. 01.04.04-03, 01.04.04-06</t>
  </si>
  <si>
    <t>Tlumič hluku 400x300x1500 - včetně sdružujícího plechového pláště - pro celkový útlum hluku pod 40 dB - možnost instalace do svislého potrubí Výkres č. 01.04.04</t>
  </si>
  <si>
    <t>Tlumič hluku 400x300x1500 - včetně sdružujícího plechového pláště - pro celkový útlum hluku pod 40 dB - možnost instalace do svislého potrubí Výkres č. 01.04.04-06</t>
  </si>
  <si>
    <t>Tlumič hluku 400x300x2000 - včetně sdružujícího plechového pláště - pro celkový útlum hluku pod 40 dB - možnost instalace do svislého potrubí Výkres č. 01.04.04</t>
  </si>
  <si>
    <t>Tlumič hluku 400x300x2000 - včetně sdružujícího plechového pláště - pro celkový útlum hluku pod 40 dB - možnost instalace do svislého potrubí Výkres č. 01.04.04-06</t>
  </si>
  <si>
    <t>Tlumič hluku O200-900, včetně sdružujícího plechového pláště - pro celkový útlum hluku pod 40 dB Výkres č. 01.04.04-03</t>
  </si>
  <si>
    <t>Tlumič hluku O200-600, včetně sdružujícího plechového pláště - pro celkový útlum hluku pod 40 dB Výkres č. 01.04.04-03</t>
  </si>
  <si>
    <t>Odvodní talířový ventil, o160 - odvod 30÷180 m3/h - barevné provedení RAL bude určeno před objednáním dle požadavku investora Výkres č. 01.04.04-03, 01.04.04-04</t>
  </si>
  <si>
    <t>Odvodní talířový ventil, o160 - odvod 30÷180 m3/h - barevné provedení RAL bude určeno před objednáním dle požadavku investora Výkres č. 01.04.04-03, 01.04.04-04, 01.04.04-05</t>
  </si>
  <si>
    <t>Přívodní talířový ventil, o200 - přívod 150 m3/h - barevné provedení RAL bude určeno před objednáním dle požadavku investora Výkres č. 01.04.04-03</t>
  </si>
  <si>
    <t>Přívodní výusť s výřivým výtokem - přívod 150÷300 m3/h - instalace do podhledu, čtvercová deska 400x400 - včetně připojovací skříně s bočním výstupem o200 a reg</t>
  </si>
  <si>
    <t>Přívodní výusť s výřivým výtokem - přívod 150÷300 m3/h - instalace do podhledu, čtvercová deska 400x400 - včetně připojovací skříně s bočním výstupem o200 a regulační klapkou - barevné provedení RAL čelní desky dle požadavku investora Výkres č. 01.04.04-03, 01.04.04-04</t>
  </si>
  <si>
    <t>Odvodní výusť s výřivým výtokem - odvod 150÷300 m3/h - instalace do podhledu, čtvercová deska 400x400 - včetně připojovací skříně s bočním výstupem o200 a regul</t>
  </si>
  <si>
    <t>Odvodní výusť s výřivým výtokem - odvod 150÷300 m3/h - instalace do podhledu, čtvercová deska 400x400 - včetně připojovací skříně s bočním výstupem o200 a regulační klapkou - barevné provedení RAL čelní desky dle požadavku investora Výkres č. 01.04.04-03, 01.04.04-04</t>
  </si>
  <si>
    <t>Odvodní výustka jednořadá 1025x125 - odvod 350 m3/h - instalace do čtyřhraného potrubí - regulace R1 Výkres č. 01.04.04-02, 01.04.04-07</t>
  </si>
  <si>
    <t>Odvodní výustka jednořadá 725x100 - odvod 100÷200 m3/h - instalace do čtyřhraného potrubí - regulace R1 Výkres č. 01.04.04-02</t>
  </si>
  <si>
    <t>Nasávací kus 400x300, včetně krycí mřížky proti vniknutí hrubých nečistot do potrubí Výkres č. 01.04.04-06</t>
  </si>
  <si>
    <t>Výfukový kus 400x300, včetně krycí mřížky proti vniknutí hrubých nečistot do potrubí Výkres č. 01.04.04-06</t>
  </si>
  <si>
    <t>Nasávací kus 300x200, včetně krycí mřížky proti vniknutí hrubých nečistot do potrubí Výkres č. 01.04.04-06</t>
  </si>
  <si>
    <t>Výfukový kus 300x200, včetně krycí mřížky proti vniknutí hrubých nečistot do potrubí Výkres č. 01.04.04-06</t>
  </si>
  <si>
    <t>Výfukový kus 500x250, včetně krycí mřížky proti vniknutí hrubých nečistot do potrubí Výkres č. 01.04.04-06</t>
  </si>
  <si>
    <t>111-022</t>
  </si>
  <si>
    <t>Výfukový kus 500x200, včetně krycí mřížky proti vniknutí hrubých nečistot do potrubí Výkres č. 01.04.04-06</t>
  </si>
  <si>
    <t>111-023</t>
  </si>
  <si>
    <t>Výfuková hlavice o160 Výkres č. 01.04.04-06</t>
  </si>
  <si>
    <t>111-024</t>
  </si>
  <si>
    <t>Protidešťová žaluzie přetlaková o200 - včetně pozedního rámu a krycí mřížky proti vniknutí hrubých nečistot do potrubí Výkres č. 01.04.04-05</t>
  </si>
  <si>
    <t>111-025</t>
  </si>
  <si>
    <t>Protidešťová žaluzie nasávací o200 - včetně pozedního rámu a krycí mřížky proti vniknutí hrubých nečistot do potrubí Výkres č. 01.04.04-03</t>
  </si>
  <si>
    <t>111-026</t>
  </si>
  <si>
    <t>Zpětná klapka samotížná o200 Výkres č. 01.04.04-03, 01.04.04-05, 01.04.04-07</t>
  </si>
  <si>
    <t>111-027</t>
  </si>
  <si>
    <t>Zpětná klapka samotížná o160 Výkres č. 01.04.04-03, 01.04.04-04, 01.04.04-05</t>
  </si>
  <si>
    <t>111-028</t>
  </si>
  <si>
    <t>Regulační klapka těsná 400x200 - ruční ovládání Výkres č. 01.04.04-02</t>
  </si>
  <si>
    <t>111-029</t>
  </si>
  <si>
    <t>Regulační klapka těsná 200x200 - ruční ovládání Výkres č. 01.04.04-02</t>
  </si>
  <si>
    <t>111-030</t>
  </si>
  <si>
    <t>Minerální izolace tl. 50mm, vč., Al oplechování - izolovat potrubí ve venkovním prostředí u VZT jednotky poz. 2.1, - izolovat nasávací potrubí ve vnitřním prost</t>
  </si>
  <si>
    <t>Minerální izolace tl. 50mm, vč., Al oplechování - izolovat potrubí ve venkovním prostředí u VZT jednotky poz. 2.1, - izolovat nasávací potrubí ve vnitřním prostředí až po VZT jednotku poz.1.1. a poz. 3.1 (pouze v 1.NP) - parotěsná zábrana - kotvení na trny - hustota 65 kg/m3 Výkres č. 01.04.04-03, 01.04.04-06</t>
  </si>
  <si>
    <t>111-031</t>
  </si>
  <si>
    <t>Protipožární izolace s odolnosti EI30, vč., Al polepu - izolování svislých potrubí procházející napříč podlažími objektu Výkres č. 01.04.04-02, 01.04.04-03, 01.</t>
  </si>
  <si>
    <t>Protipožární izolace s odolnosti EI30, vč., Al polepu - izolování svislých potrubí procházející napříč podlažími objektu Výkres č. 01.04.04-02, 01.04.04-03, 01.04.04-04, 01.04.04-05</t>
  </si>
  <si>
    <t>111-032</t>
  </si>
  <si>
    <t>Flexibilní VZT potrubí o200 - pro vyrovnání případných nepřesností při montáži Výkres č. 01.04.04-03, 01.04.04-04, 01.04.04-05</t>
  </si>
  <si>
    <t>111-033</t>
  </si>
  <si>
    <t>Flexibilní VZT potrubí o160 - pro vyrovnání případných nepřesností při montáži Výkres č. 01.04.04-03, 01.04.04-04, 01.04.04-05</t>
  </si>
  <si>
    <t>111-034</t>
  </si>
  <si>
    <t>111-035</t>
  </si>
  <si>
    <t>Ostatní vzduchotechnické prvky potřebné pro montáž (ocelové konzole s antikorozním nátěrem, úchyty, upevňovací svorky, závěsy, montážní pásky, tlumící gumy, rám</t>
  </si>
  <si>
    <t>Ostatní vzduchotechnické prvky potřebné pro montáž (ocelové konzole s antikorozním nátěrem, úchyty, upevňovací svorky, závěsy, montážní pásky, tlumící gumy, rámy, příruby, lišty atd.) Součástí projektové dokumentace pro provádění stavby není dokumentace pro pomocné práce a konstrukce, výrobně technická dokumentace, dokumentace výrobků dodaných na stavbu, výkresy prefabrikátů a montážní dokumentace. Pokud je nutno zpracovat některou z těchto dokumentací, jde vždy o součást dodavatelské dokumentace. Vyhláška č. 499/2006 Sb.</t>
  </si>
  <si>
    <t xml:space="preserve">  SO81-71-010410</t>
  </si>
  <si>
    <t>Vnitřní vybavení</t>
  </si>
  <si>
    <t>SO81-71-010410</t>
  </si>
  <si>
    <t>978</t>
  </si>
  <si>
    <t>Vybavení interéru</t>
  </si>
  <si>
    <t>953943125</t>
  </si>
  <si>
    <t>Osazování drobných kovových předmětů výrobků ostatních jinde neuvedených do betonu se zajištěním polohy k bednění či k výztuži před zabetonováním hmotnosti přes 30 do 120 kg/kus</t>
  </si>
  <si>
    <t>R POL 1A</t>
  </si>
  <si>
    <t>Z6 - vertikální přebalovací pult nástěnný 860x545x140 mm otevřený, mat.MDPE</t>
  </si>
  <si>
    <t>634651R1</t>
  </si>
  <si>
    <t>Z14 - zrcadlo sklopné invalidní 400x600 mm materiál nerez brus</t>
  </si>
  <si>
    <t>72529172R</t>
  </si>
  <si>
    <t>Z18 - Doplňky zařízení koupelen a záchodů nerezové madlo tvaru U dl.800 mm sklopné D+ M</t>
  </si>
  <si>
    <t>72529171R</t>
  </si>
  <si>
    <t>Z17- Doplňky zařízení koupelen a záchodů nerezové madlo tvari L dl. 900 mm pevné D+ M</t>
  </si>
  <si>
    <t>7252917R1</t>
  </si>
  <si>
    <t>Z25 - Doplňky zařízení koupelen a záchodů nerezové matné madlo tříbodové dl.500 mm pevné D+ M</t>
  </si>
  <si>
    <t>936124113</t>
  </si>
  <si>
    <t>Montáž lavičky parkové stabilní přichycené kotevními šrouby</t>
  </si>
  <si>
    <t>936104213</t>
  </si>
  <si>
    <t>Montáž odpadkového koše přichycením kotevními šrouby</t>
  </si>
  <si>
    <t>BP14 - Demontáž a likvidace stávajícího kovového sezení dl. cca 4,00 m - 1.NP</t>
  </si>
  <si>
    <t>953943113.1</t>
  </si>
  <si>
    <t>Štítek s hmatovým orientačním znakem a nápisem v brailově písmu D+M vč.kotvení (ozn.WC, přebalovacího pultu, mincovní automaty atd.)</t>
  </si>
  <si>
    <t>BP50, BP39 + S14, S13- Repase plechového znaku - DMTŽ, vyspravení, očištění, nátěr a zpětná MTŽ = 15.000,- Kč - ocení všichni zhotovitelé jednotně, bude upřesně</t>
  </si>
  <si>
    <t>BP50, BP39 + S14, S13- Repase plechového znaku - DMTŽ, vyspravení, očištění, nátěr a zpětná MTŽ = 15.000,- Kč - ocení všichni zhotovitelé jednotně, bude upřesněno dle skutečnosti</t>
  </si>
  <si>
    <t>978.1</t>
  </si>
  <si>
    <t>Venkovní vybavení</t>
  </si>
  <si>
    <t>936174311</t>
  </si>
  <si>
    <t>Montáž stojanu na kola přichyceného kotevními šrouby 5 kol</t>
  </si>
  <si>
    <t>3567117R</t>
  </si>
  <si>
    <t>S8 - nabíjecí stanice pro elektrokola 775x605x1630 umístěná na zemi - nabíječ, konektor, jištění, běžná zásuvková vidlice s uzemněním - KOMPLETNÍ DODÁVKA S PARA</t>
  </si>
  <si>
    <t>S8 - nabíjecí stanice pro elektrokola 775x605x1630 umístěná na zemi - nabíječ, konektor, jištění, běžná zásuvková vidlice s uzemněním - KOMPLETNÍ DODÁVKA S PARAMETRY DLE POŽADAVKU PD ( tabulka PSV str.20)</t>
  </si>
  <si>
    <t>Repase venkovního znaku na budově - DMTŽ, vyspravení, očištění, otryskání, nátěr a zpětná MTŽ = 60.000,- Kč - ocení všichni zhotovitelé jednotně, bude upřesněno</t>
  </si>
  <si>
    <t>Repase venkovního znaku na budově - DMTŽ, vyspravení, očištění, otryskání, nátěr a zpětná MTŽ = 60.000,- Kč - ocení všichni zhotovitelé jednotně, bude upřesněno dle skutečnosti</t>
  </si>
  <si>
    <t>DMTŽ a likvidace stávajícího vnitřního vybavení vč.začištění</t>
  </si>
  <si>
    <t xml:space="preserve">  SO81-71-01045</t>
  </si>
  <si>
    <t>Umělé osvětlení a vnitřní silnoproudé</t>
  </si>
  <si>
    <t>SO81-71-01045</t>
  </si>
  <si>
    <t>Dodávky zařízení</t>
  </si>
  <si>
    <t>000509131</t>
  </si>
  <si>
    <t>LED svítidlo "A" 4020lm,35W,mikropyramidová optika</t>
  </si>
  <si>
    <t>000509131.1</t>
  </si>
  <si>
    <t>LED svítidlo "B" 4020lm,35W,mikropyramidová optika</t>
  </si>
  <si>
    <t>000509131.2</t>
  </si>
  <si>
    <t>LED svítidlo "C" 3900lm,34W</t>
  </si>
  <si>
    <t>000509131.3</t>
  </si>
  <si>
    <t>LED svítidlo "D" 8200lm,58W,DALI</t>
  </si>
  <si>
    <t>000509131.4</t>
  </si>
  <si>
    <t>LED svítidlo "E" 4400lm,30W</t>
  </si>
  <si>
    <t>000551111</t>
  </si>
  <si>
    <t>LED nouzové svítidlo "NO" 2x3W, 1hod</t>
  </si>
  <si>
    <t>Materiál elektromontážní</t>
  </si>
  <si>
    <t>000121113</t>
  </si>
  <si>
    <t>kabel 1kV PRAFlaSafe X B2ca s1d1a1-J 3x50+35mm2 - přívodní kabel</t>
  </si>
  <si>
    <t>000123308</t>
  </si>
  <si>
    <t>kabel 1kV PRAFlaSafe X B2ca s1d1a1-J 4x10mm2 - viz odměřeno z pater z PD E-04.1, E-04.2, E-04.3, E 04.4</t>
  </si>
  <si>
    <t>000123308.1</t>
  </si>
  <si>
    <t>kabel 1kV PRAFlaSafe X B2ca s1d1a1-J 5x10mm2 - viz odměřeno z pater z PD E-04.1, E-04.2, E-04.3, E 04.4</t>
  </si>
  <si>
    <t>000123308.2</t>
  </si>
  <si>
    <t>kabel 1kV PRAFlaSafe X B2ca s1d1a1-J 5x6mm2 - viz odměřeno z pater z PD E-04.1, E-04.2, E-04.3, E 04.4</t>
  </si>
  <si>
    <t>000123307</t>
  </si>
  <si>
    <t>kabel 1kV PRAFlaSafe X B2ca s1d1a1-J 5x4mm2 - viz odměřeno z pater z PD E-04.1, E-04.2, E-04.3, E 04.4</t>
  </si>
  <si>
    <t>000121306</t>
  </si>
  <si>
    <t>kabel 1kV PRAFlaSafe X B2ca s1d1a1-J 5x2.5mm2 - viz odměřeno z pater z PD E-04.1, E-04.2, E-04.3, E 04.4</t>
  </si>
  <si>
    <t>000121305</t>
  </si>
  <si>
    <t>kabel 1kV PRAFlaSafe X B2ca s1d1a1-J 5x1.5mm2 - viz odměřeno z pater z PD E-04.1, E-04.2, E-04.3, E 04.4</t>
  </si>
  <si>
    <t>000121107</t>
  </si>
  <si>
    <t>kabel 1kV PRAFlaSafe X B2ca s1d1a1-J 3x4mm2 - viz odměřeno z pater z PD E-04.1, E-04.2, E-04.3, E 04.4</t>
  </si>
  <si>
    <t>000121106</t>
  </si>
  <si>
    <t>kabel 1kV PRAFlaSafe X B2ca s1d1a1-J 3x2.5mm2 - viz odměřeno z pater z PD E-04.1, E-04.2, E-04.3, E 04.4</t>
  </si>
  <si>
    <t>000121105</t>
  </si>
  <si>
    <t>kabel 1kV PRAFlaSafe X B2ca s1d1a1-J 3x1.5mm2 - viz odměřeno z pater z PD E-04.1, E-04.2, E-04.3, E 04.4</t>
  </si>
  <si>
    <t>000121005</t>
  </si>
  <si>
    <t>kabel 1kV PRAFlaSafe X B2ca s1d1a1-J 2x1.5mm2 - viz odměřeno z pater z PD E-04.1, E-04.2, E-04.3, E 04.4</t>
  </si>
  <si>
    <t>000171111</t>
  </si>
  <si>
    <t>vodič CY 25 - viz odměřeno z pater z PD E-04.1, E-04.2, E-04.3, E 04.4</t>
  </si>
  <si>
    <t>000171110</t>
  </si>
  <si>
    <t>vodič CY 16 - viz odměřeno z pater z PD E-04.1, E-04.2, E-04.3, E 04.4</t>
  </si>
  <si>
    <t>000171209</t>
  </si>
  <si>
    <t>vodič CYY 10 - viz odměřeno z pater z PD E-04.1, E-04.2, E-04.3, E 04.4</t>
  </si>
  <si>
    <t>000171208</t>
  </si>
  <si>
    <t>vodič CYY 6 - viz odměřeno z pater z PD E-04.1, E-04.2, E-04.3, E 04.4</t>
  </si>
  <si>
    <t>000171207</t>
  </si>
  <si>
    <t>vodič CYY 4 - viz odměřeno z pater z PD E-04.1, E-04.2, E-04.3, E 04.4</t>
  </si>
  <si>
    <t>000171206</t>
  </si>
  <si>
    <t>vodič CYY 2,5 - viz odměřeno z pater z PD E-04.1, E-04.2, E-04.3, E 04.4</t>
  </si>
  <si>
    <t>000171205</t>
  </si>
  <si>
    <t>vodič CYY 1,5 - viz odměřeno z pater z PD E-04.1, E-04.2, E-04.3, E 04.4</t>
  </si>
  <si>
    <t>000409031</t>
  </si>
  <si>
    <t>ovladač 10A/250Vstř design Tango řaz.1/0</t>
  </si>
  <si>
    <t>000409011</t>
  </si>
  <si>
    <t>spínač 10A/250Vstř design Tango řaz.1</t>
  </si>
  <si>
    <t>000418112</t>
  </si>
  <si>
    <t>sporáková přípojka 25A/380Vstř zapušť.</t>
  </si>
  <si>
    <t>000410139</t>
  </si>
  <si>
    <t>spínač 16A/400Vstř Tango 3425A-0344 ř.3P +krabice</t>
  </si>
  <si>
    <t>000409021</t>
  </si>
  <si>
    <t>přepínač 10A/250Vstř design Tango řaz.5</t>
  </si>
  <si>
    <t>000409023</t>
  </si>
  <si>
    <t>přepínač 10A/250Vstř design Tango řaz.6</t>
  </si>
  <si>
    <t>000000001</t>
  </si>
  <si>
    <t>PIR čidlo</t>
  </si>
  <si>
    <t>000409860</t>
  </si>
  <si>
    <t>SESTAVA ovlad žaluz Tango 10A/250Vstř řaz.1/0-1/0 - ovladač/strojek 10A/250Vstř ř.1/0-1/0</t>
  </si>
  <si>
    <t>000410105</t>
  </si>
  <si>
    <t>kryt spínače dělený pro řaz.1/0-1/0</t>
  </si>
  <si>
    <t>000419100</t>
  </si>
  <si>
    <t>zásuvka 16A/250Vstř design Tango</t>
  </si>
  <si>
    <t>000000002</t>
  </si>
  <si>
    <t>sada pro nouzovou signalizaci-invalidé</t>
  </si>
  <si>
    <t>000420091</t>
  </si>
  <si>
    <t>rámeček pro 1 přístroj design Tango</t>
  </si>
  <si>
    <t>000311115</t>
  </si>
  <si>
    <t>krabice univerzální/přístrojová</t>
  </si>
  <si>
    <t>000199211</t>
  </si>
  <si>
    <t>pružinová svorka 3x1,5mm2 krabicová bezšroubo</t>
  </si>
  <si>
    <t>000199212</t>
  </si>
  <si>
    <t>pružinová svorka 5x1,5mm2 krabicová bezšroubo</t>
  </si>
  <si>
    <t>000199213</t>
  </si>
  <si>
    <t>pružinová svorka 8x1,5mm2 krabicová bezšroubo</t>
  </si>
  <si>
    <t>000199222</t>
  </si>
  <si>
    <t>pružinová svorka 3x2,5mm2 krabicová bezšroubo</t>
  </si>
  <si>
    <t>000199224</t>
  </si>
  <si>
    <t>pružinová svorka 5x2,5mm2 krabicová bezšroubo</t>
  </si>
  <si>
    <t>000199225</t>
  </si>
  <si>
    <t>pružinová svorka 8x2,5mm2 krabicová bezšroubo</t>
  </si>
  <si>
    <t>000199511</t>
  </si>
  <si>
    <t>štítek kabelový 30x10mm malý</t>
  </si>
  <si>
    <t>000900001</t>
  </si>
  <si>
    <t>parapetní žlab dělený 160x65</t>
  </si>
  <si>
    <t>000295614</t>
  </si>
  <si>
    <t>jímací tyč hladká JT1,5 M16 AlMgSi pr.19/1500mm</t>
  </si>
  <si>
    <t>000295251</t>
  </si>
  <si>
    <t>ochranná stříška jímače OSH FeZn horní</t>
  </si>
  <si>
    <t>000295252</t>
  </si>
  <si>
    <t>ochranná stříška jímače OSD FeZn dolní</t>
  </si>
  <si>
    <t>000295635</t>
  </si>
  <si>
    <t>svorka k jímači/zkuš SJ1/SZ 16/8mm 2šrou Al 221330</t>
  </si>
  <si>
    <t>000295601</t>
  </si>
  <si>
    <t>drát AlMgSi pr.8mm polotvrdý 0,135kg/m</t>
  </si>
  <si>
    <t>000295352</t>
  </si>
  <si>
    <t>podpěra vedení na ploché stř PV21 1kg beton/plast</t>
  </si>
  <si>
    <t>000295621</t>
  </si>
  <si>
    <t>svorka univerzální SU Al</t>
  </si>
  <si>
    <t>Elektromontáže</t>
  </si>
  <si>
    <t>210810955</t>
  </si>
  <si>
    <t>kabel(-1kV PRAF)pevně 3x50/4x35/5x25/24x2,5/37x1,5</t>
  </si>
  <si>
    <t>210810953</t>
  </si>
  <si>
    <t>kabel(-1kV PRAF)pevně do 3x16/4x10/7x6/12x1,5/19x1</t>
  </si>
  <si>
    <t>210810953.1</t>
  </si>
  <si>
    <t>210810953.2</t>
  </si>
  <si>
    <t>210810953.3</t>
  </si>
  <si>
    <t>210810952</t>
  </si>
  <si>
    <t>kabel(-1kV PRAF) pevně ul.do 3x6/4x4/5x2,5/7x1,5</t>
  </si>
  <si>
    <t>210810951</t>
  </si>
  <si>
    <t>kabel(-1kV PRAF) pevně uložený do 2x4/3x2,5/4x1,5</t>
  </si>
  <si>
    <t>210810952.1</t>
  </si>
  <si>
    <t>210810951.1</t>
  </si>
  <si>
    <t>210810951.2</t>
  </si>
  <si>
    <t>210810951.3</t>
  </si>
  <si>
    <t>210800851</t>
  </si>
  <si>
    <t>vodič Cu(-CY,CYA) pevně uložený do 1x35</t>
  </si>
  <si>
    <t>210800851.1</t>
  </si>
  <si>
    <t>210800851.2</t>
  </si>
  <si>
    <t>210800851.3</t>
  </si>
  <si>
    <t>210800851.4</t>
  </si>
  <si>
    <t>210800851.5</t>
  </si>
  <si>
    <t>210800851.6</t>
  </si>
  <si>
    <t>000000001.1</t>
  </si>
  <si>
    <t>UPS 7,5kVA</t>
  </si>
  <si>
    <t>210110062</t>
  </si>
  <si>
    <t>ovladač zapuštěný vč.zapojení tlačítkový/ř.1/0</t>
  </si>
  <si>
    <t>210110041</t>
  </si>
  <si>
    <t>spínač zapuštěný vč.zapojení 1pólový/řazení 1</t>
  </si>
  <si>
    <t>210110082</t>
  </si>
  <si>
    <t>spínač 3pól/25A/400V(sporák přípoj)vč.zapoj zapušť</t>
  </si>
  <si>
    <t>210110006</t>
  </si>
  <si>
    <t>spínač nástěnný do IP.1 vč.zapojení 3pólový/25A</t>
  </si>
  <si>
    <t>210110043</t>
  </si>
  <si>
    <t>přepínač zapuštěný vč.zapojení sériový/řazení 5-5A</t>
  </si>
  <si>
    <t>210110045</t>
  </si>
  <si>
    <t>přepínač zapuštěný vč.zapojení střídavý/řazení 6</t>
  </si>
  <si>
    <t>000000001.1.1</t>
  </si>
  <si>
    <t>montáž PIR čidla</t>
  </si>
  <si>
    <t>210110062.1</t>
  </si>
  <si>
    <t>210111012</t>
  </si>
  <si>
    <t>zásuvka domovní zapuštěná vč.zapojení průběžně</t>
  </si>
  <si>
    <t>000000002.1</t>
  </si>
  <si>
    <t>montáž invalidé</t>
  </si>
  <si>
    <t>210010321</t>
  </si>
  <si>
    <t>krabicová rozvodka vč.svorkovn.a zapojení(-KR68)</t>
  </si>
  <si>
    <t>210201022</t>
  </si>
  <si>
    <t>svítidlo zářivkové vestavné/2 zdroje</t>
  </si>
  <si>
    <t>210201022.1</t>
  </si>
  <si>
    <t>210201022.2</t>
  </si>
  <si>
    <t>210201022.3</t>
  </si>
  <si>
    <t>210201022.4</t>
  </si>
  <si>
    <t>210200045</t>
  </si>
  <si>
    <t>svítidlo LED orientační</t>
  </si>
  <si>
    <t>210100101</t>
  </si>
  <si>
    <t>ukončení na svorkovnici vodič do 16mm2</t>
  </si>
  <si>
    <t>210100102</t>
  </si>
  <si>
    <t>ukončení na svorkovnici vodič do 50mm2</t>
  </si>
  <si>
    <t>210100003</t>
  </si>
  <si>
    <t>ukončení v rozvaděči vč.zapojení vodiče do 16mm2</t>
  </si>
  <si>
    <t>210950101</t>
  </si>
  <si>
    <t>označovací štítek na kabel</t>
  </si>
  <si>
    <t>210990001</t>
  </si>
  <si>
    <t>vyhotovení osvětlovacího protokolu</t>
  </si>
  <si>
    <t>210990002</t>
  </si>
  <si>
    <t>zpracování PD skutečného stavu v digitální podobě</t>
  </si>
  <si>
    <t>210990003</t>
  </si>
  <si>
    <t>posouzení stavby TIČR</t>
  </si>
  <si>
    <t>210990004</t>
  </si>
  <si>
    <t>proškolení uživatelů el.zař(par4 vyhl50/78Sb)</t>
  </si>
  <si>
    <t>210990005</t>
  </si>
  <si>
    <t>provedení potřeb měření,zk a uvedení do provozu</t>
  </si>
  <si>
    <t>210990006</t>
  </si>
  <si>
    <t>seznámení se stávajícím stavem</t>
  </si>
  <si>
    <t>210990007</t>
  </si>
  <si>
    <t>montáž protipožárních ucpávek</t>
  </si>
  <si>
    <t>210990001.1</t>
  </si>
  <si>
    <t>parapetní žlab montáž</t>
  </si>
  <si>
    <t>210220221</t>
  </si>
  <si>
    <t>jímací tyč do 3m montáž na konstrukci</t>
  </si>
  <si>
    <t>210220101</t>
  </si>
  <si>
    <t>svod vč.podpěr drát do pr.10mm</t>
  </si>
  <si>
    <t>210220301</t>
  </si>
  <si>
    <t>svorka hromosvodová do 2 šroubů</t>
  </si>
  <si>
    <t>D4</t>
  </si>
  <si>
    <t>Demontáže</t>
  </si>
  <si>
    <t>210990008</t>
  </si>
  <si>
    <t>demontáž stávající elektroinstalace</t>
  </si>
  <si>
    <t>D5</t>
  </si>
  <si>
    <t>Ostatní náklady</t>
  </si>
  <si>
    <t>218009001</t>
  </si>
  <si>
    <t>poplatek za recyklaci svítidla přes 50cm</t>
  </si>
  <si>
    <t>218009001.1</t>
  </si>
  <si>
    <t>218009001.2</t>
  </si>
  <si>
    <t>218009001.3</t>
  </si>
  <si>
    <t>218009001.4</t>
  </si>
  <si>
    <t>219002612</t>
  </si>
  <si>
    <t>vysekání rýhy/zeď cihla/ hl.do 30mm/š.do 70mm</t>
  </si>
  <si>
    <t>219002212</t>
  </si>
  <si>
    <t>vysekání kapsy/zeď cihla/ do 50x50x50mm</t>
  </si>
  <si>
    <t>219002214</t>
  </si>
  <si>
    <t>vysekání kapsy/zeď cihla/ do 150x150x150mm</t>
  </si>
  <si>
    <t>219001212</t>
  </si>
  <si>
    <t>vybour.otvoru ve zdi/cihla/ do pr.60mm/tl.do 0,30m</t>
  </si>
  <si>
    <t>Prořez materiálu - cca 5% z materiálu</t>
  </si>
  <si>
    <t>Materiál podružný - cca 3% z materiálu</t>
  </si>
  <si>
    <t>Revize elektro</t>
  </si>
  <si>
    <t>Rozpis r</t>
  </si>
  <si>
    <t>Rozpis rozvaděče R2.1</t>
  </si>
  <si>
    <t>000764827</t>
  </si>
  <si>
    <t>skříň Univers 60M/800x300x161mm/IP44 zapu</t>
  </si>
  <si>
    <t>000781173</t>
  </si>
  <si>
    <t>sběrnice hřebenová S3L-160-16mm2 3x3vývod kolíky</t>
  </si>
  <si>
    <t>000432323</t>
  </si>
  <si>
    <t>poj odp OPT22/3 Ie 63 A, Ie 63A, Ue 1500 V a.c./10</t>
  </si>
  <si>
    <t>000432331</t>
  </si>
  <si>
    <t>pojistková patrona válcová PV22(16-63A)gG</t>
  </si>
  <si>
    <t>000472205</t>
  </si>
  <si>
    <t>svodič 3pól SVC-350-3-MZ 350V/20kA typ2</t>
  </si>
  <si>
    <t>000435025</t>
  </si>
  <si>
    <t>jistič LTN-25B-3 3pól/ch.B/ 25A/10kA</t>
  </si>
  <si>
    <t>000434348</t>
  </si>
  <si>
    <t>jistič LTN-10C-1 1pól/ch.C/ 10A/10kA</t>
  </si>
  <si>
    <t>000434350</t>
  </si>
  <si>
    <t>jistič LTN-16C-1 1pól/ch.C/ 16A/10kA</t>
  </si>
  <si>
    <t>000438033</t>
  </si>
  <si>
    <t>proud chránič+jistič 2p/1+N OLI-16C-N1-030AC</t>
  </si>
  <si>
    <t>000461353</t>
  </si>
  <si>
    <t>impulsní relé MR-4/1P/AC230V/8A/1modul</t>
  </si>
  <si>
    <t>000441121</t>
  </si>
  <si>
    <t>stykač 2pól RSI-20-20/2Z/20A na lištu</t>
  </si>
  <si>
    <t>000000001.5</t>
  </si>
  <si>
    <t>pomocný materiál</t>
  </si>
  <si>
    <t>000000002.6</t>
  </si>
  <si>
    <t>revize rozvaděče</t>
  </si>
  <si>
    <t>000000003.2</t>
  </si>
  <si>
    <t>montáž rozvaděče</t>
  </si>
  <si>
    <t>Rozpis r1</t>
  </si>
  <si>
    <t>Rozpis rozvaděče R-K3</t>
  </si>
  <si>
    <t>000764824</t>
  </si>
  <si>
    <t>skříň Univers 48M/650x300x161mm/IP44 zapu</t>
  </si>
  <si>
    <t>000435026</t>
  </si>
  <si>
    <t>jistič LTN-32B-3 3pól/ch.B/ 32A/10kA</t>
  </si>
  <si>
    <t>000000001.4</t>
  </si>
  <si>
    <t>000000002.3</t>
  </si>
  <si>
    <t>000000003.1</t>
  </si>
  <si>
    <t>Rozpis r10</t>
  </si>
  <si>
    <t>Rozpis rozvaděče R-D3</t>
  </si>
  <si>
    <t>000764825</t>
  </si>
  <si>
    <t>skříň Univers 96M/650x550x161mm/IP44 zapu</t>
  </si>
  <si>
    <t>000435027</t>
  </si>
  <si>
    <t>jistič LTN-40B-3 3pól/ch.B/ 40A/10kA</t>
  </si>
  <si>
    <t>000435053</t>
  </si>
  <si>
    <t>jistič LTN-32C-3 3pól/ch.C/ 32A/10kA</t>
  </si>
  <si>
    <t>000434352</t>
  </si>
  <si>
    <t>jistič LTN-25C-1 1pól/ch.C/ 25A/10kA</t>
  </si>
  <si>
    <t>000000001.7</t>
  </si>
  <si>
    <t>000000002.4</t>
  </si>
  <si>
    <t>Rozpis r11</t>
  </si>
  <si>
    <t>Rozpis rozvaděče RNP</t>
  </si>
  <si>
    <t>000764822</t>
  </si>
  <si>
    <t>skříň Univers 72M/550x550x161mm/IP44 zapu</t>
  </si>
  <si>
    <t>000000001.3</t>
  </si>
  <si>
    <t>Rozpis r12</t>
  </si>
  <si>
    <t>Rozpis rozvaděče R-L</t>
  </si>
  <si>
    <t>000764831</t>
  </si>
  <si>
    <t>skříň Univers 72M/950x300x161mm/IP44 zapu</t>
  </si>
  <si>
    <t>000000001.6</t>
  </si>
  <si>
    <t>000000002.5</t>
  </si>
  <si>
    <t>Rozpis r13</t>
  </si>
  <si>
    <t>Rozpis rozvaděče R2</t>
  </si>
  <si>
    <t>000435023</t>
  </si>
  <si>
    <t>jistič LTN-16B-3 3pól/ch.B/ 16A/10kA</t>
  </si>
  <si>
    <t>Rozpis r14</t>
  </si>
  <si>
    <t>Rozpis rozvaděče RD1</t>
  </si>
  <si>
    <t>Rozpis r15</t>
  </si>
  <si>
    <t>Rozpis rozvaděče RH</t>
  </si>
  <si>
    <t>000764833</t>
  </si>
  <si>
    <t>skříň Univers 216M/950x800x161mm/IP44 zapu</t>
  </si>
  <si>
    <t>000471205</t>
  </si>
  <si>
    <t>svodič 3pól SJB-25E-3-MZS 350V/25kA typ1</t>
  </si>
  <si>
    <t>000435039</t>
  </si>
  <si>
    <t>jistič LVN-125B-3 3pól/ch.B/ 125A/10kA</t>
  </si>
  <si>
    <t>000435029</t>
  </si>
  <si>
    <t>jistič LTN-63B-3 3pól/ch.B/ 63A/10kA</t>
  </si>
  <si>
    <t>000434325</t>
  </si>
  <si>
    <t>jistič LTN-16B-1 1pól/ch.B/ 16A/10kA</t>
  </si>
  <si>
    <t>000000001.2</t>
  </si>
  <si>
    <t>elektroměr 3fáz.přímý ED310DR.14E30x-00</t>
  </si>
  <si>
    <t>000000002.2</t>
  </si>
  <si>
    <t>000000003</t>
  </si>
  <si>
    <t>000000004</t>
  </si>
  <si>
    <t>Rozpis r2</t>
  </si>
  <si>
    <t>Rozpis rozvaděče R3.1</t>
  </si>
  <si>
    <t>Rozpis r3</t>
  </si>
  <si>
    <t>Rozpis rozvaděče R-S</t>
  </si>
  <si>
    <t>000441131</t>
  </si>
  <si>
    <t>stykač 4pól RSI-25-40/4Z/25A na lištu</t>
  </si>
  <si>
    <t>Rozpis r4</t>
  </si>
  <si>
    <t>Rozpis rozvaděče R-V</t>
  </si>
  <si>
    <t>000764835</t>
  </si>
  <si>
    <t>skříň Univers 84M/1100x300x161/IP44 zapu</t>
  </si>
  <si>
    <t>000464341</t>
  </si>
  <si>
    <t>soumrakový spínač SOU-1/1P/AC230V/8A/1M</t>
  </si>
  <si>
    <t>000000000</t>
  </si>
  <si>
    <t>Řídící jednotka DALI</t>
  </si>
  <si>
    <t>Rozpis r5</t>
  </si>
  <si>
    <t>000432331.1</t>
  </si>
  <si>
    <t>hlavní vypínač 32A</t>
  </si>
  <si>
    <t>000432331.2</t>
  </si>
  <si>
    <t>stykač 25-40 NC</t>
  </si>
  <si>
    <t>000432331.3</t>
  </si>
  <si>
    <t>stykač 25-40 NO</t>
  </si>
  <si>
    <t>Rozpis r6</t>
  </si>
  <si>
    <t>Rozpis r7</t>
  </si>
  <si>
    <t>000764824.1</t>
  </si>
  <si>
    <t>Rozpis r8</t>
  </si>
  <si>
    <t>Rozpis rozvaděče R-B</t>
  </si>
  <si>
    <t>000763112</t>
  </si>
  <si>
    <t>rozvodnice Plexo 2x12M nástěnná IP65 čiréDv</t>
  </si>
  <si>
    <t>Rozpis r9</t>
  </si>
  <si>
    <t>Rozpis rozvaděče R-T</t>
  </si>
  <si>
    <t>OST</t>
  </si>
  <si>
    <t>OSTATNÍ NÁKLADY</t>
  </si>
  <si>
    <t xml:space="preserve">  OST</t>
  </si>
  <si>
    <t>OST2</t>
  </si>
  <si>
    <t>Příprava staveniště</t>
  </si>
  <si>
    <t>023002000</t>
  </si>
  <si>
    <t>Odstranění materiálů a konstrukcí</t>
  </si>
  <si>
    <t>OST3</t>
  </si>
  <si>
    <t>Zařízení staveniště</t>
  </si>
  <si>
    <t>034002000</t>
  </si>
  <si>
    <t>Zabezpečení staveniště</t>
  </si>
  <si>
    <t>OST4</t>
  </si>
  <si>
    <t>Inženýrská činnost</t>
  </si>
  <si>
    <t>043002000</t>
  </si>
  <si>
    <t>Zkoušky a ostatní měření</t>
  </si>
  <si>
    <t>044002000</t>
  </si>
  <si>
    <t>Revize</t>
  </si>
  <si>
    <t>045002000</t>
  </si>
  <si>
    <t>Kompletační a koordinační činnost</t>
  </si>
  <si>
    <t>OST6</t>
  </si>
  <si>
    <t>Územní vlivy</t>
  </si>
  <si>
    <t>062002000</t>
  </si>
  <si>
    <t>Ztížené dopravní podmínky</t>
  </si>
  <si>
    <t>OST7</t>
  </si>
  <si>
    <t>Provozní vlivy</t>
  </si>
  <si>
    <t>075002000</t>
  </si>
  <si>
    <t>Ochranná pásma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</si>
</sst>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styles" Target="styles.xml" /><Relationship Id="rId21" Type="http://schemas.openxmlformats.org/officeDocument/2006/relationships/sharedStrings" Target="sharedStrings.xml" /><Relationship Id="rId2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0+C10+C12+C14+C20+C22+C32</f>
      </c>
    </row>
    <row r="7" spans="2:3" ht="12.75" customHeight="1">
      <c r="B7" s="8" t="s">
        <v>7</v>
      </c>
      <c s="10">
        <f>0+E10+E12+E14+E20+E22+E32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92</v>
      </c>
      <c s="12" t="s">
        <v>93</v>
      </c>
      <c s="14">
        <f>0+C13</f>
      </c>
      <c s="14">
        <f>C12*0.21</f>
      </c>
      <c s="14">
        <f>0+E13</f>
      </c>
      <c s="13">
        <f>0+F13</f>
      </c>
    </row>
    <row r="13" spans="1:6" ht="12.75">
      <c r="A13" s="11" t="s">
        <v>94</v>
      </c>
      <c s="12" t="s">
        <v>93</v>
      </c>
      <c s="14">
        <f>'SO 98-98'!K8+'SO 98-98'!M8</f>
      </c>
      <c s="14">
        <f>C13*0.21</f>
      </c>
      <c s="14">
        <f>C13+D13</f>
      </c>
      <c s="13">
        <f>'SO 98-98'!T7</f>
      </c>
    </row>
    <row r="14" spans="1:6" ht="12.75">
      <c r="A14" s="11" t="s">
        <v>123</v>
      </c>
      <c s="12" t="s">
        <v>124</v>
      </c>
      <c s="14">
        <f>0+C15+C16+C17+C18+C19</f>
      </c>
      <c s="14">
        <f>C14*0.21</f>
      </c>
      <c s="14">
        <f>0+E15+E16+E17+E18+E19</f>
      </c>
      <c s="13">
        <f>0+F15+F16+F17+F18+F19</f>
      </c>
    </row>
    <row r="15" spans="1:6" ht="12.75">
      <c r="A15" s="11" t="s">
        <v>125</v>
      </c>
      <c s="12" t="s">
        <v>126</v>
      </c>
      <c s="14">
        <f>'PS 81-02-11'!K8+'PS 81-02-11'!M8</f>
      </c>
      <c s="14">
        <f>C15*0.21</f>
      </c>
      <c s="14">
        <f>C15+D15</f>
      </c>
      <c s="13">
        <f>'PS 81-02-11'!T7</f>
      </c>
    </row>
    <row r="16" spans="1:6" ht="12.75">
      <c r="A16" s="11" t="s">
        <v>320</v>
      </c>
      <c s="12" t="s">
        <v>321</v>
      </c>
      <c s="14">
        <f>'PS 81-02-41'!K8+'PS 81-02-41'!M8</f>
      </c>
      <c s="14">
        <f>C16*0.21</f>
      </c>
      <c s="14">
        <f>C16+D16</f>
      </c>
      <c s="13">
        <f>'PS 81-02-41'!T7</f>
      </c>
    </row>
    <row r="17" spans="1:6" ht="12.75">
      <c r="A17" s="11" t="s">
        <v>344</v>
      </c>
      <c s="12" t="s">
        <v>345</v>
      </c>
      <c s="14">
        <f>'PS 81-02-61'!K8+'PS 81-02-61'!M8</f>
      </c>
      <c s="14">
        <f>C17*0.21</f>
      </c>
      <c s="14">
        <f>C17+D17</f>
      </c>
      <c s="13">
        <f>'PS 81-02-61'!T7</f>
      </c>
    </row>
    <row r="18" spans="1:6" ht="12.75">
      <c r="A18" s="11" t="s">
        <v>361</v>
      </c>
      <c s="12" t="s">
        <v>362</v>
      </c>
      <c s="14">
        <f>'PS 81-02-71'!K8+'PS 81-02-71'!M8</f>
      </c>
      <c s="14">
        <f>C18*0.21</f>
      </c>
      <c s="14">
        <f>C18+D18</f>
      </c>
      <c s="13">
        <f>'PS 81-02-71'!T7</f>
      </c>
    </row>
    <row r="19" spans="1:6" ht="12.75">
      <c r="A19" s="11" t="s">
        <v>393</v>
      </c>
      <c s="12" t="s">
        <v>394</v>
      </c>
      <c s="14">
        <f>'PS 81-04-11'!K8+'PS 81-04-11'!M8</f>
      </c>
      <c s="14">
        <f>C19*0.21</f>
      </c>
      <c s="14">
        <f>C19+D19</f>
      </c>
      <c s="13">
        <f>'PS 81-04-11'!T7</f>
      </c>
    </row>
    <row r="20" spans="1:6" ht="12.75">
      <c r="A20" s="11" t="s">
        <v>401</v>
      </c>
      <c s="12" t="s">
        <v>402</v>
      </c>
      <c s="14">
        <f>0+C21</f>
      </c>
      <c s="14">
        <f>C20*0.21</f>
      </c>
      <c s="14">
        <f>0+E21</f>
      </c>
      <c s="13">
        <f>0+F21</f>
      </c>
    </row>
    <row r="21" spans="1:6" ht="12.75">
      <c r="A21" s="11" t="s">
        <v>403</v>
      </c>
      <c s="12" t="s">
        <v>404</v>
      </c>
      <c s="14">
        <f>'SO 81-52-01'!K8+'SO 81-52-01'!M8</f>
      </c>
      <c s="14">
        <f>C21*0.21</f>
      </c>
      <c s="14">
        <f>C21+D21</f>
      </c>
      <c s="13">
        <f>'SO 81-52-01'!T7</f>
      </c>
    </row>
    <row r="22" spans="1:6" ht="12.75">
      <c r="A22" s="11" t="s">
        <v>596</v>
      </c>
      <c s="12" t="s">
        <v>597</v>
      </c>
      <c s="14">
        <f>0+C23+C24+C25+C26+C27+C28+C29+C30+C31</f>
      </c>
      <c s="14">
        <f>C22*0.21</f>
      </c>
      <c s="14">
        <f>0+E23+E24+E25+E26+E27+E28+E29+E30+E31</f>
      </c>
      <c s="13">
        <f>0+F23+F24+F25+F26+F27+F28+F29+F30+F31</f>
      </c>
    </row>
    <row r="23" spans="1:6" ht="12.75">
      <c r="A23" s="11" t="s">
        <v>598</v>
      </c>
      <c s="12" t="s">
        <v>599</v>
      </c>
      <c s="14">
        <f>'SO 81-77-01'!K8+'SO 81-77-01'!M8</f>
      </c>
      <c s="14">
        <f>C23*0.21</f>
      </c>
      <c s="14">
        <f>C23+D23</f>
      </c>
      <c s="13">
        <f>'SO 81-77-01'!T7</f>
      </c>
    </row>
    <row r="24" spans="1:6" ht="25.5">
      <c r="A24" s="11" t="s">
        <v>660</v>
      </c>
      <c s="12" t="s">
        <v>661</v>
      </c>
      <c s="14">
        <f>'SO81-71.010401'!K8+'SO81-71.010401'!M8</f>
      </c>
      <c s="14">
        <f>C24*0.21</f>
      </c>
      <c s="14">
        <f>C24+D24</f>
      </c>
      <c s="13">
        <f>'SO81-71.010401'!T7</f>
      </c>
    </row>
    <row r="25" spans="1:6" ht="25.5">
      <c r="A25" s="11" t="s">
        <v>903</v>
      </c>
      <c s="12" t="s">
        <v>904</v>
      </c>
      <c s="14">
        <f>'SO81-71-010123'!K8+'SO81-71-010123'!M8</f>
      </c>
      <c s="14">
        <f>C25*0.21</f>
      </c>
      <c s="14">
        <f>C25+D25</f>
      </c>
      <c s="13">
        <f>'SO81-71-010123'!T7</f>
      </c>
    </row>
    <row r="26" spans="1:6" ht="12.75">
      <c r="A26" s="11" t="s">
        <v>2894</v>
      </c>
      <c s="12" t="s">
        <v>2895</v>
      </c>
      <c s="14">
        <f>'SO81-71-0101a'!K8+'SO81-71-0101a'!M8</f>
      </c>
      <c s="14">
        <f>C26*0.21</f>
      </c>
      <c s="14">
        <f>C26+D26</f>
      </c>
      <c s="13">
        <f>'SO81-71-0101a'!T7</f>
      </c>
    </row>
    <row r="27" spans="1:6" ht="12.75">
      <c r="A27" s="11" t="s">
        <v>2913</v>
      </c>
      <c s="12" t="s">
        <v>2914</v>
      </c>
      <c s="14">
        <f>'SO81-71-010402'!K8+'SO81-71-010402'!M8</f>
      </c>
      <c s="14">
        <f>C27*0.21</f>
      </c>
      <c s="14">
        <f>C27+D27</f>
      </c>
      <c s="13">
        <f>'SO81-71-010402'!T7</f>
      </c>
    </row>
    <row r="28" spans="1:6" ht="12.75">
      <c r="A28" s="11" t="s">
        <v>3063</v>
      </c>
      <c s="12" t="s">
        <v>3064</v>
      </c>
      <c s="14">
        <f>'SO81-71-010403'!K8+'SO81-71-010403'!M8</f>
      </c>
      <c s="14">
        <f>C28*0.21</f>
      </c>
      <c s="14">
        <f>C28+D28</f>
      </c>
      <c s="13">
        <f>'SO81-71-010403'!T7</f>
      </c>
    </row>
    <row r="29" spans="1:6" ht="12.75">
      <c r="A29" s="11" t="s">
        <v>3145</v>
      </c>
      <c s="12" t="s">
        <v>3146</v>
      </c>
      <c s="14">
        <f>'SO81-71-010404'!K8+'SO81-71-010404'!M8</f>
      </c>
      <c s="14">
        <f>C29*0.21</f>
      </c>
      <c s="14">
        <f>C29+D29</f>
      </c>
      <c s="13">
        <f>'SO81-71-010404'!T7</f>
      </c>
    </row>
    <row r="30" spans="1:6" ht="12.75">
      <c r="A30" s="11" t="s">
        <v>3226</v>
      </c>
      <c s="12" t="s">
        <v>3227</v>
      </c>
      <c s="14">
        <f>'SO81-71-010410'!K8+'SO81-71-010410'!M8</f>
      </c>
      <c s="14">
        <f>C30*0.21</f>
      </c>
      <c s="14">
        <f>C30+D30</f>
      </c>
      <c s="13">
        <f>'SO81-71-010410'!T7</f>
      </c>
    </row>
    <row r="31" spans="1:6" ht="12.75">
      <c r="A31" s="11" t="s">
        <v>3262</v>
      </c>
      <c s="12" t="s">
        <v>3263</v>
      </c>
      <c s="14">
        <f>'SO81-71-01045'!K8+'SO81-71-01045'!M8</f>
      </c>
      <c s="14">
        <f>C31*0.21</f>
      </c>
      <c s="14">
        <f>C31+D31</f>
      </c>
      <c s="13">
        <f>'SO81-71-01045'!T7</f>
      </c>
    </row>
    <row r="32" spans="1:6" ht="12.75">
      <c r="A32" s="11" t="s">
        <v>3594</v>
      </c>
      <c s="12" t="s">
        <v>3595</v>
      </c>
      <c s="14">
        <f>0+C33</f>
      </c>
      <c s="14">
        <f>C32*0.21</f>
      </c>
      <c s="14">
        <f>0+E33</f>
      </c>
      <c s="13">
        <f>0+F33</f>
      </c>
    </row>
    <row r="33" spans="1:6" ht="12.75">
      <c r="A33" s="11" t="s">
        <v>3596</v>
      </c>
      <c s="12" t="s">
        <v>3595</v>
      </c>
      <c s="14">
        <f>OST!K8+OST!M8</f>
      </c>
      <c s="14">
        <f>C33*0.21</f>
      </c>
      <c s="14">
        <f>C33+D33</f>
      </c>
      <c s="13">
        <f>OST!T7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COUNTIFS(L8:L108,"=0",A8:A108,"P")+COUNTIFS(L8:L108,"",A8:A108,"P")+SUM(Q8:Q108)</f>
      </c>
    </row>
    <row r="8" spans="1:13" ht="12.75">
      <c r="A8" t="s">
        <v>44</v>
      </c>
      <c r="C8" s="28" t="s">
        <v>600</v>
      </c>
      <c r="E8" s="30" t="s">
        <v>599</v>
      </c>
      <c r="J8" s="29">
        <f>0+J9+J82+J107</f>
      </c>
      <c s="29">
        <f>0+K9+K82+K107</f>
      </c>
      <c s="29">
        <f>0+L9+L82+L107</f>
      </c>
      <c s="29">
        <f>0+M9+M82+M107</f>
      </c>
    </row>
    <row r="9" spans="1:13" ht="12.75">
      <c r="A9" t="s">
        <v>46</v>
      </c>
      <c r="C9" s="31" t="s">
        <v>601</v>
      </c>
      <c r="E9" s="33" t="s">
        <v>602</v>
      </c>
      <c r="J9" s="32">
        <f>0</f>
      </c>
      <c s="32">
        <f>0</f>
      </c>
      <c s="32">
        <f>0+L10+L14+L18+L22+L26+L30+L34+L38+L42+L46+L50+L54+L58+L62+L66+L70+L74+L78</f>
      </c>
      <c s="32">
        <f>0+M10+M14+M18+M22+M26+M30+M34+M38+M42+M46+M50+M54+M58+M62+M66+M70+M74+M78</f>
      </c>
    </row>
    <row r="10" spans="1:16" ht="38.25">
      <c r="A10" t="s">
        <v>49</v>
      </c>
      <c s="34" t="s">
        <v>50</v>
      </c>
      <c s="34" t="s">
        <v>603</v>
      </c>
      <c s="35" t="s">
        <v>5</v>
      </c>
      <c s="6" t="s">
        <v>604</v>
      </c>
      <c s="36" t="s">
        <v>350</v>
      </c>
      <c s="37">
        <v>11</v>
      </c>
      <c s="36">
        <v>0</v>
      </c>
      <c s="36">
        <f>ROUND(G10*H10,6)</f>
      </c>
      <c r="L10" s="38">
        <v>0</v>
      </c>
      <c s="32">
        <f>ROUND(ROUND(L10,2)*ROUND(G10,3),2)</f>
      </c>
      <c s="36" t="s">
        <v>54</v>
      </c>
      <c>
        <f>(M10*21)/100</f>
      </c>
      <c t="s">
        <v>27</v>
      </c>
    </row>
    <row r="11" spans="1:5" ht="38.25">
      <c r="A11" s="35" t="s">
        <v>55</v>
      </c>
      <c r="E11" s="39" t="s">
        <v>605</v>
      </c>
    </row>
    <row r="12" spans="1:5" ht="12.75">
      <c r="A12" s="35" t="s">
        <v>56</v>
      </c>
      <c r="E12" s="40" t="s">
        <v>5</v>
      </c>
    </row>
    <row r="13" spans="1:5" ht="12.75">
      <c r="A13" t="s">
        <v>57</v>
      </c>
      <c r="E13" s="39" t="s">
        <v>5</v>
      </c>
    </row>
    <row r="14" spans="1:16" ht="38.25">
      <c r="A14" t="s">
        <v>49</v>
      </c>
      <c s="34" t="s">
        <v>27</v>
      </c>
      <c s="34" t="s">
        <v>348</v>
      </c>
      <c s="35" t="s">
        <v>5</v>
      </c>
      <c s="6" t="s">
        <v>606</v>
      </c>
      <c s="36" t="s">
        <v>350</v>
      </c>
      <c s="37">
        <v>1</v>
      </c>
      <c s="36">
        <v>0</v>
      </c>
      <c s="36">
        <f>ROUND(G14*H14,6)</f>
      </c>
      <c r="L14" s="38">
        <v>0</v>
      </c>
      <c s="32">
        <f>ROUND(ROUND(L14,2)*ROUND(G14,3),2)</f>
      </c>
      <c s="36" t="s">
        <v>54</v>
      </c>
      <c>
        <f>(M14*21)/100</f>
      </c>
      <c t="s">
        <v>27</v>
      </c>
    </row>
    <row r="15" spans="1:5" ht="51">
      <c r="A15" s="35" t="s">
        <v>55</v>
      </c>
      <c r="E15" s="39" t="s">
        <v>607</v>
      </c>
    </row>
    <row r="16" spans="1:5" ht="12.75">
      <c r="A16" s="35" t="s">
        <v>56</v>
      </c>
      <c r="E16" s="40" t="s">
        <v>5</v>
      </c>
    </row>
    <row r="17" spans="1:5" ht="12.75">
      <c r="A17" t="s">
        <v>57</v>
      </c>
      <c r="E17" s="39" t="s">
        <v>5</v>
      </c>
    </row>
    <row r="18" spans="1:16" ht="38.25">
      <c r="A18" t="s">
        <v>49</v>
      </c>
      <c s="34" t="s">
        <v>25</v>
      </c>
      <c s="34" t="s">
        <v>352</v>
      </c>
      <c s="35" t="s">
        <v>5</v>
      </c>
      <c s="6" t="s">
        <v>608</v>
      </c>
      <c s="36" t="s">
        <v>350</v>
      </c>
      <c s="37">
        <v>1</v>
      </c>
      <c s="36">
        <v>0</v>
      </c>
      <c s="36">
        <f>ROUND(G18*H18,6)</f>
      </c>
      <c r="L18" s="38">
        <v>0</v>
      </c>
      <c s="32">
        <f>ROUND(ROUND(L18,2)*ROUND(G18,3),2)</f>
      </c>
      <c s="36" t="s">
        <v>54</v>
      </c>
      <c>
        <f>(M18*21)/100</f>
      </c>
      <c t="s">
        <v>27</v>
      </c>
    </row>
    <row r="19" spans="1:5" ht="38.25">
      <c r="A19" s="35" t="s">
        <v>55</v>
      </c>
      <c r="E19" s="39" t="s">
        <v>609</v>
      </c>
    </row>
    <row r="20" spans="1:5" ht="12.75">
      <c r="A20" s="35" t="s">
        <v>56</v>
      </c>
      <c r="E20" s="40" t="s">
        <v>5</v>
      </c>
    </row>
    <row r="21" spans="1:5" ht="12.75">
      <c r="A21" t="s">
        <v>57</v>
      </c>
      <c r="E21" s="39" t="s">
        <v>5</v>
      </c>
    </row>
    <row r="22" spans="1:16" ht="38.25">
      <c r="A22" t="s">
        <v>49</v>
      </c>
      <c s="34" t="s">
        <v>63</v>
      </c>
      <c s="34" t="s">
        <v>355</v>
      </c>
      <c s="35" t="s">
        <v>5</v>
      </c>
      <c s="6" t="s">
        <v>610</v>
      </c>
      <c s="36" t="s">
        <v>350</v>
      </c>
      <c s="37">
        <v>1</v>
      </c>
      <c s="36">
        <v>0</v>
      </c>
      <c s="36">
        <f>ROUND(G22*H22,6)</f>
      </c>
      <c r="L22" s="38">
        <v>0</v>
      </c>
      <c s="32">
        <f>ROUND(ROUND(L22,2)*ROUND(G22,3),2)</f>
      </c>
      <c s="36" t="s">
        <v>54</v>
      </c>
      <c>
        <f>(M22*21)/100</f>
      </c>
      <c t="s">
        <v>27</v>
      </c>
    </row>
    <row r="23" spans="1:5" ht="38.25">
      <c r="A23" s="35" t="s">
        <v>55</v>
      </c>
      <c r="E23" s="39" t="s">
        <v>611</v>
      </c>
    </row>
    <row r="24" spans="1:5" ht="12.75">
      <c r="A24" s="35" t="s">
        <v>56</v>
      </c>
      <c r="E24" s="40" t="s">
        <v>5</v>
      </c>
    </row>
    <row r="25" spans="1:5" ht="12.75">
      <c r="A25" t="s">
        <v>57</v>
      </c>
      <c r="E25" s="39" t="s">
        <v>5</v>
      </c>
    </row>
    <row r="26" spans="1:16" ht="38.25">
      <c r="A26" t="s">
        <v>49</v>
      </c>
      <c s="34" t="s">
        <v>66</v>
      </c>
      <c s="34" t="s">
        <v>358</v>
      </c>
      <c s="35" t="s">
        <v>5</v>
      </c>
      <c s="6" t="s">
        <v>612</v>
      </c>
      <c s="36" t="s">
        <v>350</v>
      </c>
      <c s="37">
        <v>1</v>
      </c>
      <c s="36">
        <v>0</v>
      </c>
      <c s="36">
        <f>ROUND(G26*H26,6)</f>
      </c>
      <c r="L26" s="38">
        <v>0</v>
      </c>
      <c s="32">
        <f>ROUND(ROUND(L26,2)*ROUND(G26,3),2)</f>
      </c>
      <c s="36" t="s">
        <v>54</v>
      </c>
      <c>
        <f>(M26*21)/100</f>
      </c>
      <c t="s">
        <v>27</v>
      </c>
    </row>
    <row r="27" spans="1:5" ht="51">
      <c r="A27" s="35" t="s">
        <v>55</v>
      </c>
      <c r="E27" s="39" t="s">
        <v>613</v>
      </c>
    </row>
    <row r="28" spans="1:5" ht="12.75">
      <c r="A28" s="35" t="s">
        <v>56</v>
      </c>
      <c r="E28" s="40" t="s">
        <v>5</v>
      </c>
    </row>
    <row r="29" spans="1:5" ht="12.75">
      <c r="A29" t="s">
        <v>57</v>
      </c>
      <c r="E29" s="39" t="s">
        <v>5</v>
      </c>
    </row>
    <row r="30" spans="1:16" ht="38.25">
      <c r="A30" t="s">
        <v>49</v>
      </c>
      <c s="34" t="s">
        <v>26</v>
      </c>
      <c s="34" t="s">
        <v>614</v>
      </c>
      <c s="35" t="s">
        <v>5</v>
      </c>
      <c s="6" t="s">
        <v>615</v>
      </c>
      <c s="36" t="s">
        <v>350</v>
      </c>
      <c s="37">
        <v>3</v>
      </c>
      <c s="36">
        <v>0</v>
      </c>
      <c s="36">
        <f>ROUND(G30*H30,6)</f>
      </c>
      <c r="L30" s="38">
        <v>0</v>
      </c>
      <c s="32">
        <f>ROUND(ROUND(L30,2)*ROUND(G30,3),2)</f>
      </c>
      <c s="36" t="s">
        <v>54</v>
      </c>
      <c>
        <f>(M30*21)/100</f>
      </c>
      <c t="s">
        <v>27</v>
      </c>
    </row>
    <row r="31" spans="1:5" ht="38.25">
      <c r="A31" s="35" t="s">
        <v>55</v>
      </c>
      <c r="E31" s="39" t="s">
        <v>616</v>
      </c>
    </row>
    <row r="32" spans="1:5" ht="12.75">
      <c r="A32" s="35" t="s">
        <v>56</v>
      </c>
      <c r="E32" s="40" t="s">
        <v>5</v>
      </c>
    </row>
    <row r="33" spans="1:5" ht="12.75">
      <c r="A33" t="s">
        <v>57</v>
      </c>
      <c r="E33" s="39" t="s">
        <v>5</v>
      </c>
    </row>
    <row r="34" spans="1:16" ht="38.25">
      <c r="A34" t="s">
        <v>49</v>
      </c>
      <c s="34" t="s">
        <v>71</v>
      </c>
      <c s="34" t="s">
        <v>617</v>
      </c>
      <c s="35" t="s">
        <v>5</v>
      </c>
      <c s="6" t="s">
        <v>618</v>
      </c>
      <c s="36" t="s">
        <v>350</v>
      </c>
      <c s="37">
        <v>1</v>
      </c>
      <c s="36">
        <v>0</v>
      </c>
      <c s="36">
        <f>ROUND(G34*H34,6)</f>
      </c>
      <c r="L34" s="38">
        <v>0</v>
      </c>
      <c s="32">
        <f>ROUND(ROUND(L34,2)*ROUND(G34,3),2)</f>
      </c>
      <c s="36" t="s">
        <v>54</v>
      </c>
      <c>
        <f>(M34*21)/100</f>
      </c>
      <c t="s">
        <v>27</v>
      </c>
    </row>
    <row r="35" spans="1:5" ht="51">
      <c r="A35" s="35" t="s">
        <v>55</v>
      </c>
      <c r="E35" s="39" t="s">
        <v>619</v>
      </c>
    </row>
    <row r="36" spans="1:5" ht="12.75">
      <c r="A36" s="35" t="s">
        <v>56</v>
      </c>
      <c r="E36" s="40" t="s">
        <v>5</v>
      </c>
    </row>
    <row r="37" spans="1:5" ht="12.75">
      <c r="A37" t="s">
        <v>57</v>
      </c>
      <c r="E37" s="39" t="s">
        <v>5</v>
      </c>
    </row>
    <row r="38" spans="1:16" ht="38.25">
      <c r="A38" t="s">
        <v>49</v>
      </c>
      <c s="34" t="s">
        <v>75</v>
      </c>
      <c s="34" t="s">
        <v>620</v>
      </c>
      <c s="35" t="s">
        <v>5</v>
      </c>
      <c s="6" t="s">
        <v>621</v>
      </c>
      <c s="36" t="s">
        <v>350</v>
      </c>
      <c s="37">
        <v>1</v>
      </c>
      <c s="36">
        <v>0</v>
      </c>
      <c s="36">
        <f>ROUND(G38*H38,6)</f>
      </c>
      <c r="L38" s="38">
        <v>0</v>
      </c>
      <c s="32">
        <f>ROUND(ROUND(L38,2)*ROUND(G38,3),2)</f>
      </c>
      <c s="36" t="s">
        <v>54</v>
      </c>
      <c>
        <f>(M38*21)/100</f>
      </c>
      <c t="s">
        <v>27</v>
      </c>
    </row>
    <row r="39" spans="1:5" ht="51">
      <c r="A39" s="35" t="s">
        <v>55</v>
      </c>
      <c r="E39" s="39" t="s">
        <v>622</v>
      </c>
    </row>
    <row r="40" spans="1:5" ht="12.75">
      <c r="A40" s="35" t="s">
        <v>56</v>
      </c>
      <c r="E40" s="40" t="s">
        <v>5</v>
      </c>
    </row>
    <row r="41" spans="1:5" ht="12.75">
      <c r="A41" t="s">
        <v>57</v>
      </c>
      <c r="E41" s="39" t="s">
        <v>5</v>
      </c>
    </row>
    <row r="42" spans="1:16" ht="38.25">
      <c r="A42" t="s">
        <v>49</v>
      </c>
      <c s="34" t="s">
        <v>78</v>
      </c>
      <c s="34" t="s">
        <v>623</v>
      </c>
      <c s="35" t="s">
        <v>5</v>
      </c>
      <c s="6" t="s">
        <v>624</v>
      </c>
      <c s="36" t="s">
        <v>350</v>
      </c>
      <c s="37">
        <v>2</v>
      </c>
      <c s="36">
        <v>0</v>
      </c>
      <c s="36">
        <f>ROUND(G42*H42,6)</f>
      </c>
      <c r="L42" s="38">
        <v>0</v>
      </c>
      <c s="32">
        <f>ROUND(ROUND(L42,2)*ROUND(G42,3),2)</f>
      </c>
      <c s="36" t="s">
        <v>54</v>
      </c>
      <c>
        <f>(M42*21)/100</f>
      </c>
      <c t="s">
        <v>27</v>
      </c>
    </row>
    <row r="43" spans="1:5" ht="51">
      <c r="A43" s="35" t="s">
        <v>55</v>
      </c>
      <c r="E43" s="39" t="s">
        <v>625</v>
      </c>
    </row>
    <row r="44" spans="1:5" ht="12.75">
      <c r="A44" s="35" t="s">
        <v>56</v>
      </c>
      <c r="E44" s="40" t="s">
        <v>5</v>
      </c>
    </row>
    <row r="45" spans="1:5" ht="12.75">
      <c r="A45" t="s">
        <v>57</v>
      </c>
      <c r="E45" s="39" t="s">
        <v>5</v>
      </c>
    </row>
    <row r="46" spans="1:16" ht="38.25">
      <c r="A46" t="s">
        <v>49</v>
      </c>
      <c s="34" t="s">
        <v>81</v>
      </c>
      <c s="34" t="s">
        <v>626</v>
      </c>
      <c s="35" t="s">
        <v>5</v>
      </c>
      <c s="6" t="s">
        <v>604</v>
      </c>
      <c s="36" t="s">
        <v>350</v>
      </c>
      <c s="37">
        <v>2</v>
      </c>
      <c s="36">
        <v>0</v>
      </c>
      <c s="36">
        <f>ROUND(G46*H46,6)</f>
      </c>
      <c r="L46" s="38">
        <v>0</v>
      </c>
      <c s="32">
        <f>ROUND(ROUND(L46,2)*ROUND(G46,3),2)</f>
      </c>
      <c s="36" t="s">
        <v>54</v>
      </c>
      <c>
        <f>(M46*21)/100</f>
      </c>
      <c t="s">
        <v>27</v>
      </c>
    </row>
    <row r="47" spans="1:5" ht="38.25">
      <c r="A47" s="35" t="s">
        <v>55</v>
      </c>
      <c r="E47" s="39" t="s">
        <v>627</v>
      </c>
    </row>
    <row r="48" spans="1:5" ht="12.75">
      <c r="A48" s="35" t="s">
        <v>56</v>
      </c>
      <c r="E48" s="40" t="s">
        <v>5</v>
      </c>
    </row>
    <row r="49" spans="1:5" ht="12.75">
      <c r="A49" t="s">
        <v>57</v>
      </c>
      <c r="E49" s="39" t="s">
        <v>5</v>
      </c>
    </row>
    <row r="50" spans="1:16" ht="38.25">
      <c r="A50" t="s">
        <v>49</v>
      </c>
      <c s="34" t="s">
        <v>84</v>
      </c>
      <c s="34" t="s">
        <v>628</v>
      </c>
      <c s="35" t="s">
        <v>5</v>
      </c>
      <c s="6" t="s">
        <v>629</v>
      </c>
      <c s="36" t="s">
        <v>350</v>
      </c>
      <c s="37">
        <v>2</v>
      </c>
      <c s="36">
        <v>0</v>
      </c>
      <c s="36">
        <f>ROUND(G50*H50,6)</f>
      </c>
      <c r="L50" s="38">
        <v>0</v>
      </c>
      <c s="32">
        <f>ROUND(ROUND(L50,2)*ROUND(G50,3),2)</f>
      </c>
      <c s="36" t="s">
        <v>54</v>
      </c>
      <c>
        <f>(M50*21)/100</f>
      </c>
      <c t="s">
        <v>27</v>
      </c>
    </row>
    <row r="51" spans="1:5" ht="38.25">
      <c r="A51" s="35" t="s">
        <v>55</v>
      </c>
      <c r="E51" s="39" t="s">
        <v>630</v>
      </c>
    </row>
    <row r="52" spans="1:5" ht="12.75">
      <c r="A52" s="35" t="s">
        <v>56</v>
      </c>
      <c r="E52" s="40" t="s">
        <v>5</v>
      </c>
    </row>
    <row r="53" spans="1:5" ht="12.75">
      <c r="A53" t="s">
        <v>57</v>
      </c>
      <c r="E53" s="39" t="s">
        <v>5</v>
      </c>
    </row>
    <row r="54" spans="1:16" ht="25.5">
      <c r="A54" t="s">
        <v>49</v>
      </c>
      <c s="34" t="s">
        <v>88</v>
      </c>
      <c s="34" t="s">
        <v>631</v>
      </c>
      <c s="35" t="s">
        <v>5</v>
      </c>
      <c s="6" t="s">
        <v>632</v>
      </c>
      <c s="36" t="s">
        <v>350</v>
      </c>
      <c s="37">
        <v>1</v>
      </c>
      <c s="36">
        <v>0</v>
      </c>
      <c s="36">
        <f>ROUND(G54*H54,6)</f>
      </c>
      <c r="L54" s="38">
        <v>0</v>
      </c>
      <c s="32">
        <f>ROUND(ROUND(L54,2)*ROUND(G54,3),2)</f>
      </c>
      <c s="36" t="s">
        <v>54</v>
      </c>
      <c>
        <f>(M54*21)/100</f>
      </c>
      <c t="s">
        <v>27</v>
      </c>
    </row>
    <row r="55" spans="1:5" ht="25.5">
      <c r="A55" s="35" t="s">
        <v>55</v>
      </c>
      <c r="E55" s="39" t="s">
        <v>632</v>
      </c>
    </row>
    <row r="56" spans="1:5" ht="12.75">
      <c r="A56" s="35" t="s">
        <v>56</v>
      </c>
      <c r="E56" s="40" t="s">
        <v>5</v>
      </c>
    </row>
    <row r="57" spans="1:5" ht="12.75">
      <c r="A57" t="s">
        <v>57</v>
      </c>
      <c r="E57" s="39" t="s">
        <v>5</v>
      </c>
    </row>
    <row r="58" spans="1:16" ht="38.25">
      <c r="A58" t="s">
        <v>49</v>
      </c>
      <c s="34" t="s">
        <v>155</v>
      </c>
      <c s="34" t="s">
        <v>633</v>
      </c>
      <c s="35" t="s">
        <v>5</v>
      </c>
      <c s="6" t="s">
        <v>634</v>
      </c>
      <c s="36" t="s">
        <v>350</v>
      </c>
      <c s="37">
        <v>1</v>
      </c>
      <c s="36">
        <v>0</v>
      </c>
      <c s="36">
        <f>ROUND(G58*H58,6)</f>
      </c>
      <c r="L58" s="38">
        <v>0</v>
      </c>
      <c s="32">
        <f>ROUND(ROUND(L58,2)*ROUND(G58,3),2)</f>
      </c>
      <c s="36" t="s">
        <v>54</v>
      </c>
      <c>
        <f>(M58*21)/100</f>
      </c>
      <c t="s">
        <v>27</v>
      </c>
    </row>
    <row r="59" spans="1:5" ht="38.25">
      <c r="A59" s="35" t="s">
        <v>55</v>
      </c>
      <c r="E59" s="39" t="s">
        <v>635</v>
      </c>
    </row>
    <row r="60" spans="1:5" ht="12.75">
      <c r="A60" s="35" t="s">
        <v>56</v>
      </c>
      <c r="E60" s="40" t="s">
        <v>5</v>
      </c>
    </row>
    <row r="61" spans="1:5" ht="12.75">
      <c r="A61" t="s">
        <v>57</v>
      </c>
      <c r="E61" s="39" t="s">
        <v>5</v>
      </c>
    </row>
    <row r="62" spans="1:16" ht="38.25">
      <c r="A62" t="s">
        <v>49</v>
      </c>
      <c s="34" t="s">
        <v>159</v>
      </c>
      <c s="34" t="s">
        <v>636</v>
      </c>
      <c s="35" t="s">
        <v>5</v>
      </c>
      <c s="6" t="s">
        <v>637</v>
      </c>
      <c s="36" t="s">
        <v>350</v>
      </c>
      <c s="37">
        <v>2</v>
      </c>
      <c s="36">
        <v>0</v>
      </c>
      <c s="36">
        <f>ROUND(G62*H62,6)</f>
      </c>
      <c r="L62" s="38">
        <v>0</v>
      </c>
      <c s="32">
        <f>ROUND(ROUND(L62,2)*ROUND(G62,3),2)</f>
      </c>
      <c s="36" t="s">
        <v>54</v>
      </c>
      <c>
        <f>(M62*21)/100</f>
      </c>
      <c t="s">
        <v>27</v>
      </c>
    </row>
    <row r="63" spans="1:5" ht="38.25">
      <c r="A63" s="35" t="s">
        <v>55</v>
      </c>
      <c r="E63" s="39" t="s">
        <v>638</v>
      </c>
    </row>
    <row r="64" spans="1:5" ht="12.75">
      <c r="A64" s="35" t="s">
        <v>56</v>
      </c>
      <c r="E64" s="40" t="s">
        <v>5</v>
      </c>
    </row>
    <row r="65" spans="1:5" ht="12.75">
      <c r="A65" t="s">
        <v>57</v>
      </c>
      <c r="E65" s="39" t="s">
        <v>5</v>
      </c>
    </row>
    <row r="66" spans="1:16" ht="12.75">
      <c r="A66" t="s">
        <v>49</v>
      </c>
      <c s="34" t="s">
        <v>163</v>
      </c>
      <c s="34" t="s">
        <v>639</v>
      </c>
      <c s="35" t="s">
        <v>5</v>
      </c>
      <c s="6" t="s">
        <v>640</v>
      </c>
      <c s="36" t="s">
        <v>350</v>
      </c>
      <c s="37">
        <v>1</v>
      </c>
      <c s="36">
        <v>0</v>
      </c>
      <c s="36">
        <f>ROUND(G66*H66,6)</f>
      </c>
      <c r="L66" s="38">
        <v>0</v>
      </c>
      <c s="32">
        <f>ROUND(ROUND(L66,2)*ROUND(G66,3),2)</f>
      </c>
      <c s="36" t="s">
        <v>54</v>
      </c>
      <c>
        <f>(M66*21)/100</f>
      </c>
      <c t="s">
        <v>27</v>
      </c>
    </row>
    <row r="67" spans="1:5" ht="12.75">
      <c r="A67" s="35" t="s">
        <v>55</v>
      </c>
      <c r="E67" s="39" t="s">
        <v>640</v>
      </c>
    </row>
    <row r="68" spans="1:5" ht="12.75">
      <c r="A68" s="35" t="s">
        <v>56</v>
      </c>
      <c r="E68" s="40" t="s">
        <v>5</v>
      </c>
    </row>
    <row r="69" spans="1:5" ht="12.75">
      <c r="A69" t="s">
        <v>57</v>
      </c>
      <c r="E69" s="39" t="s">
        <v>5</v>
      </c>
    </row>
    <row r="70" spans="1:16" ht="12.75">
      <c r="A70" t="s">
        <v>49</v>
      </c>
      <c s="34" t="s">
        <v>166</v>
      </c>
      <c s="34" t="s">
        <v>641</v>
      </c>
      <c s="35" t="s">
        <v>5</v>
      </c>
      <c s="6" t="s">
        <v>642</v>
      </c>
      <c s="36" t="s">
        <v>350</v>
      </c>
      <c s="37">
        <v>1</v>
      </c>
      <c s="36">
        <v>0</v>
      </c>
      <c s="36">
        <f>ROUND(G70*H70,6)</f>
      </c>
      <c r="L70" s="38">
        <v>0</v>
      </c>
      <c s="32">
        <f>ROUND(ROUND(L70,2)*ROUND(G70,3),2)</f>
      </c>
      <c s="36" t="s">
        <v>54</v>
      </c>
      <c>
        <f>(M70*21)/100</f>
      </c>
      <c t="s">
        <v>27</v>
      </c>
    </row>
    <row r="71" spans="1:5" ht="12.75">
      <c r="A71" s="35" t="s">
        <v>55</v>
      </c>
      <c r="E71" s="39" t="s">
        <v>642</v>
      </c>
    </row>
    <row r="72" spans="1:5" ht="12.75">
      <c r="A72" s="35" t="s">
        <v>56</v>
      </c>
      <c r="E72" s="40" t="s">
        <v>5</v>
      </c>
    </row>
    <row r="73" spans="1:5" ht="12.75">
      <c r="A73" t="s">
        <v>57</v>
      </c>
      <c r="E73" s="39" t="s">
        <v>5</v>
      </c>
    </row>
    <row r="74" spans="1:16" ht="25.5">
      <c r="A74" t="s">
        <v>49</v>
      </c>
      <c s="34" t="s">
        <v>169</v>
      </c>
      <c s="34" t="s">
        <v>643</v>
      </c>
      <c s="35" t="s">
        <v>5</v>
      </c>
      <c s="6" t="s">
        <v>644</v>
      </c>
      <c s="36" t="s">
        <v>53</v>
      </c>
      <c s="37">
        <v>0.98</v>
      </c>
      <c s="36">
        <v>0</v>
      </c>
      <c s="36">
        <f>ROUND(G74*H74,6)</f>
      </c>
      <c r="L74" s="38">
        <v>0</v>
      </c>
      <c s="32">
        <f>ROUND(ROUND(L74,2)*ROUND(G74,3),2)</f>
      </c>
      <c s="36" t="s">
        <v>54</v>
      </c>
      <c>
        <f>(M74*21)/100</f>
      </c>
      <c t="s">
        <v>27</v>
      </c>
    </row>
    <row r="75" spans="1:5" ht="25.5">
      <c r="A75" s="35" t="s">
        <v>55</v>
      </c>
      <c r="E75" s="39" t="s">
        <v>644</v>
      </c>
    </row>
    <row r="76" spans="1:5" ht="12.75">
      <c r="A76" s="35" t="s">
        <v>56</v>
      </c>
      <c r="E76" s="40" t="s">
        <v>5</v>
      </c>
    </row>
    <row r="77" spans="1:5" ht="12.75">
      <c r="A77" t="s">
        <v>57</v>
      </c>
      <c r="E77" s="39" t="s">
        <v>5</v>
      </c>
    </row>
    <row r="78" spans="1:16" ht="38.25">
      <c r="A78" t="s">
        <v>49</v>
      </c>
      <c s="34" t="s">
        <v>173</v>
      </c>
      <c s="34" t="s">
        <v>645</v>
      </c>
      <c s="35" t="s">
        <v>5</v>
      </c>
      <c s="6" t="s">
        <v>646</v>
      </c>
      <c s="36" t="s">
        <v>53</v>
      </c>
      <c s="37">
        <v>0.98</v>
      </c>
      <c s="36">
        <v>0</v>
      </c>
      <c s="36">
        <f>ROUND(G78*H78,6)</f>
      </c>
      <c r="L78" s="38">
        <v>0</v>
      </c>
      <c s="32">
        <f>ROUND(ROUND(L78,2)*ROUND(G78,3),2)</f>
      </c>
      <c s="36" t="s">
        <v>54</v>
      </c>
      <c>
        <f>(M78*21)/100</f>
      </c>
      <c t="s">
        <v>27</v>
      </c>
    </row>
    <row r="79" spans="1:5" ht="38.25">
      <c r="A79" s="35" t="s">
        <v>55</v>
      </c>
      <c r="E79" s="39" t="s">
        <v>647</v>
      </c>
    </row>
    <row r="80" spans="1:5" ht="12.75">
      <c r="A80" s="35" t="s">
        <v>56</v>
      </c>
      <c r="E80" s="40" t="s">
        <v>5</v>
      </c>
    </row>
    <row r="81" spans="1:5" ht="12.75">
      <c r="A81" t="s">
        <v>57</v>
      </c>
      <c r="E81" s="39" t="s">
        <v>5</v>
      </c>
    </row>
    <row r="82" spans="1:13" ht="12.75">
      <c r="A82" t="s">
        <v>46</v>
      </c>
      <c r="C82" s="31" t="s">
        <v>648</v>
      </c>
      <c r="E82" s="33" t="s">
        <v>649</v>
      </c>
      <c r="J82" s="32">
        <f>0</f>
      </c>
      <c s="32">
        <f>0</f>
      </c>
      <c s="32">
        <f>0+L83+L87+L91+L95+L99+L103</f>
      </c>
      <c s="32">
        <f>0+M83+M87+M91+M95+M99+M103</f>
      </c>
    </row>
    <row r="83" spans="1:16" ht="38.25">
      <c r="A83" t="s">
        <v>49</v>
      </c>
      <c s="34" t="s">
        <v>176</v>
      </c>
      <c s="34" t="s">
        <v>650</v>
      </c>
      <c s="35" t="s">
        <v>5</v>
      </c>
      <c s="6" t="s">
        <v>604</v>
      </c>
      <c s="36" t="s">
        <v>350</v>
      </c>
      <c s="37">
        <v>3</v>
      </c>
      <c s="36">
        <v>0</v>
      </c>
      <c s="36">
        <f>ROUND(G83*H83,6)</f>
      </c>
      <c r="L83" s="38">
        <v>0</v>
      </c>
      <c s="32">
        <f>ROUND(ROUND(L83,2)*ROUND(G83,3),2)</f>
      </c>
      <c s="36" t="s">
        <v>54</v>
      </c>
      <c>
        <f>(M83*21)/100</f>
      </c>
      <c t="s">
        <v>27</v>
      </c>
    </row>
    <row r="84" spans="1:5" ht="38.25">
      <c r="A84" s="35" t="s">
        <v>55</v>
      </c>
      <c r="E84" s="39" t="s">
        <v>627</v>
      </c>
    </row>
    <row r="85" spans="1:5" ht="12.75">
      <c r="A85" s="35" t="s">
        <v>56</v>
      </c>
      <c r="E85" s="40" t="s">
        <v>5</v>
      </c>
    </row>
    <row r="86" spans="1:5" ht="12.75">
      <c r="A86" t="s">
        <v>57</v>
      </c>
      <c r="E86" s="39" t="s">
        <v>5</v>
      </c>
    </row>
    <row r="87" spans="1:16" ht="38.25">
      <c r="A87" t="s">
        <v>49</v>
      </c>
      <c s="34" t="s">
        <v>179</v>
      </c>
      <c s="34" t="s">
        <v>651</v>
      </c>
      <c s="35" t="s">
        <v>5</v>
      </c>
      <c s="6" t="s">
        <v>652</v>
      </c>
      <c s="36" t="s">
        <v>350</v>
      </c>
      <c s="37">
        <v>3</v>
      </c>
      <c s="36">
        <v>0</v>
      </c>
      <c s="36">
        <f>ROUND(G87*H87,6)</f>
      </c>
      <c r="L87" s="38">
        <v>0</v>
      </c>
      <c s="32">
        <f>ROUND(ROUND(L87,2)*ROUND(G87,3),2)</f>
      </c>
      <c s="36" t="s">
        <v>54</v>
      </c>
      <c>
        <f>(M87*21)/100</f>
      </c>
      <c t="s">
        <v>27</v>
      </c>
    </row>
    <row r="88" spans="1:5" ht="51">
      <c r="A88" s="35" t="s">
        <v>55</v>
      </c>
      <c r="E88" s="39" t="s">
        <v>653</v>
      </c>
    </row>
    <row r="89" spans="1:5" ht="12.75">
      <c r="A89" s="35" t="s">
        <v>56</v>
      </c>
      <c r="E89" s="40" t="s">
        <v>5</v>
      </c>
    </row>
    <row r="90" spans="1:5" ht="12.75">
      <c r="A90" t="s">
        <v>57</v>
      </c>
      <c r="E90" s="39" t="s">
        <v>5</v>
      </c>
    </row>
    <row r="91" spans="1:16" ht="12.75">
      <c r="A91" t="s">
        <v>49</v>
      </c>
      <c s="34" t="s">
        <v>182</v>
      </c>
      <c s="34" t="s">
        <v>654</v>
      </c>
      <c s="35" t="s">
        <v>5</v>
      </c>
      <c s="6" t="s">
        <v>640</v>
      </c>
      <c s="36" t="s">
        <v>350</v>
      </c>
      <c s="37">
        <v>1</v>
      </c>
      <c s="36">
        <v>0</v>
      </c>
      <c s="36">
        <f>ROUND(G91*H91,6)</f>
      </c>
      <c r="L91" s="38">
        <v>0</v>
      </c>
      <c s="32">
        <f>ROUND(ROUND(L91,2)*ROUND(G91,3),2)</f>
      </c>
      <c s="36" t="s">
        <v>54</v>
      </c>
      <c>
        <f>(M91*21)/100</f>
      </c>
      <c t="s">
        <v>27</v>
      </c>
    </row>
    <row r="92" spans="1:5" ht="12.75">
      <c r="A92" s="35" t="s">
        <v>55</v>
      </c>
      <c r="E92" s="39" t="s">
        <v>640</v>
      </c>
    </row>
    <row r="93" spans="1:5" ht="12.75">
      <c r="A93" s="35" t="s">
        <v>56</v>
      </c>
      <c r="E93" s="40" t="s">
        <v>5</v>
      </c>
    </row>
    <row r="94" spans="1:5" ht="12.75">
      <c r="A94" t="s">
        <v>57</v>
      </c>
      <c r="E94" s="39" t="s">
        <v>5</v>
      </c>
    </row>
    <row r="95" spans="1:16" ht="12.75">
      <c r="A95" t="s">
        <v>49</v>
      </c>
      <c s="34" t="s">
        <v>185</v>
      </c>
      <c s="34" t="s">
        <v>655</v>
      </c>
      <c s="35" t="s">
        <v>5</v>
      </c>
      <c s="6" t="s">
        <v>656</v>
      </c>
      <c s="36" t="s">
        <v>350</v>
      </c>
      <c s="37">
        <v>1</v>
      </c>
      <c s="36">
        <v>0</v>
      </c>
      <c s="36">
        <f>ROUND(G95*H95,6)</f>
      </c>
      <c r="L95" s="38">
        <v>0</v>
      </c>
      <c s="32">
        <f>ROUND(ROUND(L95,2)*ROUND(G95,3),2)</f>
      </c>
      <c s="36" t="s">
        <v>54</v>
      </c>
      <c>
        <f>(M95*21)/100</f>
      </c>
      <c t="s">
        <v>27</v>
      </c>
    </row>
    <row r="96" spans="1:5" ht="12.75">
      <c r="A96" s="35" t="s">
        <v>55</v>
      </c>
      <c r="E96" s="39" t="s">
        <v>656</v>
      </c>
    </row>
    <row r="97" spans="1:5" ht="12.75">
      <c r="A97" s="35" t="s">
        <v>56</v>
      </c>
      <c r="E97" s="40" t="s">
        <v>5</v>
      </c>
    </row>
    <row r="98" spans="1:5" ht="12.75">
      <c r="A98" t="s">
        <v>57</v>
      </c>
      <c r="E98" s="39" t="s">
        <v>5</v>
      </c>
    </row>
    <row r="99" spans="1:16" ht="25.5">
      <c r="A99" t="s">
        <v>49</v>
      </c>
      <c s="34" t="s">
        <v>188</v>
      </c>
      <c s="34" t="s">
        <v>657</v>
      </c>
      <c s="35" t="s">
        <v>5</v>
      </c>
      <c s="6" t="s">
        <v>644</v>
      </c>
      <c s="36" t="s">
        <v>53</v>
      </c>
      <c s="37">
        <v>0.075</v>
      </c>
      <c s="36">
        <v>0</v>
      </c>
      <c s="36">
        <f>ROUND(G99*H99,6)</f>
      </c>
      <c r="L99" s="38">
        <v>0</v>
      </c>
      <c s="32">
        <f>ROUND(ROUND(L99,2)*ROUND(G99,3),2)</f>
      </c>
      <c s="36" t="s">
        <v>54</v>
      </c>
      <c>
        <f>(M99*21)/100</f>
      </c>
      <c t="s">
        <v>27</v>
      </c>
    </row>
    <row r="100" spans="1:5" ht="25.5">
      <c r="A100" s="35" t="s">
        <v>55</v>
      </c>
      <c r="E100" s="39" t="s">
        <v>644</v>
      </c>
    </row>
    <row r="101" spans="1:5" ht="12.75">
      <c r="A101" s="35" t="s">
        <v>56</v>
      </c>
      <c r="E101" s="40" t="s">
        <v>5</v>
      </c>
    </row>
    <row r="102" spans="1:5" ht="12.75">
      <c r="A102" t="s">
        <v>57</v>
      </c>
      <c r="E102" s="39" t="s">
        <v>5</v>
      </c>
    </row>
    <row r="103" spans="1:16" ht="38.25">
      <c r="A103" t="s">
        <v>49</v>
      </c>
      <c s="34" t="s">
        <v>191</v>
      </c>
      <c s="34" t="s">
        <v>658</v>
      </c>
      <c s="35" t="s">
        <v>5</v>
      </c>
      <c s="6" t="s">
        <v>646</v>
      </c>
      <c s="36" t="s">
        <v>53</v>
      </c>
      <c s="37">
        <v>0.075</v>
      </c>
      <c s="36">
        <v>0</v>
      </c>
      <c s="36">
        <f>ROUND(G103*H103,6)</f>
      </c>
      <c r="L103" s="38">
        <v>0</v>
      </c>
      <c s="32">
        <f>ROUND(ROUND(L103,2)*ROUND(G103,3),2)</f>
      </c>
      <c s="36" t="s">
        <v>54</v>
      </c>
      <c>
        <f>(M103*21)/100</f>
      </c>
      <c t="s">
        <v>27</v>
      </c>
    </row>
    <row r="104" spans="1:5" ht="38.25">
      <c r="A104" s="35" t="s">
        <v>55</v>
      </c>
      <c r="E104" s="39" t="s">
        <v>647</v>
      </c>
    </row>
    <row r="105" spans="1:5" ht="12.75">
      <c r="A105" s="35" t="s">
        <v>56</v>
      </c>
      <c r="E105" s="40" t="s">
        <v>5</v>
      </c>
    </row>
    <row r="106" spans="1:5" ht="12.75">
      <c r="A106" t="s">
        <v>57</v>
      </c>
      <c r="E106" s="39" t="s">
        <v>5</v>
      </c>
    </row>
    <row r="107" spans="1:13" ht="12.75">
      <c r="A107" t="s">
        <v>46</v>
      </c>
      <c r="C107" s="31" t="s">
        <v>390</v>
      </c>
      <c r="E107" s="33" t="s">
        <v>391</v>
      </c>
      <c r="J107" s="32">
        <f>0</f>
      </c>
      <c s="32">
        <f>0</f>
      </c>
      <c s="32">
        <f>0+L108</f>
      </c>
      <c s="32">
        <f>0+M108</f>
      </c>
    </row>
    <row r="108" spans="1:16" ht="12.75">
      <c r="A108" t="s">
        <v>49</v>
      </c>
      <c s="34" t="s">
        <v>194</v>
      </c>
      <c s="34" t="s">
        <v>593</v>
      </c>
      <c s="35" t="s">
        <v>5</v>
      </c>
      <c s="6" t="s">
        <v>659</v>
      </c>
      <c s="36" t="s">
        <v>251</v>
      </c>
      <c s="37">
        <v>24</v>
      </c>
      <c s="36">
        <v>0</v>
      </c>
      <c s="36">
        <f>ROUND(G108*H108,6)</f>
      </c>
      <c r="L108" s="38">
        <v>0</v>
      </c>
      <c s="32">
        <f>ROUND(ROUND(L108,2)*ROUND(G108,3),2)</f>
      </c>
      <c s="36" t="s">
        <v>54</v>
      </c>
      <c>
        <f>(M108*21)/100</f>
      </c>
      <c t="s">
        <v>27</v>
      </c>
    </row>
    <row r="109" spans="1:5" ht="12.75">
      <c r="A109" s="35" t="s">
        <v>55</v>
      </c>
      <c r="E109" s="39" t="s">
        <v>659</v>
      </c>
    </row>
    <row r="110" spans="1:5" ht="12.75">
      <c r="A110" s="35" t="s">
        <v>56</v>
      </c>
      <c r="E110" s="40" t="s">
        <v>5</v>
      </c>
    </row>
    <row r="111" spans="1:5" ht="12.75">
      <c r="A111" t="s">
        <v>57</v>
      </c>
      <c r="E1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COUNTIFS(L8:L445,"=0",A8:A445,"P")+COUNTIFS(L8:L445,"",A8:A445,"P")+SUM(Q8:Q445)</f>
      </c>
    </row>
    <row r="8" spans="1:13" ht="25.5">
      <c r="A8" t="s">
        <v>44</v>
      </c>
      <c r="C8" s="28" t="s">
        <v>662</v>
      </c>
      <c r="E8" s="30" t="s">
        <v>661</v>
      </c>
      <c r="J8" s="29">
        <f>0+J9+J130+J291+J444</f>
      </c>
      <c s="29">
        <f>0+K9+K130+K291+K444</f>
      </c>
      <c s="29">
        <f>0+L9+L130+L291+L444</f>
      </c>
      <c s="29">
        <f>0+M9+M130+M291+M444</f>
      </c>
    </row>
    <row r="9" spans="1:13" ht="12.75">
      <c r="A9" t="s">
        <v>46</v>
      </c>
      <c r="C9" s="31" t="s">
        <v>663</v>
      </c>
      <c r="E9" s="33" t="s">
        <v>664</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50</v>
      </c>
      <c s="34" t="s">
        <v>665</v>
      </c>
      <c s="35" t="s">
        <v>5</v>
      </c>
      <c s="6" t="s">
        <v>666</v>
      </c>
      <c s="36" t="s">
        <v>172</v>
      </c>
      <c s="37">
        <v>80</v>
      </c>
      <c s="36">
        <v>0</v>
      </c>
      <c s="36">
        <f>ROUND(G10*H10,6)</f>
      </c>
      <c r="L10" s="38">
        <v>0</v>
      </c>
      <c s="32">
        <f>ROUND(ROUND(L10,2)*ROUND(G10,3),2)</f>
      </c>
      <c s="36" t="s">
        <v>54</v>
      </c>
      <c>
        <f>(M10*21)/100</f>
      </c>
      <c t="s">
        <v>27</v>
      </c>
    </row>
    <row r="11" spans="1:5" ht="12.75">
      <c r="A11" s="35" t="s">
        <v>55</v>
      </c>
      <c r="E11" s="39" t="s">
        <v>666</v>
      </c>
    </row>
    <row r="12" spans="1:5" ht="12.75">
      <c r="A12" s="35" t="s">
        <v>56</v>
      </c>
      <c r="E12" s="40" t="s">
        <v>5</v>
      </c>
    </row>
    <row r="13" spans="1:5" ht="12.75">
      <c r="A13" t="s">
        <v>57</v>
      </c>
      <c r="E13" s="39" t="s">
        <v>5</v>
      </c>
    </row>
    <row r="14" spans="1:16" ht="12.75">
      <c r="A14" t="s">
        <v>49</v>
      </c>
      <c s="34" t="s">
        <v>27</v>
      </c>
      <c s="34" t="s">
        <v>667</v>
      </c>
      <c s="35" t="s">
        <v>5</v>
      </c>
      <c s="6" t="s">
        <v>668</v>
      </c>
      <c s="36" t="s">
        <v>172</v>
      </c>
      <c s="37">
        <v>110</v>
      </c>
      <c s="36">
        <v>0</v>
      </c>
      <c s="36">
        <f>ROUND(G14*H14,6)</f>
      </c>
      <c r="L14" s="38">
        <v>0</v>
      </c>
      <c s="32">
        <f>ROUND(ROUND(L14,2)*ROUND(G14,3),2)</f>
      </c>
      <c s="36" t="s">
        <v>54</v>
      </c>
      <c>
        <f>(M14*21)/100</f>
      </c>
      <c t="s">
        <v>27</v>
      </c>
    </row>
    <row r="15" spans="1:5" ht="12.75">
      <c r="A15" s="35" t="s">
        <v>55</v>
      </c>
      <c r="E15" s="39" t="s">
        <v>668</v>
      </c>
    </row>
    <row r="16" spans="1:5" ht="12.75">
      <c r="A16" s="35" t="s">
        <v>56</v>
      </c>
      <c r="E16" s="40" t="s">
        <v>5</v>
      </c>
    </row>
    <row r="17" spans="1:5" ht="12.75">
      <c r="A17" t="s">
        <v>57</v>
      </c>
      <c r="E17" s="39" t="s">
        <v>5</v>
      </c>
    </row>
    <row r="18" spans="1:16" ht="12.75">
      <c r="A18" t="s">
        <v>49</v>
      </c>
      <c s="34" t="s">
        <v>25</v>
      </c>
      <c s="34" t="s">
        <v>669</v>
      </c>
      <c s="35" t="s">
        <v>5</v>
      </c>
      <c s="6" t="s">
        <v>670</v>
      </c>
      <c s="36" t="s">
        <v>172</v>
      </c>
      <c s="37">
        <v>11</v>
      </c>
      <c s="36">
        <v>0</v>
      </c>
      <c s="36">
        <f>ROUND(G18*H18,6)</f>
      </c>
      <c r="L18" s="38">
        <v>0</v>
      </c>
      <c s="32">
        <f>ROUND(ROUND(L18,2)*ROUND(G18,3),2)</f>
      </c>
      <c s="36" t="s">
        <v>54</v>
      </c>
      <c>
        <f>(M18*21)/100</f>
      </c>
      <c t="s">
        <v>27</v>
      </c>
    </row>
    <row r="19" spans="1:5" ht="12.75">
      <c r="A19" s="35" t="s">
        <v>55</v>
      </c>
      <c r="E19" s="39" t="s">
        <v>670</v>
      </c>
    </row>
    <row r="20" spans="1:5" ht="12.75">
      <c r="A20" s="35" t="s">
        <v>56</v>
      </c>
      <c r="E20" s="40" t="s">
        <v>5</v>
      </c>
    </row>
    <row r="21" spans="1:5" ht="12.75">
      <c r="A21" t="s">
        <v>57</v>
      </c>
      <c r="E21" s="39" t="s">
        <v>5</v>
      </c>
    </row>
    <row r="22" spans="1:16" ht="12.75">
      <c r="A22" t="s">
        <v>49</v>
      </c>
      <c s="34" t="s">
        <v>63</v>
      </c>
      <c s="34" t="s">
        <v>671</v>
      </c>
      <c s="35" t="s">
        <v>5</v>
      </c>
      <c s="6" t="s">
        <v>672</v>
      </c>
      <c s="36" t="s">
        <v>172</v>
      </c>
      <c s="37">
        <v>14</v>
      </c>
      <c s="36">
        <v>0</v>
      </c>
      <c s="36">
        <f>ROUND(G22*H22,6)</f>
      </c>
      <c r="L22" s="38">
        <v>0</v>
      </c>
      <c s="32">
        <f>ROUND(ROUND(L22,2)*ROUND(G22,3),2)</f>
      </c>
      <c s="36" t="s">
        <v>54</v>
      </c>
      <c>
        <f>(M22*21)/100</f>
      </c>
      <c t="s">
        <v>27</v>
      </c>
    </row>
    <row r="23" spans="1:5" ht="12.75">
      <c r="A23" s="35" t="s">
        <v>55</v>
      </c>
      <c r="E23" s="39" t="s">
        <v>672</v>
      </c>
    </row>
    <row r="24" spans="1:5" ht="12.75">
      <c r="A24" s="35" t="s">
        <v>56</v>
      </c>
      <c r="E24" s="40" t="s">
        <v>5</v>
      </c>
    </row>
    <row r="25" spans="1:5" ht="12.75">
      <c r="A25" t="s">
        <v>57</v>
      </c>
      <c r="E25" s="39" t="s">
        <v>5</v>
      </c>
    </row>
    <row r="26" spans="1:16" ht="12.75">
      <c r="A26" t="s">
        <v>49</v>
      </c>
      <c s="34" t="s">
        <v>66</v>
      </c>
      <c s="34" t="s">
        <v>673</v>
      </c>
      <c s="35" t="s">
        <v>5</v>
      </c>
      <c s="6" t="s">
        <v>674</v>
      </c>
      <c s="36" t="s">
        <v>172</v>
      </c>
      <c s="37">
        <v>20</v>
      </c>
      <c s="36">
        <v>0</v>
      </c>
      <c s="36">
        <f>ROUND(G26*H26,6)</f>
      </c>
      <c r="L26" s="38">
        <v>0</v>
      </c>
      <c s="32">
        <f>ROUND(ROUND(L26,2)*ROUND(G26,3),2)</f>
      </c>
      <c s="36" t="s">
        <v>54</v>
      </c>
      <c>
        <f>(M26*21)/100</f>
      </c>
      <c t="s">
        <v>27</v>
      </c>
    </row>
    <row r="27" spans="1:5" ht="12.75">
      <c r="A27" s="35" t="s">
        <v>55</v>
      </c>
      <c r="E27" s="39" t="s">
        <v>674</v>
      </c>
    </row>
    <row r="28" spans="1:5" ht="12.75">
      <c r="A28" s="35" t="s">
        <v>56</v>
      </c>
      <c r="E28" s="40" t="s">
        <v>5</v>
      </c>
    </row>
    <row r="29" spans="1:5" ht="12.75">
      <c r="A29" t="s">
        <v>57</v>
      </c>
      <c r="E29" s="39" t="s">
        <v>5</v>
      </c>
    </row>
    <row r="30" spans="1:16" ht="12.75">
      <c r="A30" t="s">
        <v>49</v>
      </c>
      <c s="34" t="s">
        <v>26</v>
      </c>
      <c s="34" t="s">
        <v>675</v>
      </c>
      <c s="35" t="s">
        <v>5</v>
      </c>
      <c s="6" t="s">
        <v>676</v>
      </c>
      <c s="36" t="s">
        <v>172</v>
      </c>
      <c s="37">
        <v>72</v>
      </c>
      <c s="36">
        <v>0</v>
      </c>
      <c s="36">
        <f>ROUND(G30*H30,6)</f>
      </c>
      <c r="L30" s="38">
        <v>0</v>
      </c>
      <c s="32">
        <f>ROUND(ROUND(L30,2)*ROUND(G30,3),2)</f>
      </c>
      <c s="36" t="s">
        <v>54</v>
      </c>
      <c>
        <f>(M30*21)/100</f>
      </c>
      <c t="s">
        <v>27</v>
      </c>
    </row>
    <row r="31" spans="1:5" ht="12.75">
      <c r="A31" s="35" t="s">
        <v>55</v>
      </c>
      <c r="E31" s="39" t="s">
        <v>676</v>
      </c>
    </row>
    <row r="32" spans="1:5" ht="12.75">
      <c r="A32" s="35" t="s">
        <v>56</v>
      </c>
      <c r="E32" s="40" t="s">
        <v>5</v>
      </c>
    </row>
    <row r="33" spans="1:5" ht="12.75">
      <c r="A33" t="s">
        <v>57</v>
      </c>
      <c r="E33" s="39" t="s">
        <v>5</v>
      </c>
    </row>
    <row r="34" spans="1:16" ht="12.75">
      <c r="A34" t="s">
        <v>49</v>
      </c>
      <c s="34" t="s">
        <v>71</v>
      </c>
      <c s="34" t="s">
        <v>677</v>
      </c>
      <c s="35" t="s">
        <v>5</v>
      </c>
      <c s="6" t="s">
        <v>678</v>
      </c>
      <c s="36" t="s">
        <v>172</v>
      </c>
      <c s="37">
        <v>29</v>
      </c>
      <c s="36">
        <v>0</v>
      </c>
      <c s="36">
        <f>ROUND(G34*H34,6)</f>
      </c>
      <c r="L34" s="38">
        <v>0</v>
      </c>
      <c s="32">
        <f>ROUND(ROUND(L34,2)*ROUND(G34,3),2)</f>
      </c>
      <c s="36" t="s">
        <v>54</v>
      </c>
      <c>
        <f>(M34*21)/100</f>
      </c>
      <c t="s">
        <v>27</v>
      </c>
    </row>
    <row r="35" spans="1:5" ht="12.75">
      <c r="A35" s="35" t="s">
        <v>55</v>
      </c>
      <c r="E35" s="39" t="s">
        <v>678</v>
      </c>
    </row>
    <row r="36" spans="1:5" ht="12.75">
      <c r="A36" s="35" t="s">
        <v>56</v>
      </c>
      <c r="E36" s="40" t="s">
        <v>5</v>
      </c>
    </row>
    <row r="37" spans="1:5" ht="12.75">
      <c r="A37" t="s">
        <v>57</v>
      </c>
      <c r="E37" s="39" t="s">
        <v>5</v>
      </c>
    </row>
    <row r="38" spans="1:16" ht="12.75">
      <c r="A38" t="s">
        <v>49</v>
      </c>
      <c s="34" t="s">
        <v>75</v>
      </c>
      <c s="34" t="s">
        <v>679</v>
      </c>
      <c s="35" t="s">
        <v>5</v>
      </c>
      <c s="6" t="s">
        <v>680</v>
      </c>
      <c s="36" t="s">
        <v>172</v>
      </c>
      <c s="37">
        <v>88</v>
      </c>
      <c s="36">
        <v>0</v>
      </c>
      <c s="36">
        <f>ROUND(G38*H38,6)</f>
      </c>
      <c r="L38" s="38">
        <v>0</v>
      </c>
      <c s="32">
        <f>ROUND(ROUND(L38,2)*ROUND(G38,3),2)</f>
      </c>
      <c s="36" t="s">
        <v>54</v>
      </c>
      <c>
        <f>(M38*21)/100</f>
      </c>
      <c t="s">
        <v>27</v>
      </c>
    </row>
    <row r="39" spans="1:5" ht="12.75">
      <c r="A39" s="35" t="s">
        <v>55</v>
      </c>
      <c r="E39" s="39" t="s">
        <v>680</v>
      </c>
    </row>
    <row r="40" spans="1:5" ht="12.75">
      <c r="A40" s="35" t="s">
        <v>56</v>
      </c>
      <c r="E40" s="40" t="s">
        <v>5</v>
      </c>
    </row>
    <row r="41" spans="1:5" ht="12.75">
      <c r="A41" t="s">
        <v>57</v>
      </c>
      <c r="E41" s="39" t="s">
        <v>5</v>
      </c>
    </row>
    <row r="42" spans="1:16" ht="12.75">
      <c r="A42" t="s">
        <v>49</v>
      </c>
      <c s="34" t="s">
        <v>78</v>
      </c>
      <c s="34" t="s">
        <v>681</v>
      </c>
      <c s="35" t="s">
        <v>5</v>
      </c>
      <c s="6" t="s">
        <v>682</v>
      </c>
      <c s="36" t="s">
        <v>172</v>
      </c>
      <c s="37">
        <v>4</v>
      </c>
      <c s="36">
        <v>0</v>
      </c>
      <c s="36">
        <f>ROUND(G42*H42,6)</f>
      </c>
      <c r="L42" s="38">
        <v>0</v>
      </c>
      <c s="32">
        <f>ROUND(ROUND(L42,2)*ROUND(G42,3),2)</f>
      </c>
      <c s="36" t="s">
        <v>54</v>
      </c>
      <c>
        <f>(M42*21)/100</f>
      </c>
      <c t="s">
        <v>27</v>
      </c>
    </row>
    <row r="43" spans="1:5" ht="12.75">
      <c r="A43" s="35" t="s">
        <v>55</v>
      </c>
      <c r="E43" s="39" t="s">
        <v>682</v>
      </c>
    </row>
    <row r="44" spans="1:5" ht="12.75">
      <c r="A44" s="35" t="s">
        <v>56</v>
      </c>
      <c r="E44" s="40" t="s">
        <v>5</v>
      </c>
    </row>
    <row r="45" spans="1:5" ht="12.75">
      <c r="A45" t="s">
        <v>57</v>
      </c>
      <c r="E45" s="39" t="s">
        <v>5</v>
      </c>
    </row>
    <row r="46" spans="1:16" ht="12.75">
      <c r="A46" t="s">
        <v>49</v>
      </c>
      <c s="34" t="s">
        <v>81</v>
      </c>
      <c s="34" t="s">
        <v>683</v>
      </c>
      <c s="35" t="s">
        <v>5</v>
      </c>
      <c s="6" t="s">
        <v>684</v>
      </c>
      <c s="36" t="s">
        <v>172</v>
      </c>
      <c s="37">
        <v>13</v>
      </c>
      <c s="36">
        <v>0</v>
      </c>
      <c s="36">
        <f>ROUND(G46*H46,6)</f>
      </c>
      <c r="L46" s="38">
        <v>0</v>
      </c>
      <c s="32">
        <f>ROUND(ROUND(L46,2)*ROUND(G46,3),2)</f>
      </c>
      <c s="36" t="s">
        <v>54</v>
      </c>
      <c>
        <f>(M46*21)/100</f>
      </c>
      <c t="s">
        <v>27</v>
      </c>
    </row>
    <row r="47" spans="1:5" ht="12.75">
      <c r="A47" s="35" t="s">
        <v>55</v>
      </c>
      <c r="E47" s="39" t="s">
        <v>684</v>
      </c>
    </row>
    <row r="48" spans="1:5" ht="12.75">
      <c r="A48" s="35" t="s">
        <v>56</v>
      </c>
      <c r="E48" s="40" t="s">
        <v>5</v>
      </c>
    </row>
    <row r="49" spans="1:5" ht="12.75">
      <c r="A49" t="s">
        <v>57</v>
      </c>
      <c r="E49" s="39" t="s">
        <v>5</v>
      </c>
    </row>
    <row r="50" spans="1:16" ht="12.75">
      <c r="A50" t="s">
        <v>49</v>
      </c>
      <c s="34" t="s">
        <v>84</v>
      </c>
      <c s="34" t="s">
        <v>685</v>
      </c>
      <c s="35" t="s">
        <v>5</v>
      </c>
      <c s="6" t="s">
        <v>686</v>
      </c>
      <c s="36" t="s">
        <v>172</v>
      </c>
      <c s="37">
        <v>7</v>
      </c>
      <c s="36">
        <v>0</v>
      </c>
      <c s="36">
        <f>ROUND(G50*H50,6)</f>
      </c>
      <c r="L50" s="38">
        <v>0</v>
      </c>
      <c s="32">
        <f>ROUND(ROUND(L50,2)*ROUND(G50,3),2)</f>
      </c>
      <c s="36" t="s">
        <v>54</v>
      </c>
      <c>
        <f>(M50*21)/100</f>
      </c>
      <c t="s">
        <v>27</v>
      </c>
    </row>
    <row r="51" spans="1:5" ht="12.75">
      <c r="A51" s="35" t="s">
        <v>55</v>
      </c>
      <c r="E51" s="39" t="s">
        <v>686</v>
      </c>
    </row>
    <row r="52" spans="1:5" ht="12.75">
      <c r="A52" s="35" t="s">
        <v>56</v>
      </c>
      <c r="E52" s="40" t="s">
        <v>5</v>
      </c>
    </row>
    <row r="53" spans="1:5" ht="12.75">
      <c r="A53" t="s">
        <v>57</v>
      </c>
      <c r="E53" s="39" t="s">
        <v>5</v>
      </c>
    </row>
    <row r="54" spans="1:16" ht="12.75">
      <c r="A54" t="s">
        <v>49</v>
      </c>
      <c s="34" t="s">
        <v>88</v>
      </c>
      <c s="34" t="s">
        <v>348</v>
      </c>
      <c s="35" t="s">
        <v>5</v>
      </c>
      <c s="6" t="s">
        <v>687</v>
      </c>
      <c s="36" t="s">
        <v>688</v>
      </c>
      <c s="37">
        <v>1</v>
      </c>
      <c s="36">
        <v>0</v>
      </c>
      <c s="36">
        <f>ROUND(G54*H54,6)</f>
      </c>
      <c r="L54" s="38">
        <v>0</v>
      </c>
      <c s="32">
        <f>ROUND(ROUND(L54,2)*ROUND(G54,3),2)</f>
      </c>
      <c s="36" t="s">
        <v>54</v>
      </c>
      <c>
        <f>(M54*21)/100</f>
      </c>
      <c t="s">
        <v>27</v>
      </c>
    </row>
    <row r="55" spans="1:5" ht="12.75">
      <c r="A55" s="35" t="s">
        <v>55</v>
      </c>
      <c r="E55" s="39" t="s">
        <v>687</v>
      </c>
    </row>
    <row r="56" spans="1:5" ht="12.75">
      <c r="A56" s="35" t="s">
        <v>56</v>
      </c>
      <c r="E56" s="40" t="s">
        <v>5</v>
      </c>
    </row>
    <row r="57" spans="1:5" ht="12.75">
      <c r="A57" t="s">
        <v>57</v>
      </c>
      <c r="E57" s="39" t="s">
        <v>5</v>
      </c>
    </row>
    <row r="58" spans="1:16" ht="25.5">
      <c r="A58" t="s">
        <v>49</v>
      </c>
      <c s="34" t="s">
        <v>155</v>
      </c>
      <c s="34" t="s">
        <v>352</v>
      </c>
      <c s="35" t="s">
        <v>5</v>
      </c>
      <c s="6" t="s">
        <v>689</v>
      </c>
      <c s="36" t="s">
        <v>172</v>
      </c>
      <c s="37">
        <v>8</v>
      </c>
      <c s="36">
        <v>0</v>
      </c>
      <c s="36">
        <f>ROUND(G58*H58,6)</f>
      </c>
      <c r="L58" s="38">
        <v>0</v>
      </c>
      <c s="32">
        <f>ROUND(ROUND(L58,2)*ROUND(G58,3),2)</f>
      </c>
      <c s="36" t="s">
        <v>54</v>
      </c>
      <c>
        <f>(M58*21)/100</f>
      </c>
      <c t="s">
        <v>27</v>
      </c>
    </row>
    <row r="59" spans="1:5" ht="25.5">
      <c r="A59" s="35" t="s">
        <v>55</v>
      </c>
      <c r="E59" s="39" t="s">
        <v>689</v>
      </c>
    </row>
    <row r="60" spans="1:5" ht="12.75">
      <c r="A60" s="35" t="s">
        <v>56</v>
      </c>
      <c r="E60" s="40" t="s">
        <v>5</v>
      </c>
    </row>
    <row r="61" spans="1:5" ht="12.75">
      <c r="A61" t="s">
        <v>57</v>
      </c>
      <c r="E61" s="39" t="s">
        <v>5</v>
      </c>
    </row>
    <row r="62" spans="1:16" ht="12.75">
      <c r="A62" t="s">
        <v>49</v>
      </c>
      <c s="34" t="s">
        <v>159</v>
      </c>
      <c s="34" t="s">
        <v>690</v>
      </c>
      <c s="35" t="s">
        <v>5</v>
      </c>
      <c s="6" t="s">
        <v>691</v>
      </c>
      <c s="36" t="s">
        <v>350</v>
      </c>
      <c s="37">
        <v>45</v>
      </c>
      <c s="36">
        <v>0</v>
      </c>
      <c s="36">
        <f>ROUND(G62*H62,6)</f>
      </c>
      <c r="L62" s="38">
        <v>0</v>
      </c>
      <c s="32">
        <f>ROUND(ROUND(L62,2)*ROUND(G62,3),2)</f>
      </c>
      <c s="36" t="s">
        <v>54</v>
      </c>
      <c>
        <f>(M62*21)/100</f>
      </c>
      <c t="s">
        <v>27</v>
      </c>
    </row>
    <row r="63" spans="1:5" ht="12.75">
      <c r="A63" s="35" t="s">
        <v>55</v>
      </c>
      <c r="E63" s="39" t="s">
        <v>691</v>
      </c>
    </row>
    <row r="64" spans="1:5" ht="12.75">
      <c r="A64" s="35" t="s">
        <v>56</v>
      </c>
      <c r="E64" s="40" t="s">
        <v>5</v>
      </c>
    </row>
    <row r="65" spans="1:5" ht="12.75">
      <c r="A65" t="s">
        <v>57</v>
      </c>
      <c r="E65" s="39" t="s">
        <v>5</v>
      </c>
    </row>
    <row r="66" spans="1:16" ht="12.75">
      <c r="A66" t="s">
        <v>49</v>
      </c>
      <c s="34" t="s">
        <v>163</v>
      </c>
      <c s="34" t="s">
        <v>692</v>
      </c>
      <c s="35" t="s">
        <v>5</v>
      </c>
      <c s="6" t="s">
        <v>693</v>
      </c>
      <c s="36" t="s">
        <v>350</v>
      </c>
      <c s="37">
        <v>15</v>
      </c>
      <c s="36">
        <v>0</v>
      </c>
      <c s="36">
        <f>ROUND(G66*H66,6)</f>
      </c>
      <c r="L66" s="38">
        <v>0</v>
      </c>
      <c s="32">
        <f>ROUND(ROUND(L66,2)*ROUND(G66,3),2)</f>
      </c>
      <c s="36" t="s">
        <v>54</v>
      </c>
      <c>
        <f>(M66*21)/100</f>
      </c>
      <c t="s">
        <v>27</v>
      </c>
    </row>
    <row r="67" spans="1:5" ht="12.75">
      <c r="A67" s="35" t="s">
        <v>55</v>
      </c>
      <c r="E67" s="39" t="s">
        <v>693</v>
      </c>
    </row>
    <row r="68" spans="1:5" ht="12.75">
      <c r="A68" s="35" t="s">
        <v>56</v>
      </c>
      <c r="E68" s="40" t="s">
        <v>5</v>
      </c>
    </row>
    <row r="69" spans="1:5" ht="12.75">
      <c r="A69" t="s">
        <v>57</v>
      </c>
      <c r="E69" s="39" t="s">
        <v>5</v>
      </c>
    </row>
    <row r="70" spans="1:16" ht="12.75">
      <c r="A70" t="s">
        <v>49</v>
      </c>
      <c s="34" t="s">
        <v>166</v>
      </c>
      <c s="34" t="s">
        <v>355</v>
      </c>
      <c s="35" t="s">
        <v>5</v>
      </c>
      <c s="6" t="s">
        <v>694</v>
      </c>
      <c s="36" t="s">
        <v>172</v>
      </c>
      <c s="37">
        <v>201</v>
      </c>
      <c s="36">
        <v>0</v>
      </c>
      <c s="36">
        <f>ROUND(G70*H70,6)</f>
      </c>
      <c r="L70" s="38">
        <v>0</v>
      </c>
      <c s="32">
        <f>ROUND(ROUND(L70,2)*ROUND(G70,3),2)</f>
      </c>
      <c s="36" t="s">
        <v>54</v>
      </c>
      <c>
        <f>(M70*21)/100</f>
      </c>
      <c t="s">
        <v>27</v>
      </c>
    </row>
    <row r="71" spans="1:5" ht="12.75">
      <c r="A71" s="35" t="s">
        <v>55</v>
      </c>
      <c r="E71" s="39" t="s">
        <v>694</v>
      </c>
    </row>
    <row r="72" spans="1:5" ht="12.75">
      <c r="A72" s="35" t="s">
        <v>56</v>
      </c>
      <c r="E72" s="40" t="s">
        <v>5</v>
      </c>
    </row>
    <row r="73" spans="1:5" ht="12.75">
      <c r="A73" t="s">
        <v>57</v>
      </c>
      <c r="E73" s="39" t="s">
        <v>5</v>
      </c>
    </row>
    <row r="74" spans="1:16" ht="12.75">
      <c r="A74" t="s">
        <v>49</v>
      </c>
      <c s="34" t="s">
        <v>169</v>
      </c>
      <c s="34" t="s">
        <v>695</v>
      </c>
      <c s="35" t="s">
        <v>5</v>
      </c>
      <c s="6" t="s">
        <v>696</v>
      </c>
      <c s="36" t="s">
        <v>172</v>
      </c>
      <c s="37">
        <v>60</v>
      </c>
      <c s="36">
        <v>0</v>
      </c>
      <c s="36">
        <f>ROUND(G74*H74,6)</f>
      </c>
      <c r="L74" s="38">
        <v>0</v>
      </c>
      <c s="32">
        <f>ROUND(ROUND(L74,2)*ROUND(G74,3),2)</f>
      </c>
      <c s="36" t="s">
        <v>54</v>
      </c>
      <c>
        <f>(M74*21)/100</f>
      </c>
      <c t="s">
        <v>27</v>
      </c>
    </row>
    <row r="75" spans="1:5" ht="12.75">
      <c r="A75" s="35" t="s">
        <v>55</v>
      </c>
      <c r="E75" s="39" t="s">
        <v>696</v>
      </c>
    </row>
    <row r="76" spans="1:5" ht="12.75">
      <c r="A76" s="35" t="s">
        <v>56</v>
      </c>
      <c r="E76" s="40" t="s">
        <v>5</v>
      </c>
    </row>
    <row r="77" spans="1:5" ht="12.75">
      <c r="A77" t="s">
        <v>57</v>
      </c>
      <c r="E77" s="39" t="s">
        <v>5</v>
      </c>
    </row>
    <row r="78" spans="1:16" ht="12.75">
      <c r="A78" t="s">
        <v>49</v>
      </c>
      <c s="34" t="s">
        <v>173</v>
      </c>
      <c s="34" t="s">
        <v>697</v>
      </c>
      <c s="35" t="s">
        <v>5</v>
      </c>
      <c s="6" t="s">
        <v>698</v>
      </c>
      <c s="36" t="s">
        <v>172</v>
      </c>
      <c s="37">
        <v>55</v>
      </c>
      <c s="36">
        <v>0</v>
      </c>
      <c s="36">
        <f>ROUND(G78*H78,6)</f>
      </c>
      <c r="L78" s="38">
        <v>0</v>
      </c>
      <c s="32">
        <f>ROUND(ROUND(L78,2)*ROUND(G78,3),2)</f>
      </c>
      <c s="36" t="s">
        <v>54</v>
      </c>
      <c>
        <f>(M78*21)/100</f>
      </c>
      <c t="s">
        <v>27</v>
      </c>
    </row>
    <row r="79" spans="1:5" ht="12.75">
      <c r="A79" s="35" t="s">
        <v>55</v>
      </c>
      <c r="E79" s="39" t="s">
        <v>698</v>
      </c>
    </row>
    <row r="80" spans="1:5" ht="12.75">
      <c r="A80" s="35" t="s">
        <v>56</v>
      </c>
      <c r="E80" s="40" t="s">
        <v>5</v>
      </c>
    </row>
    <row r="81" spans="1:5" ht="12.75">
      <c r="A81" t="s">
        <v>57</v>
      </c>
      <c r="E81" s="39" t="s">
        <v>5</v>
      </c>
    </row>
    <row r="82" spans="1:16" ht="12.75">
      <c r="A82" t="s">
        <v>49</v>
      </c>
      <c s="34" t="s">
        <v>176</v>
      </c>
      <c s="34" t="s">
        <v>358</v>
      </c>
      <c s="35" t="s">
        <v>5</v>
      </c>
      <c s="6" t="s">
        <v>699</v>
      </c>
      <c s="36" t="s">
        <v>172</v>
      </c>
      <c s="37">
        <v>201</v>
      </c>
      <c s="36">
        <v>0</v>
      </c>
      <c s="36">
        <f>ROUND(G82*H82,6)</f>
      </c>
      <c r="L82" s="38">
        <v>0</v>
      </c>
      <c s="32">
        <f>ROUND(ROUND(L82,2)*ROUND(G82,3),2)</f>
      </c>
      <c s="36" t="s">
        <v>54</v>
      </c>
      <c>
        <f>(M82*21)/100</f>
      </c>
      <c t="s">
        <v>27</v>
      </c>
    </row>
    <row r="83" spans="1:5" ht="12.75">
      <c r="A83" s="35" t="s">
        <v>55</v>
      </c>
      <c r="E83" s="39" t="s">
        <v>699</v>
      </c>
    </row>
    <row r="84" spans="1:5" ht="12.75">
      <c r="A84" s="35" t="s">
        <v>56</v>
      </c>
      <c r="E84" s="40" t="s">
        <v>5</v>
      </c>
    </row>
    <row r="85" spans="1:5" ht="12.75">
      <c r="A85" t="s">
        <v>57</v>
      </c>
      <c r="E85" s="39" t="s">
        <v>5</v>
      </c>
    </row>
    <row r="86" spans="1:16" ht="12.75">
      <c r="A86" t="s">
        <v>49</v>
      </c>
      <c s="34" t="s">
        <v>179</v>
      </c>
      <c s="34" t="s">
        <v>700</v>
      </c>
      <c s="35" t="s">
        <v>5</v>
      </c>
      <c s="6" t="s">
        <v>701</v>
      </c>
      <c s="36" t="s">
        <v>53</v>
      </c>
      <c s="37">
        <v>5</v>
      </c>
      <c s="36">
        <v>0</v>
      </c>
      <c s="36">
        <f>ROUND(G86*H86,6)</f>
      </c>
      <c r="L86" s="38">
        <v>0</v>
      </c>
      <c s="32">
        <f>ROUND(ROUND(L86,2)*ROUND(G86,3),2)</f>
      </c>
      <c s="36" t="s">
        <v>54</v>
      </c>
      <c>
        <f>(M86*21)/100</f>
      </c>
      <c t="s">
        <v>27</v>
      </c>
    </row>
    <row r="87" spans="1:5" ht="12.75">
      <c r="A87" s="35" t="s">
        <v>55</v>
      </c>
      <c r="E87" s="39" t="s">
        <v>701</v>
      </c>
    </row>
    <row r="88" spans="1:5" ht="12.75">
      <c r="A88" s="35" t="s">
        <v>56</v>
      </c>
      <c r="E88" s="40" t="s">
        <v>5</v>
      </c>
    </row>
    <row r="89" spans="1:5" ht="12.75">
      <c r="A89" t="s">
        <v>57</v>
      </c>
      <c r="E89" s="39" t="s">
        <v>5</v>
      </c>
    </row>
    <row r="90" spans="1:16" ht="12.75">
      <c r="A90" t="s">
        <v>49</v>
      </c>
      <c s="34" t="s">
        <v>182</v>
      </c>
      <c s="34" t="s">
        <v>702</v>
      </c>
      <c s="35" t="s">
        <v>5</v>
      </c>
      <c s="6" t="s">
        <v>703</v>
      </c>
      <c s="36" t="s">
        <v>350</v>
      </c>
      <c s="37">
        <v>4</v>
      </c>
      <c s="36">
        <v>0</v>
      </c>
      <c s="36">
        <f>ROUND(G90*H90,6)</f>
      </c>
      <c r="L90" s="38">
        <v>0</v>
      </c>
      <c s="32">
        <f>ROUND(ROUND(L90,2)*ROUND(G90,3),2)</f>
      </c>
      <c s="36" t="s">
        <v>54</v>
      </c>
      <c>
        <f>(M90*21)/100</f>
      </c>
      <c t="s">
        <v>27</v>
      </c>
    </row>
    <row r="91" spans="1:5" ht="12.75">
      <c r="A91" s="35" t="s">
        <v>55</v>
      </c>
      <c r="E91" s="39" t="s">
        <v>703</v>
      </c>
    </row>
    <row r="92" spans="1:5" ht="12.75">
      <c r="A92" s="35" t="s">
        <v>56</v>
      </c>
      <c r="E92" s="40" t="s">
        <v>5</v>
      </c>
    </row>
    <row r="93" spans="1:5" ht="12.75">
      <c r="A93" t="s">
        <v>57</v>
      </c>
      <c r="E93" s="39" t="s">
        <v>5</v>
      </c>
    </row>
    <row r="94" spans="1:16" ht="12.75">
      <c r="A94" t="s">
        <v>49</v>
      </c>
      <c s="34" t="s">
        <v>185</v>
      </c>
      <c s="34" t="s">
        <v>614</v>
      </c>
      <c s="35" t="s">
        <v>5</v>
      </c>
      <c s="6" t="s">
        <v>704</v>
      </c>
      <c s="36" t="s">
        <v>688</v>
      </c>
      <c s="37">
        <v>1</v>
      </c>
      <c s="36">
        <v>0</v>
      </c>
      <c s="36">
        <f>ROUND(G94*H94,6)</f>
      </c>
      <c r="L94" s="38">
        <v>0</v>
      </c>
      <c s="32">
        <f>ROUND(ROUND(L94,2)*ROUND(G94,3),2)</f>
      </c>
      <c s="36" t="s">
        <v>54</v>
      </c>
      <c>
        <f>(M94*21)/100</f>
      </c>
      <c t="s">
        <v>27</v>
      </c>
    </row>
    <row r="95" spans="1:5" ht="12.75">
      <c r="A95" s="35" t="s">
        <v>55</v>
      </c>
      <c r="E95" s="39" t="s">
        <v>704</v>
      </c>
    </row>
    <row r="96" spans="1:5" ht="12.75">
      <c r="A96" s="35" t="s">
        <v>56</v>
      </c>
      <c r="E96" s="40" t="s">
        <v>5</v>
      </c>
    </row>
    <row r="97" spans="1:5" ht="12.75">
      <c r="A97" t="s">
        <v>57</v>
      </c>
      <c r="E97" s="39" t="s">
        <v>5</v>
      </c>
    </row>
    <row r="98" spans="1:16" ht="12.75">
      <c r="A98" t="s">
        <v>49</v>
      </c>
      <c s="34" t="s">
        <v>188</v>
      </c>
      <c s="34" t="s">
        <v>705</v>
      </c>
      <c s="35" t="s">
        <v>5</v>
      </c>
      <c s="6" t="s">
        <v>706</v>
      </c>
      <c s="36" t="s">
        <v>350</v>
      </c>
      <c s="37">
        <v>17</v>
      </c>
      <c s="36">
        <v>0</v>
      </c>
      <c s="36">
        <f>ROUND(G98*H98,6)</f>
      </c>
      <c r="L98" s="38">
        <v>0</v>
      </c>
      <c s="32">
        <f>ROUND(ROUND(L98,2)*ROUND(G98,3),2)</f>
      </c>
      <c s="36" t="s">
        <v>54</v>
      </c>
      <c>
        <f>(M98*21)/100</f>
      </c>
      <c t="s">
        <v>27</v>
      </c>
    </row>
    <row r="99" spans="1:5" ht="12.75">
      <c r="A99" s="35" t="s">
        <v>55</v>
      </c>
      <c r="E99" s="39" t="s">
        <v>706</v>
      </c>
    </row>
    <row r="100" spans="1:5" ht="12.75">
      <c r="A100" s="35" t="s">
        <v>56</v>
      </c>
      <c r="E100" s="40" t="s">
        <v>5</v>
      </c>
    </row>
    <row r="101" spans="1:5" ht="12.75">
      <c r="A101" t="s">
        <v>57</v>
      </c>
      <c r="E101" s="39" t="s">
        <v>5</v>
      </c>
    </row>
    <row r="102" spans="1:16" ht="25.5">
      <c r="A102" t="s">
        <v>49</v>
      </c>
      <c s="34" t="s">
        <v>191</v>
      </c>
      <c s="34" t="s">
        <v>707</v>
      </c>
      <c s="35" t="s">
        <v>5</v>
      </c>
      <c s="6" t="s">
        <v>708</v>
      </c>
      <c s="36" t="s">
        <v>350</v>
      </c>
      <c s="37">
        <v>1</v>
      </c>
      <c s="36">
        <v>0</v>
      </c>
      <c s="36">
        <f>ROUND(G102*H102,6)</f>
      </c>
      <c r="L102" s="38">
        <v>0</v>
      </c>
      <c s="32">
        <f>ROUND(ROUND(L102,2)*ROUND(G102,3),2)</f>
      </c>
      <c s="36" t="s">
        <v>54</v>
      </c>
      <c>
        <f>(M102*21)/100</f>
      </c>
      <c t="s">
        <v>27</v>
      </c>
    </row>
    <row r="103" spans="1:5" ht="25.5">
      <c r="A103" s="35" t="s">
        <v>55</v>
      </c>
      <c r="E103" s="39" t="s">
        <v>708</v>
      </c>
    </row>
    <row r="104" spans="1:5" ht="12.75">
      <c r="A104" s="35" t="s">
        <v>56</v>
      </c>
      <c r="E104" s="40" t="s">
        <v>5</v>
      </c>
    </row>
    <row r="105" spans="1:5" ht="12.75">
      <c r="A105" t="s">
        <v>57</v>
      </c>
      <c r="E105" s="39" t="s">
        <v>5</v>
      </c>
    </row>
    <row r="106" spans="1:16" ht="12.75">
      <c r="A106" t="s">
        <v>49</v>
      </c>
      <c s="34" t="s">
        <v>194</v>
      </c>
      <c s="34" t="s">
        <v>617</v>
      </c>
      <c s="35" t="s">
        <v>5</v>
      </c>
      <c s="6" t="s">
        <v>709</v>
      </c>
      <c s="36" t="s">
        <v>131</v>
      </c>
      <c s="37">
        <v>1</v>
      </c>
      <c s="36">
        <v>0</v>
      </c>
      <c s="36">
        <f>ROUND(G106*H106,6)</f>
      </c>
      <c r="L106" s="38">
        <v>0</v>
      </c>
      <c s="32">
        <f>ROUND(ROUND(L106,2)*ROUND(G106,3),2)</f>
      </c>
      <c s="36" t="s">
        <v>54</v>
      </c>
      <c>
        <f>(M106*21)/100</f>
      </c>
      <c t="s">
        <v>27</v>
      </c>
    </row>
    <row r="107" spans="1:5" ht="12.75">
      <c r="A107" s="35" t="s">
        <v>55</v>
      </c>
      <c r="E107" s="39" t="s">
        <v>709</v>
      </c>
    </row>
    <row r="108" spans="1:5" ht="12.75">
      <c r="A108" s="35" t="s">
        <v>56</v>
      </c>
      <c r="E108" s="40" t="s">
        <v>5</v>
      </c>
    </row>
    <row r="109" spans="1:5" ht="12.75">
      <c r="A109" t="s">
        <v>57</v>
      </c>
      <c r="E109" s="39" t="s">
        <v>5</v>
      </c>
    </row>
    <row r="110" spans="1:16" ht="12.75">
      <c r="A110" t="s">
        <v>49</v>
      </c>
      <c s="34" t="s">
        <v>197</v>
      </c>
      <c s="34" t="s">
        <v>620</v>
      </c>
      <c s="35" t="s">
        <v>5</v>
      </c>
      <c s="6" t="s">
        <v>710</v>
      </c>
      <c s="36" t="s">
        <v>131</v>
      </c>
      <c s="37">
        <v>2</v>
      </c>
      <c s="36">
        <v>0</v>
      </c>
      <c s="36">
        <f>ROUND(G110*H110,6)</f>
      </c>
      <c r="L110" s="38">
        <v>0</v>
      </c>
      <c s="32">
        <f>ROUND(ROUND(L110,2)*ROUND(G110,3),2)</f>
      </c>
      <c s="36" t="s">
        <v>54</v>
      </c>
      <c>
        <f>(M110*21)/100</f>
      </c>
      <c t="s">
        <v>27</v>
      </c>
    </row>
    <row r="111" spans="1:5" ht="12.75">
      <c r="A111" s="35" t="s">
        <v>55</v>
      </c>
      <c r="E111" s="39" t="s">
        <v>710</v>
      </c>
    </row>
    <row r="112" spans="1:5" ht="12.75">
      <c r="A112" s="35" t="s">
        <v>56</v>
      </c>
      <c r="E112" s="40" t="s">
        <v>5</v>
      </c>
    </row>
    <row r="113" spans="1:5" ht="12.75">
      <c r="A113" t="s">
        <v>57</v>
      </c>
      <c r="E113" s="39" t="s">
        <v>5</v>
      </c>
    </row>
    <row r="114" spans="1:16" ht="12.75">
      <c r="A114" t="s">
        <v>49</v>
      </c>
      <c s="34" t="s">
        <v>200</v>
      </c>
      <c s="34" t="s">
        <v>711</v>
      </c>
      <c s="35" t="s">
        <v>5</v>
      </c>
      <c s="6" t="s">
        <v>712</v>
      </c>
      <c s="36" t="s">
        <v>172</v>
      </c>
      <c s="37">
        <v>30</v>
      </c>
      <c s="36">
        <v>0</v>
      </c>
      <c s="36">
        <f>ROUND(G114*H114,6)</f>
      </c>
      <c r="L114" s="38">
        <v>0</v>
      </c>
      <c s="32">
        <f>ROUND(ROUND(L114,2)*ROUND(G114,3),2)</f>
      </c>
      <c s="36" t="s">
        <v>54</v>
      </c>
      <c>
        <f>(M114*21)/100</f>
      </c>
      <c t="s">
        <v>27</v>
      </c>
    </row>
    <row r="115" spans="1:5" ht="12.75">
      <c r="A115" s="35" t="s">
        <v>55</v>
      </c>
      <c r="E115" s="39" t="s">
        <v>712</v>
      </c>
    </row>
    <row r="116" spans="1:5" ht="12.75">
      <c r="A116" s="35" t="s">
        <v>56</v>
      </c>
      <c r="E116" s="40" t="s">
        <v>5</v>
      </c>
    </row>
    <row r="117" spans="1:5" ht="12.75">
      <c r="A117" t="s">
        <v>57</v>
      </c>
      <c r="E117" s="39" t="s">
        <v>5</v>
      </c>
    </row>
    <row r="118" spans="1:16" ht="12.75">
      <c r="A118" t="s">
        <v>49</v>
      </c>
      <c s="34" t="s">
        <v>203</v>
      </c>
      <c s="34" t="s">
        <v>713</v>
      </c>
      <c s="35" t="s">
        <v>5</v>
      </c>
      <c s="6" t="s">
        <v>714</v>
      </c>
      <c s="36" t="s">
        <v>53</v>
      </c>
      <c s="37">
        <v>0.45</v>
      </c>
      <c s="36">
        <v>0</v>
      </c>
      <c s="36">
        <f>ROUND(G118*H118,6)</f>
      </c>
      <c r="L118" s="38">
        <v>0</v>
      </c>
      <c s="32">
        <f>ROUND(ROUND(L118,2)*ROUND(G118,3),2)</f>
      </c>
      <c s="36" t="s">
        <v>54</v>
      </c>
      <c>
        <f>(M118*21)/100</f>
      </c>
      <c t="s">
        <v>27</v>
      </c>
    </row>
    <row r="119" spans="1:5" ht="12.75">
      <c r="A119" s="35" t="s">
        <v>55</v>
      </c>
      <c r="E119" s="39" t="s">
        <v>714</v>
      </c>
    </row>
    <row r="120" spans="1:5" ht="12.75">
      <c r="A120" s="35" t="s">
        <v>56</v>
      </c>
      <c r="E120" s="40" t="s">
        <v>5</v>
      </c>
    </row>
    <row r="121" spans="1:5" ht="12.75">
      <c r="A121" t="s">
        <v>57</v>
      </c>
      <c r="E121" s="39" t="s">
        <v>5</v>
      </c>
    </row>
    <row r="122" spans="1:16" ht="38.25">
      <c r="A122" t="s">
        <v>49</v>
      </c>
      <c s="34" t="s">
        <v>206</v>
      </c>
      <c s="34" t="s">
        <v>60</v>
      </c>
      <c s="35" t="s">
        <v>5</v>
      </c>
      <c s="6" t="s">
        <v>305</v>
      </c>
      <c s="36" t="s">
        <v>53</v>
      </c>
      <c s="37">
        <v>0.45</v>
      </c>
      <c s="36">
        <v>0</v>
      </c>
      <c s="36">
        <f>ROUND(G122*H122,6)</f>
      </c>
      <c r="L122" s="38">
        <v>0</v>
      </c>
      <c s="32">
        <f>ROUND(ROUND(L122,2)*ROUND(G122,3),2)</f>
      </c>
      <c s="36" t="s">
        <v>54</v>
      </c>
      <c>
        <f>(M122*21)/100</f>
      </c>
      <c t="s">
        <v>27</v>
      </c>
    </row>
    <row r="123" spans="1:5" ht="51">
      <c r="A123" s="35" t="s">
        <v>55</v>
      </c>
      <c r="E123" s="39" t="s">
        <v>306</v>
      </c>
    </row>
    <row r="124" spans="1:5" ht="12.75">
      <c r="A124" s="35" t="s">
        <v>56</v>
      </c>
      <c r="E124" s="40" t="s">
        <v>5</v>
      </c>
    </row>
    <row r="125" spans="1:5" ht="12.75">
      <c r="A125" t="s">
        <v>57</v>
      </c>
      <c r="E125" s="39" t="s">
        <v>5</v>
      </c>
    </row>
    <row r="126" spans="1:16" ht="12.75">
      <c r="A126" t="s">
        <v>49</v>
      </c>
      <c s="34" t="s">
        <v>210</v>
      </c>
      <c s="34" t="s">
        <v>715</v>
      </c>
      <c s="35" t="s">
        <v>5</v>
      </c>
      <c s="6" t="s">
        <v>716</v>
      </c>
      <c s="36" t="s">
        <v>350</v>
      </c>
      <c s="37">
        <v>4</v>
      </c>
      <c s="36">
        <v>0</v>
      </c>
      <c s="36">
        <f>ROUND(G126*H126,6)</f>
      </c>
      <c r="L126" s="38">
        <v>0</v>
      </c>
      <c s="32">
        <f>ROUND(ROUND(L126,2)*ROUND(G126,3),2)</f>
      </c>
      <c s="36" t="s">
        <v>54</v>
      </c>
      <c>
        <f>(M126*21)/100</f>
      </c>
      <c t="s">
        <v>27</v>
      </c>
    </row>
    <row r="127" spans="1:5" ht="12.75">
      <c r="A127" s="35" t="s">
        <v>55</v>
      </c>
      <c r="E127" s="39" t="s">
        <v>716</v>
      </c>
    </row>
    <row r="128" spans="1:5" ht="12.75">
      <c r="A128" s="35" t="s">
        <v>56</v>
      </c>
      <c r="E128" s="40" t="s">
        <v>5</v>
      </c>
    </row>
    <row r="129" spans="1:5" ht="12.75">
      <c r="A129" t="s">
        <v>57</v>
      </c>
      <c r="E129" s="39" t="s">
        <v>5</v>
      </c>
    </row>
    <row r="130" spans="1:13" ht="12.75">
      <c r="A130" t="s">
        <v>46</v>
      </c>
      <c r="C130" s="31" t="s">
        <v>717</v>
      </c>
      <c r="E130" s="33" t="s">
        <v>718</v>
      </c>
      <c r="J130" s="32">
        <f>0</f>
      </c>
      <c s="32">
        <f>0</f>
      </c>
      <c s="32">
        <f>0+L131+L135+L139+L143+L147+L151+L155+L159+L163+L167+L171+L175+L179+L183+L187+L191+L195+L199+L203+L207+L211+L215+L219+L223+L227+L231+L235+L239+L243+L247+L251+L255+L259+L263+L267+L271+L275+L279+L283+L287</f>
      </c>
      <c s="32">
        <f>0+M131+M135+M139+M143+M147+M151+M155+M159+M163+M167+M171+M175+M179+M183+M187+M191+M195+M199+M203+M207+M211+M215+M219+M223+M227+M231+M235+M239+M243+M247+M251+M255+M259+M263+M267+M271+M275+M279+M283+M287</f>
      </c>
    </row>
    <row r="131" spans="1:16" ht="12.75">
      <c r="A131" t="s">
        <v>49</v>
      </c>
      <c s="34" t="s">
        <v>214</v>
      </c>
      <c s="34" t="s">
        <v>719</v>
      </c>
      <c s="35" t="s">
        <v>5</v>
      </c>
      <c s="6" t="s">
        <v>720</v>
      </c>
      <c s="36" t="s">
        <v>172</v>
      </c>
      <c s="37">
        <v>220</v>
      </c>
      <c s="36">
        <v>0</v>
      </c>
      <c s="36">
        <f>ROUND(G131*H131,6)</f>
      </c>
      <c r="L131" s="38">
        <v>0</v>
      </c>
      <c s="32">
        <f>ROUND(ROUND(L131,2)*ROUND(G131,3),2)</f>
      </c>
      <c s="36" t="s">
        <v>54</v>
      </c>
      <c>
        <f>(M131*21)/100</f>
      </c>
      <c t="s">
        <v>27</v>
      </c>
    </row>
    <row r="132" spans="1:5" ht="12.75">
      <c r="A132" s="35" t="s">
        <v>55</v>
      </c>
      <c r="E132" s="39" t="s">
        <v>720</v>
      </c>
    </row>
    <row r="133" spans="1:5" ht="12.75">
      <c r="A133" s="35" t="s">
        <v>56</v>
      </c>
      <c r="E133" s="40" t="s">
        <v>5</v>
      </c>
    </row>
    <row r="134" spans="1:5" ht="12.75">
      <c r="A134" t="s">
        <v>57</v>
      </c>
      <c r="E134" s="39" t="s">
        <v>5</v>
      </c>
    </row>
    <row r="135" spans="1:16" ht="12.75">
      <c r="A135" t="s">
        <v>49</v>
      </c>
      <c s="34" t="s">
        <v>218</v>
      </c>
      <c s="34" t="s">
        <v>721</v>
      </c>
      <c s="35" t="s">
        <v>5</v>
      </c>
      <c s="6" t="s">
        <v>722</v>
      </c>
      <c s="36" t="s">
        <v>172</v>
      </c>
      <c s="37">
        <v>8</v>
      </c>
      <c s="36">
        <v>0</v>
      </c>
      <c s="36">
        <f>ROUND(G135*H135,6)</f>
      </c>
      <c r="L135" s="38">
        <v>0</v>
      </c>
      <c s="32">
        <f>ROUND(ROUND(L135,2)*ROUND(G135,3),2)</f>
      </c>
      <c s="36" t="s">
        <v>54</v>
      </c>
      <c>
        <f>(M135*21)/100</f>
      </c>
      <c t="s">
        <v>27</v>
      </c>
    </row>
    <row r="136" spans="1:5" ht="12.75">
      <c r="A136" s="35" t="s">
        <v>55</v>
      </c>
      <c r="E136" s="39" t="s">
        <v>722</v>
      </c>
    </row>
    <row r="137" spans="1:5" ht="12.75">
      <c r="A137" s="35" t="s">
        <v>56</v>
      </c>
      <c r="E137" s="40" t="s">
        <v>5</v>
      </c>
    </row>
    <row r="138" spans="1:5" ht="12.75">
      <c r="A138" t="s">
        <v>57</v>
      </c>
      <c r="E138" s="39" t="s">
        <v>5</v>
      </c>
    </row>
    <row r="139" spans="1:16" ht="12.75">
      <c r="A139" t="s">
        <v>49</v>
      </c>
      <c s="34" t="s">
        <v>221</v>
      </c>
      <c s="34" t="s">
        <v>723</v>
      </c>
      <c s="35" t="s">
        <v>5</v>
      </c>
      <c s="6" t="s">
        <v>724</v>
      </c>
      <c s="36" t="s">
        <v>172</v>
      </c>
      <c s="37">
        <v>32</v>
      </c>
      <c s="36">
        <v>0</v>
      </c>
      <c s="36">
        <f>ROUND(G139*H139,6)</f>
      </c>
      <c r="L139" s="38">
        <v>0</v>
      </c>
      <c s="32">
        <f>ROUND(ROUND(L139,2)*ROUND(G139,3),2)</f>
      </c>
      <c s="36" t="s">
        <v>54</v>
      </c>
      <c>
        <f>(M139*21)/100</f>
      </c>
      <c t="s">
        <v>27</v>
      </c>
    </row>
    <row r="140" spans="1:5" ht="12.75">
      <c r="A140" s="35" t="s">
        <v>55</v>
      </c>
      <c r="E140" s="39" t="s">
        <v>724</v>
      </c>
    </row>
    <row r="141" spans="1:5" ht="12.75">
      <c r="A141" s="35" t="s">
        <v>56</v>
      </c>
      <c r="E141" s="40" t="s">
        <v>5</v>
      </c>
    </row>
    <row r="142" spans="1:5" ht="12.75">
      <c r="A142" t="s">
        <v>57</v>
      </c>
      <c r="E142" s="39" t="s">
        <v>5</v>
      </c>
    </row>
    <row r="143" spans="1:16" ht="12.75">
      <c r="A143" t="s">
        <v>49</v>
      </c>
      <c s="34" t="s">
        <v>224</v>
      </c>
      <c s="34" t="s">
        <v>725</v>
      </c>
      <c s="35" t="s">
        <v>5</v>
      </c>
      <c s="6" t="s">
        <v>726</v>
      </c>
      <c s="36" t="s">
        <v>172</v>
      </c>
      <c s="37">
        <v>2.5</v>
      </c>
      <c s="36">
        <v>0</v>
      </c>
      <c s="36">
        <f>ROUND(G143*H143,6)</f>
      </c>
      <c r="L143" s="38">
        <v>0</v>
      </c>
      <c s="32">
        <f>ROUND(ROUND(L143,2)*ROUND(G143,3),2)</f>
      </c>
      <c s="36" t="s">
        <v>54</v>
      </c>
      <c>
        <f>(M143*21)/100</f>
      </c>
      <c t="s">
        <v>27</v>
      </c>
    </row>
    <row r="144" spans="1:5" ht="12.75">
      <c r="A144" s="35" t="s">
        <v>55</v>
      </c>
      <c r="E144" s="39" t="s">
        <v>726</v>
      </c>
    </row>
    <row r="145" spans="1:5" ht="12.75">
      <c r="A145" s="35" t="s">
        <v>56</v>
      </c>
      <c r="E145" s="40" t="s">
        <v>5</v>
      </c>
    </row>
    <row r="146" spans="1:5" ht="12.75">
      <c r="A146" t="s">
        <v>57</v>
      </c>
      <c r="E146" s="39" t="s">
        <v>5</v>
      </c>
    </row>
    <row r="147" spans="1:16" ht="12.75">
      <c r="A147" t="s">
        <v>49</v>
      </c>
      <c s="34" t="s">
        <v>227</v>
      </c>
      <c s="34" t="s">
        <v>727</v>
      </c>
      <c s="35" t="s">
        <v>5</v>
      </c>
      <c s="6" t="s">
        <v>728</v>
      </c>
      <c s="36" t="s">
        <v>172</v>
      </c>
      <c s="37">
        <v>7</v>
      </c>
      <c s="36">
        <v>0</v>
      </c>
      <c s="36">
        <f>ROUND(G147*H147,6)</f>
      </c>
      <c r="L147" s="38">
        <v>0</v>
      </c>
      <c s="32">
        <f>ROUND(ROUND(L147,2)*ROUND(G147,3),2)</f>
      </c>
      <c s="36" t="s">
        <v>54</v>
      </c>
      <c>
        <f>(M147*21)/100</f>
      </c>
      <c t="s">
        <v>27</v>
      </c>
    </row>
    <row r="148" spans="1:5" ht="12.75">
      <c r="A148" s="35" t="s">
        <v>55</v>
      </c>
      <c r="E148" s="39" t="s">
        <v>728</v>
      </c>
    </row>
    <row r="149" spans="1:5" ht="12.75">
      <c r="A149" s="35" t="s">
        <v>56</v>
      </c>
      <c r="E149" s="40" t="s">
        <v>5</v>
      </c>
    </row>
    <row r="150" spans="1:5" ht="12.75">
      <c r="A150" t="s">
        <v>57</v>
      </c>
      <c r="E150" s="39" t="s">
        <v>5</v>
      </c>
    </row>
    <row r="151" spans="1:16" ht="12.75">
      <c r="A151" t="s">
        <v>49</v>
      </c>
      <c s="34" t="s">
        <v>230</v>
      </c>
      <c s="34" t="s">
        <v>729</v>
      </c>
      <c s="35" t="s">
        <v>5</v>
      </c>
      <c s="6" t="s">
        <v>730</v>
      </c>
      <c s="36" t="s">
        <v>172</v>
      </c>
      <c s="37">
        <v>92</v>
      </c>
      <c s="36">
        <v>0</v>
      </c>
      <c s="36">
        <f>ROUND(G151*H151,6)</f>
      </c>
      <c r="L151" s="38">
        <v>0</v>
      </c>
      <c s="32">
        <f>ROUND(ROUND(L151,2)*ROUND(G151,3),2)</f>
      </c>
      <c s="36" t="s">
        <v>54</v>
      </c>
      <c>
        <f>(M151*21)/100</f>
      </c>
      <c t="s">
        <v>27</v>
      </c>
    </row>
    <row r="152" spans="1:5" ht="12.75">
      <c r="A152" s="35" t="s">
        <v>55</v>
      </c>
      <c r="E152" s="39" t="s">
        <v>730</v>
      </c>
    </row>
    <row r="153" spans="1:5" ht="12.75">
      <c r="A153" s="35" t="s">
        <v>56</v>
      </c>
      <c r="E153" s="40" t="s">
        <v>5</v>
      </c>
    </row>
    <row r="154" spans="1:5" ht="12.75">
      <c r="A154" t="s">
        <v>57</v>
      </c>
      <c r="E154" s="39" t="s">
        <v>5</v>
      </c>
    </row>
    <row r="155" spans="1:16" ht="12.75">
      <c r="A155" t="s">
        <v>49</v>
      </c>
      <c s="34" t="s">
        <v>233</v>
      </c>
      <c s="34" t="s">
        <v>731</v>
      </c>
      <c s="35" t="s">
        <v>5</v>
      </c>
      <c s="6" t="s">
        <v>732</v>
      </c>
      <c s="36" t="s">
        <v>172</v>
      </c>
      <c s="37">
        <v>67</v>
      </c>
      <c s="36">
        <v>0</v>
      </c>
      <c s="36">
        <f>ROUND(G155*H155,6)</f>
      </c>
      <c r="L155" s="38">
        <v>0</v>
      </c>
      <c s="32">
        <f>ROUND(ROUND(L155,2)*ROUND(G155,3),2)</f>
      </c>
      <c s="36" t="s">
        <v>54</v>
      </c>
      <c>
        <f>(M155*21)/100</f>
      </c>
      <c t="s">
        <v>27</v>
      </c>
    </row>
    <row r="156" spans="1:5" ht="12.75">
      <c r="A156" s="35" t="s">
        <v>55</v>
      </c>
      <c r="E156" s="39" t="s">
        <v>732</v>
      </c>
    </row>
    <row r="157" spans="1:5" ht="12.75">
      <c r="A157" s="35" t="s">
        <v>56</v>
      </c>
      <c r="E157" s="40" t="s">
        <v>5</v>
      </c>
    </row>
    <row r="158" spans="1:5" ht="12.75">
      <c r="A158" t="s">
        <v>57</v>
      </c>
      <c r="E158" s="39" t="s">
        <v>5</v>
      </c>
    </row>
    <row r="159" spans="1:16" ht="12.75">
      <c r="A159" t="s">
        <v>49</v>
      </c>
      <c s="34" t="s">
        <v>236</v>
      </c>
      <c s="34" t="s">
        <v>733</v>
      </c>
      <c s="35" t="s">
        <v>5</v>
      </c>
      <c s="6" t="s">
        <v>734</v>
      </c>
      <c s="36" t="s">
        <v>172</v>
      </c>
      <c s="37">
        <v>12</v>
      </c>
      <c s="36">
        <v>0</v>
      </c>
      <c s="36">
        <f>ROUND(G159*H159,6)</f>
      </c>
      <c r="L159" s="38">
        <v>0</v>
      </c>
      <c s="32">
        <f>ROUND(ROUND(L159,2)*ROUND(G159,3),2)</f>
      </c>
      <c s="36" t="s">
        <v>54</v>
      </c>
      <c>
        <f>(M159*21)/100</f>
      </c>
      <c t="s">
        <v>27</v>
      </c>
    </row>
    <row r="160" spans="1:5" ht="12.75">
      <c r="A160" s="35" t="s">
        <v>55</v>
      </c>
      <c r="E160" s="39" t="s">
        <v>734</v>
      </c>
    </row>
    <row r="161" spans="1:5" ht="12.75">
      <c r="A161" s="35" t="s">
        <v>56</v>
      </c>
      <c r="E161" s="40" t="s">
        <v>5</v>
      </c>
    </row>
    <row r="162" spans="1:5" ht="12.75">
      <c r="A162" t="s">
        <v>57</v>
      </c>
      <c r="E162" s="39" t="s">
        <v>5</v>
      </c>
    </row>
    <row r="163" spans="1:16" ht="12.75">
      <c r="A163" t="s">
        <v>49</v>
      </c>
      <c s="34" t="s">
        <v>239</v>
      </c>
      <c s="34" t="s">
        <v>735</v>
      </c>
      <c s="35" t="s">
        <v>5</v>
      </c>
      <c s="6" t="s">
        <v>736</v>
      </c>
      <c s="36" t="s">
        <v>172</v>
      </c>
      <c s="37">
        <v>16</v>
      </c>
      <c s="36">
        <v>0</v>
      </c>
      <c s="36">
        <f>ROUND(G163*H163,6)</f>
      </c>
      <c r="L163" s="38">
        <v>0</v>
      </c>
      <c s="32">
        <f>ROUND(ROUND(L163,2)*ROUND(G163,3),2)</f>
      </c>
      <c s="36" t="s">
        <v>54</v>
      </c>
      <c>
        <f>(M163*21)/100</f>
      </c>
      <c t="s">
        <v>27</v>
      </c>
    </row>
    <row r="164" spans="1:5" ht="12.75">
      <c r="A164" s="35" t="s">
        <v>55</v>
      </c>
      <c r="E164" s="39" t="s">
        <v>736</v>
      </c>
    </row>
    <row r="165" spans="1:5" ht="12.75">
      <c r="A165" s="35" t="s">
        <v>56</v>
      </c>
      <c r="E165" s="40" t="s">
        <v>5</v>
      </c>
    </row>
    <row r="166" spans="1:5" ht="12.75">
      <c r="A166" t="s">
        <v>57</v>
      </c>
      <c r="E166" s="39" t="s">
        <v>5</v>
      </c>
    </row>
    <row r="167" spans="1:16" ht="12.75">
      <c r="A167" t="s">
        <v>49</v>
      </c>
      <c s="34" t="s">
        <v>242</v>
      </c>
      <c s="34" t="s">
        <v>737</v>
      </c>
      <c s="35" t="s">
        <v>5</v>
      </c>
      <c s="6" t="s">
        <v>738</v>
      </c>
      <c s="36" t="s">
        <v>172</v>
      </c>
      <c s="37">
        <v>250</v>
      </c>
      <c s="36">
        <v>0</v>
      </c>
      <c s="36">
        <f>ROUND(G167*H167,6)</f>
      </c>
      <c r="L167" s="38">
        <v>0</v>
      </c>
      <c s="32">
        <f>ROUND(ROUND(L167,2)*ROUND(G167,3),2)</f>
      </c>
      <c s="36" t="s">
        <v>54</v>
      </c>
      <c>
        <f>(M167*21)/100</f>
      </c>
      <c t="s">
        <v>27</v>
      </c>
    </row>
    <row r="168" spans="1:5" ht="12.75">
      <c r="A168" s="35" t="s">
        <v>55</v>
      </c>
      <c r="E168" s="39" t="s">
        <v>738</v>
      </c>
    </row>
    <row r="169" spans="1:5" ht="12.75">
      <c r="A169" s="35" t="s">
        <v>56</v>
      </c>
      <c r="E169" s="40" t="s">
        <v>5</v>
      </c>
    </row>
    <row r="170" spans="1:5" ht="12.75">
      <c r="A170" t="s">
        <v>57</v>
      </c>
      <c r="E170" s="39" t="s">
        <v>5</v>
      </c>
    </row>
    <row r="171" spans="1:16" ht="12.75">
      <c r="A171" t="s">
        <v>49</v>
      </c>
      <c s="34" t="s">
        <v>245</v>
      </c>
      <c s="34" t="s">
        <v>739</v>
      </c>
      <c s="35" t="s">
        <v>5</v>
      </c>
      <c s="6" t="s">
        <v>740</v>
      </c>
      <c s="36" t="s">
        <v>172</v>
      </c>
      <c s="37">
        <v>72</v>
      </c>
      <c s="36">
        <v>0</v>
      </c>
      <c s="36">
        <f>ROUND(G171*H171,6)</f>
      </c>
      <c r="L171" s="38">
        <v>0</v>
      </c>
      <c s="32">
        <f>ROUND(ROUND(L171,2)*ROUND(G171,3),2)</f>
      </c>
      <c s="36" t="s">
        <v>54</v>
      </c>
      <c>
        <f>(M171*21)/100</f>
      </c>
      <c t="s">
        <v>27</v>
      </c>
    </row>
    <row r="172" spans="1:5" ht="12.75">
      <c r="A172" s="35" t="s">
        <v>55</v>
      </c>
      <c r="E172" s="39" t="s">
        <v>740</v>
      </c>
    </row>
    <row r="173" spans="1:5" ht="12.75">
      <c r="A173" s="35" t="s">
        <v>56</v>
      </c>
      <c r="E173" s="40" t="s">
        <v>5</v>
      </c>
    </row>
    <row r="174" spans="1:5" ht="12.75">
      <c r="A174" t="s">
        <v>57</v>
      </c>
      <c r="E174" s="39" t="s">
        <v>5</v>
      </c>
    </row>
    <row r="175" spans="1:16" ht="12.75">
      <c r="A175" t="s">
        <v>49</v>
      </c>
      <c s="34" t="s">
        <v>248</v>
      </c>
      <c s="34" t="s">
        <v>623</v>
      </c>
      <c s="35" t="s">
        <v>5</v>
      </c>
      <c s="6" t="s">
        <v>741</v>
      </c>
      <c s="36" t="s">
        <v>131</v>
      </c>
      <c s="37">
        <v>1</v>
      </c>
      <c s="36">
        <v>0</v>
      </c>
      <c s="36">
        <f>ROUND(G175*H175,6)</f>
      </c>
      <c r="L175" s="38">
        <v>0</v>
      </c>
      <c s="32">
        <f>ROUND(ROUND(L175,2)*ROUND(G175,3),2)</f>
      </c>
      <c s="36" t="s">
        <v>54</v>
      </c>
      <c>
        <f>(M175*21)/100</f>
      </c>
      <c t="s">
        <v>27</v>
      </c>
    </row>
    <row r="176" spans="1:5" ht="12.75">
      <c r="A176" s="35" t="s">
        <v>55</v>
      </c>
      <c r="E176" s="39" t="s">
        <v>741</v>
      </c>
    </row>
    <row r="177" spans="1:5" ht="12.75">
      <c r="A177" s="35" t="s">
        <v>56</v>
      </c>
      <c r="E177" s="40" t="s">
        <v>5</v>
      </c>
    </row>
    <row r="178" spans="1:5" ht="12.75">
      <c r="A178" t="s">
        <v>57</v>
      </c>
      <c r="E178" s="39" t="s">
        <v>5</v>
      </c>
    </row>
    <row r="179" spans="1:16" ht="12.75">
      <c r="A179" t="s">
        <v>49</v>
      </c>
      <c s="34" t="s">
        <v>252</v>
      </c>
      <c s="34" t="s">
        <v>742</v>
      </c>
      <c s="35" t="s">
        <v>5</v>
      </c>
      <c s="6" t="s">
        <v>743</v>
      </c>
      <c s="36" t="s">
        <v>172</v>
      </c>
      <c s="37">
        <v>778.5</v>
      </c>
      <c s="36">
        <v>0</v>
      </c>
      <c s="36">
        <f>ROUND(G179*H179,6)</f>
      </c>
      <c r="L179" s="38">
        <v>0</v>
      </c>
      <c s="32">
        <f>ROUND(ROUND(L179,2)*ROUND(G179,3),2)</f>
      </c>
      <c s="36" t="s">
        <v>54</v>
      </c>
      <c>
        <f>(M179*21)/100</f>
      </c>
      <c t="s">
        <v>27</v>
      </c>
    </row>
    <row r="180" spans="1:5" ht="12.75">
      <c r="A180" s="35" t="s">
        <v>55</v>
      </c>
      <c r="E180" s="39" t="s">
        <v>743</v>
      </c>
    </row>
    <row r="181" spans="1:5" ht="12.75">
      <c r="A181" s="35" t="s">
        <v>56</v>
      </c>
      <c r="E181" s="40" t="s">
        <v>5</v>
      </c>
    </row>
    <row r="182" spans="1:5" ht="12.75">
      <c r="A182" t="s">
        <v>57</v>
      </c>
      <c r="E182" s="39" t="s">
        <v>5</v>
      </c>
    </row>
    <row r="183" spans="1:16" ht="12.75">
      <c r="A183" t="s">
        <v>49</v>
      </c>
      <c s="34" t="s">
        <v>255</v>
      </c>
      <c s="34" t="s">
        <v>744</v>
      </c>
      <c s="35" t="s">
        <v>5</v>
      </c>
      <c s="6" t="s">
        <v>745</v>
      </c>
      <c s="36" t="s">
        <v>350</v>
      </c>
      <c s="37">
        <v>103</v>
      </c>
      <c s="36">
        <v>0</v>
      </c>
      <c s="36">
        <f>ROUND(G183*H183,6)</f>
      </c>
      <c r="L183" s="38">
        <v>0</v>
      </c>
      <c s="32">
        <f>ROUND(ROUND(L183,2)*ROUND(G183,3),2)</f>
      </c>
      <c s="36" t="s">
        <v>54</v>
      </c>
      <c>
        <f>(M183*21)/100</f>
      </c>
      <c t="s">
        <v>27</v>
      </c>
    </row>
    <row r="184" spans="1:5" ht="12.75">
      <c r="A184" s="35" t="s">
        <v>55</v>
      </c>
      <c r="E184" s="39" t="s">
        <v>745</v>
      </c>
    </row>
    <row r="185" spans="1:5" ht="12.75">
      <c r="A185" s="35" t="s">
        <v>56</v>
      </c>
      <c r="E185" s="40" t="s">
        <v>5</v>
      </c>
    </row>
    <row r="186" spans="1:5" ht="12.75">
      <c r="A186" t="s">
        <v>57</v>
      </c>
      <c r="E186" s="39" t="s">
        <v>5</v>
      </c>
    </row>
    <row r="187" spans="1:16" ht="12.75">
      <c r="A187" t="s">
        <v>49</v>
      </c>
      <c s="34" t="s">
        <v>259</v>
      </c>
      <c s="34" t="s">
        <v>746</v>
      </c>
      <c s="35" t="s">
        <v>5</v>
      </c>
      <c s="6" t="s">
        <v>747</v>
      </c>
      <c s="36" t="s">
        <v>350</v>
      </c>
      <c s="37">
        <v>26</v>
      </c>
      <c s="36">
        <v>0</v>
      </c>
      <c s="36">
        <f>ROUND(G187*H187,6)</f>
      </c>
      <c r="L187" s="38">
        <v>0</v>
      </c>
      <c s="32">
        <f>ROUND(ROUND(L187,2)*ROUND(G187,3),2)</f>
      </c>
      <c s="36" t="s">
        <v>54</v>
      </c>
      <c>
        <f>(M187*21)/100</f>
      </c>
      <c t="s">
        <v>27</v>
      </c>
    </row>
    <row r="188" spans="1:5" ht="12.75">
      <c r="A188" s="35" t="s">
        <v>55</v>
      </c>
      <c r="E188" s="39" t="s">
        <v>747</v>
      </c>
    </row>
    <row r="189" spans="1:5" ht="12.75">
      <c r="A189" s="35" t="s">
        <v>56</v>
      </c>
      <c r="E189" s="40" t="s">
        <v>5</v>
      </c>
    </row>
    <row r="190" spans="1:5" ht="12.75">
      <c r="A190" t="s">
        <v>57</v>
      </c>
      <c r="E190" s="39" t="s">
        <v>5</v>
      </c>
    </row>
    <row r="191" spans="1:16" ht="12.75">
      <c r="A191" t="s">
        <v>49</v>
      </c>
      <c s="34" t="s">
        <v>262</v>
      </c>
      <c s="34" t="s">
        <v>748</v>
      </c>
      <c s="35" t="s">
        <v>5</v>
      </c>
      <c s="6" t="s">
        <v>749</v>
      </c>
      <c s="36" t="s">
        <v>172</v>
      </c>
      <c s="37">
        <v>778.5</v>
      </c>
      <c s="36">
        <v>0</v>
      </c>
      <c s="36">
        <f>ROUND(G191*H191,6)</f>
      </c>
      <c r="L191" s="38">
        <v>0</v>
      </c>
      <c s="32">
        <f>ROUND(ROUND(L191,2)*ROUND(G191,3),2)</f>
      </c>
      <c s="36" t="s">
        <v>54</v>
      </c>
      <c>
        <f>(M191*21)/100</f>
      </c>
      <c t="s">
        <v>27</v>
      </c>
    </row>
    <row r="192" spans="1:5" ht="12.75">
      <c r="A192" s="35" t="s">
        <v>55</v>
      </c>
      <c r="E192" s="39" t="s">
        <v>749</v>
      </c>
    </row>
    <row r="193" spans="1:5" ht="12.75">
      <c r="A193" s="35" t="s">
        <v>56</v>
      </c>
      <c r="E193" s="40" t="s">
        <v>5</v>
      </c>
    </row>
    <row r="194" spans="1:5" ht="12.75">
      <c r="A194" t="s">
        <v>57</v>
      </c>
      <c r="E194" s="39" t="s">
        <v>5</v>
      </c>
    </row>
    <row r="195" spans="1:16" ht="12.75">
      <c r="A195" t="s">
        <v>49</v>
      </c>
      <c s="34" t="s">
        <v>265</v>
      </c>
      <c s="34" t="s">
        <v>750</v>
      </c>
      <c s="35" t="s">
        <v>5</v>
      </c>
      <c s="6" t="s">
        <v>751</v>
      </c>
      <c s="36" t="s">
        <v>350</v>
      </c>
      <c s="37">
        <v>1</v>
      </c>
      <c s="36">
        <v>0</v>
      </c>
      <c s="36">
        <f>ROUND(G195*H195,6)</f>
      </c>
      <c r="L195" s="38">
        <v>0</v>
      </c>
      <c s="32">
        <f>ROUND(ROUND(L195,2)*ROUND(G195,3),2)</f>
      </c>
      <c s="36" t="s">
        <v>54</v>
      </c>
      <c>
        <f>(M195*21)/100</f>
      </c>
      <c t="s">
        <v>27</v>
      </c>
    </row>
    <row r="196" spans="1:5" ht="12.75">
      <c r="A196" s="35" t="s">
        <v>55</v>
      </c>
      <c r="E196" s="39" t="s">
        <v>751</v>
      </c>
    </row>
    <row r="197" spans="1:5" ht="12.75">
      <c r="A197" s="35" t="s">
        <v>56</v>
      </c>
      <c r="E197" s="40" t="s">
        <v>5</v>
      </c>
    </row>
    <row r="198" spans="1:5" ht="12.75">
      <c r="A198" t="s">
        <v>57</v>
      </c>
      <c r="E198" s="39" t="s">
        <v>5</v>
      </c>
    </row>
    <row r="199" spans="1:16" ht="12.75">
      <c r="A199" t="s">
        <v>49</v>
      </c>
      <c s="34" t="s">
        <v>268</v>
      </c>
      <c s="34" t="s">
        <v>752</v>
      </c>
      <c s="35" t="s">
        <v>5</v>
      </c>
      <c s="6" t="s">
        <v>753</v>
      </c>
      <c s="36" t="s">
        <v>350</v>
      </c>
      <c s="37">
        <v>1</v>
      </c>
      <c s="36">
        <v>0</v>
      </c>
      <c s="36">
        <f>ROUND(G199*H199,6)</f>
      </c>
      <c r="L199" s="38">
        <v>0</v>
      </c>
      <c s="32">
        <f>ROUND(ROUND(L199,2)*ROUND(G199,3),2)</f>
      </c>
      <c s="36" t="s">
        <v>54</v>
      </c>
      <c>
        <f>(M199*21)/100</f>
      </c>
      <c t="s">
        <v>27</v>
      </c>
    </row>
    <row r="200" spans="1:5" ht="12.75">
      <c r="A200" s="35" t="s">
        <v>55</v>
      </c>
      <c r="E200" s="39" t="s">
        <v>753</v>
      </c>
    </row>
    <row r="201" spans="1:5" ht="12.75">
      <c r="A201" s="35" t="s">
        <v>56</v>
      </c>
      <c r="E201" s="40" t="s">
        <v>5</v>
      </c>
    </row>
    <row r="202" spans="1:5" ht="12.75">
      <c r="A202" t="s">
        <v>57</v>
      </c>
      <c r="E202" s="39" t="s">
        <v>5</v>
      </c>
    </row>
    <row r="203" spans="1:16" ht="12.75">
      <c r="A203" t="s">
        <v>49</v>
      </c>
      <c s="34" t="s">
        <v>271</v>
      </c>
      <c s="34" t="s">
        <v>754</v>
      </c>
      <c s="35" t="s">
        <v>5</v>
      </c>
      <c s="6" t="s">
        <v>755</v>
      </c>
      <c s="36" t="s">
        <v>350</v>
      </c>
      <c s="37">
        <v>10</v>
      </c>
      <c s="36">
        <v>0</v>
      </c>
      <c s="36">
        <f>ROUND(G203*H203,6)</f>
      </c>
      <c r="L203" s="38">
        <v>0</v>
      </c>
      <c s="32">
        <f>ROUND(ROUND(L203,2)*ROUND(G203,3),2)</f>
      </c>
      <c s="36" t="s">
        <v>54</v>
      </c>
      <c>
        <f>(M203*21)/100</f>
      </c>
      <c t="s">
        <v>27</v>
      </c>
    </row>
    <row r="204" spans="1:5" ht="12.75">
      <c r="A204" s="35" t="s">
        <v>55</v>
      </c>
      <c r="E204" s="39" t="s">
        <v>755</v>
      </c>
    </row>
    <row r="205" spans="1:5" ht="12.75">
      <c r="A205" s="35" t="s">
        <v>56</v>
      </c>
      <c r="E205" s="40" t="s">
        <v>5</v>
      </c>
    </row>
    <row r="206" spans="1:5" ht="12.75">
      <c r="A206" t="s">
        <v>57</v>
      </c>
      <c r="E206" s="39" t="s">
        <v>5</v>
      </c>
    </row>
    <row r="207" spans="1:16" ht="12.75">
      <c r="A207" t="s">
        <v>49</v>
      </c>
      <c s="34" t="s">
        <v>274</v>
      </c>
      <c s="34" t="s">
        <v>756</v>
      </c>
      <c s="35" t="s">
        <v>5</v>
      </c>
      <c s="6" t="s">
        <v>757</v>
      </c>
      <c s="36" t="s">
        <v>350</v>
      </c>
      <c s="37">
        <v>2</v>
      </c>
      <c s="36">
        <v>0</v>
      </c>
      <c s="36">
        <f>ROUND(G207*H207,6)</f>
      </c>
      <c r="L207" s="38">
        <v>0</v>
      </c>
      <c s="32">
        <f>ROUND(ROUND(L207,2)*ROUND(G207,3),2)</f>
      </c>
      <c s="36" t="s">
        <v>54</v>
      </c>
      <c>
        <f>(M207*21)/100</f>
      </c>
      <c t="s">
        <v>27</v>
      </c>
    </row>
    <row r="208" spans="1:5" ht="12.75">
      <c r="A208" s="35" t="s">
        <v>55</v>
      </c>
      <c r="E208" s="39" t="s">
        <v>757</v>
      </c>
    </row>
    <row r="209" spans="1:5" ht="12.75">
      <c r="A209" s="35" t="s">
        <v>56</v>
      </c>
      <c r="E209" s="40" t="s">
        <v>5</v>
      </c>
    </row>
    <row r="210" spans="1:5" ht="12.75">
      <c r="A210" t="s">
        <v>57</v>
      </c>
      <c r="E210" s="39" t="s">
        <v>5</v>
      </c>
    </row>
    <row r="211" spans="1:16" ht="12.75">
      <c r="A211" t="s">
        <v>49</v>
      </c>
      <c s="34" t="s">
        <v>277</v>
      </c>
      <c s="34" t="s">
        <v>758</v>
      </c>
      <c s="35" t="s">
        <v>5</v>
      </c>
      <c s="6" t="s">
        <v>759</v>
      </c>
      <c s="36" t="s">
        <v>350</v>
      </c>
      <c s="37">
        <v>13</v>
      </c>
      <c s="36">
        <v>0</v>
      </c>
      <c s="36">
        <f>ROUND(G211*H211,6)</f>
      </c>
      <c r="L211" s="38">
        <v>0</v>
      </c>
      <c s="32">
        <f>ROUND(ROUND(L211,2)*ROUND(G211,3),2)</f>
      </c>
      <c s="36" t="s">
        <v>54</v>
      </c>
      <c>
        <f>(M211*21)/100</f>
      </c>
      <c t="s">
        <v>27</v>
      </c>
    </row>
    <row r="212" spans="1:5" ht="12.75">
      <c r="A212" s="35" t="s">
        <v>55</v>
      </c>
      <c r="E212" s="39" t="s">
        <v>759</v>
      </c>
    </row>
    <row r="213" spans="1:5" ht="12.75">
      <c r="A213" s="35" t="s">
        <v>56</v>
      </c>
      <c r="E213" s="40" t="s">
        <v>5</v>
      </c>
    </row>
    <row r="214" spans="1:5" ht="12.75">
      <c r="A214" t="s">
        <v>57</v>
      </c>
      <c r="E214" s="39" t="s">
        <v>5</v>
      </c>
    </row>
    <row r="215" spans="1:16" ht="12.75">
      <c r="A215" t="s">
        <v>49</v>
      </c>
      <c s="34" t="s">
        <v>280</v>
      </c>
      <c s="34" t="s">
        <v>760</v>
      </c>
      <c s="35" t="s">
        <v>5</v>
      </c>
      <c s="6" t="s">
        <v>761</v>
      </c>
      <c s="36" t="s">
        <v>350</v>
      </c>
      <c s="37">
        <v>3</v>
      </c>
      <c s="36">
        <v>0</v>
      </c>
      <c s="36">
        <f>ROUND(G215*H215,6)</f>
      </c>
      <c r="L215" s="38">
        <v>0</v>
      </c>
      <c s="32">
        <f>ROUND(ROUND(L215,2)*ROUND(G215,3),2)</f>
      </c>
      <c s="36" t="s">
        <v>54</v>
      </c>
      <c>
        <f>(M215*21)/100</f>
      </c>
      <c t="s">
        <v>27</v>
      </c>
    </row>
    <row r="216" spans="1:5" ht="12.75">
      <c r="A216" s="35" t="s">
        <v>55</v>
      </c>
      <c r="E216" s="39" t="s">
        <v>761</v>
      </c>
    </row>
    <row r="217" spans="1:5" ht="12.75">
      <c r="A217" s="35" t="s">
        <v>56</v>
      </c>
      <c r="E217" s="40" t="s">
        <v>5</v>
      </c>
    </row>
    <row r="218" spans="1:5" ht="12.75">
      <c r="A218" t="s">
        <v>57</v>
      </c>
      <c r="E218" s="39" t="s">
        <v>5</v>
      </c>
    </row>
    <row r="219" spans="1:16" ht="12.75">
      <c r="A219" t="s">
        <v>49</v>
      </c>
      <c s="34" t="s">
        <v>283</v>
      </c>
      <c s="34" t="s">
        <v>762</v>
      </c>
      <c s="35" t="s">
        <v>5</v>
      </c>
      <c s="6" t="s">
        <v>763</v>
      </c>
      <c s="36" t="s">
        <v>350</v>
      </c>
      <c s="37">
        <v>4</v>
      </c>
      <c s="36">
        <v>0</v>
      </c>
      <c s="36">
        <f>ROUND(G219*H219,6)</f>
      </c>
      <c r="L219" s="38">
        <v>0</v>
      </c>
      <c s="32">
        <f>ROUND(ROUND(L219,2)*ROUND(G219,3),2)</f>
      </c>
      <c s="36" t="s">
        <v>54</v>
      </c>
      <c>
        <f>(M219*21)/100</f>
      </c>
      <c t="s">
        <v>27</v>
      </c>
    </row>
    <row r="220" spans="1:5" ht="12.75">
      <c r="A220" s="35" t="s">
        <v>55</v>
      </c>
      <c r="E220" s="39" t="s">
        <v>763</v>
      </c>
    </row>
    <row r="221" spans="1:5" ht="12.75">
      <c r="A221" s="35" t="s">
        <v>56</v>
      </c>
      <c r="E221" s="40" t="s">
        <v>5</v>
      </c>
    </row>
    <row r="222" spans="1:5" ht="12.75">
      <c r="A222" t="s">
        <v>57</v>
      </c>
      <c r="E222" s="39" t="s">
        <v>5</v>
      </c>
    </row>
    <row r="223" spans="1:16" ht="12.75">
      <c r="A223" t="s">
        <v>49</v>
      </c>
      <c s="34" t="s">
        <v>286</v>
      </c>
      <c s="34" t="s">
        <v>764</v>
      </c>
      <c s="35" t="s">
        <v>5</v>
      </c>
      <c s="6" t="s">
        <v>765</v>
      </c>
      <c s="36" t="s">
        <v>350</v>
      </c>
      <c s="37">
        <v>1</v>
      </c>
      <c s="36">
        <v>0</v>
      </c>
      <c s="36">
        <f>ROUND(G223*H223,6)</f>
      </c>
      <c r="L223" s="38">
        <v>0</v>
      </c>
      <c s="32">
        <f>ROUND(ROUND(L223,2)*ROUND(G223,3),2)</f>
      </c>
      <c s="36" t="s">
        <v>54</v>
      </c>
      <c>
        <f>(M223*21)/100</f>
      </c>
      <c t="s">
        <v>27</v>
      </c>
    </row>
    <row r="224" spans="1:5" ht="12.75">
      <c r="A224" s="35" t="s">
        <v>55</v>
      </c>
      <c r="E224" s="39" t="s">
        <v>765</v>
      </c>
    </row>
    <row r="225" spans="1:5" ht="12.75">
      <c r="A225" s="35" t="s">
        <v>56</v>
      </c>
      <c r="E225" s="40" t="s">
        <v>5</v>
      </c>
    </row>
    <row r="226" spans="1:5" ht="12.75">
      <c r="A226" t="s">
        <v>57</v>
      </c>
      <c r="E226" s="39" t="s">
        <v>5</v>
      </c>
    </row>
    <row r="227" spans="1:16" ht="12.75">
      <c r="A227" t="s">
        <v>49</v>
      </c>
      <c s="34" t="s">
        <v>289</v>
      </c>
      <c s="34" t="s">
        <v>766</v>
      </c>
      <c s="35" t="s">
        <v>5</v>
      </c>
      <c s="6" t="s">
        <v>767</v>
      </c>
      <c s="36" t="s">
        <v>53</v>
      </c>
      <c s="37">
        <v>3</v>
      </c>
      <c s="36">
        <v>0</v>
      </c>
      <c s="36">
        <f>ROUND(G227*H227,6)</f>
      </c>
      <c r="L227" s="38">
        <v>0</v>
      </c>
      <c s="32">
        <f>ROUND(ROUND(L227,2)*ROUND(G227,3),2)</f>
      </c>
      <c s="36" t="s">
        <v>54</v>
      </c>
      <c>
        <f>(M227*21)/100</f>
      </c>
      <c t="s">
        <v>27</v>
      </c>
    </row>
    <row r="228" spans="1:5" ht="12.75">
      <c r="A228" s="35" t="s">
        <v>55</v>
      </c>
      <c r="E228" s="39" t="s">
        <v>767</v>
      </c>
    </row>
    <row r="229" spans="1:5" ht="12.75">
      <c r="A229" s="35" t="s">
        <v>56</v>
      </c>
      <c r="E229" s="40" t="s">
        <v>5</v>
      </c>
    </row>
    <row r="230" spans="1:5" ht="12.75">
      <c r="A230" t="s">
        <v>57</v>
      </c>
      <c r="E230" s="39" t="s">
        <v>5</v>
      </c>
    </row>
    <row r="231" spans="1:16" ht="12.75">
      <c r="A231" t="s">
        <v>49</v>
      </c>
      <c s="34" t="s">
        <v>292</v>
      </c>
      <c s="34" t="s">
        <v>768</v>
      </c>
      <c s="35" t="s">
        <v>5</v>
      </c>
      <c s="6" t="s">
        <v>769</v>
      </c>
      <c s="36" t="s">
        <v>350</v>
      </c>
      <c s="37">
        <v>5</v>
      </c>
      <c s="36">
        <v>0</v>
      </c>
      <c s="36">
        <f>ROUND(G231*H231,6)</f>
      </c>
      <c r="L231" s="38">
        <v>0</v>
      </c>
      <c s="32">
        <f>ROUND(ROUND(L231,2)*ROUND(G231,3),2)</f>
      </c>
      <c s="36" t="s">
        <v>54</v>
      </c>
      <c>
        <f>(M231*21)/100</f>
      </c>
      <c t="s">
        <v>27</v>
      </c>
    </row>
    <row r="232" spans="1:5" ht="12.75">
      <c r="A232" s="35" t="s">
        <v>55</v>
      </c>
      <c r="E232" s="39" t="s">
        <v>769</v>
      </c>
    </row>
    <row r="233" spans="1:5" ht="12.75">
      <c r="A233" s="35" t="s">
        <v>56</v>
      </c>
      <c r="E233" s="40" t="s">
        <v>5</v>
      </c>
    </row>
    <row r="234" spans="1:5" ht="12.75">
      <c r="A234" t="s">
        <v>57</v>
      </c>
      <c r="E234" s="39" t="s">
        <v>5</v>
      </c>
    </row>
    <row r="235" spans="1:16" ht="12.75">
      <c r="A235" t="s">
        <v>49</v>
      </c>
      <c s="34" t="s">
        <v>295</v>
      </c>
      <c s="34" t="s">
        <v>628</v>
      </c>
      <c s="35" t="s">
        <v>5</v>
      </c>
      <c s="6" t="s">
        <v>770</v>
      </c>
      <c s="36" t="s">
        <v>131</v>
      </c>
      <c s="37">
        <v>1</v>
      </c>
      <c s="36">
        <v>0</v>
      </c>
      <c s="36">
        <f>ROUND(G235*H235,6)</f>
      </c>
      <c r="L235" s="38">
        <v>0</v>
      </c>
      <c s="32">
        <f>ROUND(ROUND(L235,2)*ROUND(G235,3),2)</f>
      </c>
      <c s="36" t="s">
        <v>54</v>
      </c>
      <c>
        <f>(M235*21)/100</f>
      </c>
      <c t="s">
        <v>27</v>
      </c>
    </row>
    <row r="236" spans="1:5" ht="12.75">
      <c r="A236" s="35" t="s">
        <v>55</v>
      </c>
      <c r="E236" s="39" t="s">
        <v>770</v>
      </c>
    </row>
    <row r="237" spans="1:5" ht="12.75">
      <c r="A237" s="35" t="s">
        <v>56</v>
      </c>
      <c r="E237" s="40" t="s">
        <v>5</v>
      </c>
    </row>
    <row r="238" spans="1:5" ht="12.75">
      <c r="A238" t="s">
        <v>57</v>
      </c>
      <c r="E238" s="39" t="s">
        <v>5</v>
      </c>
    </row>
    <row r="239" spans="1:16" ht="12.75">
      <c r="A239" t="s">
        <v>49</v>
      </c>
      <c s="34" t="s">
        <v>298</v>
      </c>
      <c s="34" t="s">
        <v>631</v>
      </c>
      <c s="35" t="s">
        <v>5</v>
      </c>
      <c s="6" t="s">
        <v>771</v>
      </c>
      <c s="36" t="s">
        <v>772</v>
      </c>
      <c s="37">
        <v>1</v>
      </c>
      <c s="36">
        <v>0</v>
      </c>
      <c s="36">
        <f>ROUND(G239*H239,6)</f>
      </c>
      <c r="L239" s="38">
        <v>0</v>
      </c>
      <c s="32">
        <f>ROUND(ROUND(L239,2)*ROUND(G239,3),2)</f>
      </c>
      <c s="36" t="s">
        <v>54</v>
      </c>
      <c>
        <f>(M239*21)/100</f>
      </c>
      <c t="s">
        <v>27</v>
      </c>
    </row>
    <row r="240" spans="1:5" ht="12.75">
      <c r="A240" s="35" t="s">
        <v>55</v>
      </c>
      <c r="E240" s="39" t="s">
        <v>771</v>
      </c>
    </row>
    <row r="241" spans="1:5" ht="12.75">
      <c r="A241" s="35" t="s">
        <v>56</v>
      </c>
      <c r="E241" s="40" t="s">
        <v>5</v>
      </c>
    </row>
    <row r="242" spans="1:5" ht="12.75">
      <c r="A242" t="s">
        <v>57</v>
      </c>
      <c r="E242" s="39" t="s">
        <v>5</v>
      </c>
    </row>
    <row r="243" spans="1:16" ht="12.75">
      <c r="A243" t="s">
        <v>49</v>
      </c>
      <c s="34" t="s">
        <v>301</v>
      </c>
      <c s="34" t="s">
        <v>633</v>
      </c>
      <c s="35" t="s">
        <v>5</v>
      </c>
      <c s="6" t="s">
        <v>773</v>
      </c>
      <c s="36" t="s">
        <v>131</v>
      </c>
      <c s="37">
        <v>5</v>
      </c>
      <c s="36">
        <v>0</v>
      </c>
      <c s="36">
        <f>ROUND(G243*H243,6)</f>
      </c>
      <c r="L243" s="38">
        <v>0</v>
      </c>
      <c s="32">
        <f>ROUND(ROUND(L243,2)*ROUND(G243,3),2)</f>
      </c>
      <c s="36" t="s">
        <v>54</v>
      </c>
      <c>
        <f>(M243*21)/100</f>
      </c>
      <c t="s">
        <v>27</v>
      </c>
    </row>
    <row r="244" spans="1:5" ht="12.75">
      <c r="A244" s="35" t="s">
        <v>55</v>
      </c>
      <c r="E244" s="39" t="s">
        <v>773</v>
      </c>
    </row>
    <row r="245" spans="1:5" ht="12.75">
      <c r="A245" s="35" t="s">
        <v>56</v>
      </c>
      <c r="E245" s="40" t="s">
        <v>5</v>
      </c>
    </row>
    <row r="246" spans="1:5" ht="12.75">
      <c r="A246" t="s">
        <v>57</v>
      </c>
      <c r="E246" s="39" t="s">
        <v>5</v>
      </c>
    </row>
    <row r="247" spans="1:16" ht="12.75">
      <c r="A247" t="s">
        <v>49</v>
      </c>
      <c s="34" t="s">
        <v>304</v>
      </c>
      <c s="34" t="s">
        <v>774</v>
      </c>
      <c s="35" t="s">
        <v>5</v>
      </c>
      <c s="6" t="s">
        <v>775</v>
      </c>
      <c s="36" t="s">
        <v>172</v>
      </c>
      <c s="37">
        <v>778.5</v>
      </c>
      <c s="36">
        <v>0</v>
      </c>
      <c s="36">
        <f>ROUND(G247*H247,6)</f>
      </c>
      <c r="L247" s="38">
        <v>0</v>
      </c>
      <c s="32">
        <f>ROUND(ROUND(L247,2)*ROUND(G247,3),2)</f>
      </c>
      <c s="36" t="s">
        <v>54</v>
      </c>
      <c>
        <f>(M247*21)/100</f>
      </c>
      <c t="s">
        <v>27</v>
      </c>
    </row>
    <row r="248" spans="1:5" ht="12.75">
      <c r="A248" s="35" t="s">
        <v>55</v>
      </c>
      <c r="E248" s="39" t="s">
        <v>775</v>
      </c>
    </row>
    <row r="249" spans="1:5" ht="12.75">
      <c r="A249" s="35" t="s">
        <v>56</v>
      </c>
      <c r="E249" s="40" t="s">
        <v>5</v>
      </c>
    </row>
    <row r="250" spans="1:5" ht="12.75">
      <c r="A250" t="s">
        <v>57</v>
      </c>
      <c r="E250" s="39" t="s">
        <v>5</v>
      </c>
    </row>
    <row r="251" spans="1:16" ht="12.75">
      <c r="A251" t="s">
        <v>49</v>
      </c>
      <c s="34" t="s">
        <v>307</v>
      </c>
      <c s="34" t="s">
        <v>636</v>
      </c>
      <c s="35" t="s">
        <v>5</v>
      </c>
      <c s="6" t="s">
        <v>776</v>
      </c>
      <c s="36" t="s">
        <v>688</v>
      </c>
      <c s="37">
        <v>1</v>
      </c>
      <c s="36">
        <v>0</v>
      </c>
      <c s="36">
        <f>ROUND(G251*H251,6)</f>
      </c>
      <c r="L251" s="38">
        <v>0</v>
      </c>
      <c s="32">
        <f>ROUND(ROUND(L251,2)*ROUND(G251,3),2)</f>
      </c>
      <c s="36" t="s">
        <v>54</v>
      </c>
      <c>
        <f>(M251*21)/100</f>
      </c>
      <c t="s">
        <v>27</v>
      </c>
    </row>
    <row r="252" spans="1:5" ht="12.75">
      <c r="A252" s="35" t="s">
        <v>55</v>
      </c>
      <c r="E252" s="39" t="s">
        <v>776</v>
      </c>
    </row>
    <row r="253" spans="1:5" ht="12.75">
      <c r="A253" s="35" t="s">
        <v>56</v>
      </c>
      <c r="E253" s="40" t="s">
        <v>5</v>
      </c>
    </row>
    <row r="254" spans="1:5" ht="12.75">
      <c r="A254" t="s">
        <v>57</v>
      </c>
      <c r="E254" s="39" t="s">
        <v>5</v>
      </c>
    </row>
    <row r="255" spans="1:16" ht="12.75">
      <c r="A255" t="s">
        <v>49</v>
      </c>
      <c s="34" t="s">
        <v>310</v>
      </c>
      <c s="34" t="s">
        <v>777</v>
      </c>
      <c s="35" t="s">
        <v>5</v>
      </c>
      <c s="6" t="s">
        <v>778</v>
      </c>
      <c s="36" t="s">
        <v>53</v>
      </c>
      <c s="37">
        <v>3</v>
      </c>
      <c s="36">
        <v>0</v>
      </c>
      <c s="36">
        <f>ROUND(G255*H255,6)</f>
      </c>
      <c r="L255" s="38">
        <v>0</v>
      </c>
      <c s="32">
        <f>ROUND(ROUND(L255,2)*ROUND(G255,3),2)</f>
      </c>
      <c s="36" t="s">
        <v>54</v>
      </c>
      <c>
        <f>(M255*21)/100</f>
      </c>
      <c t="s">
        <v>27</v>
      </c>
    </row>
    <row r="256" spans="1:5" ht="12.75">
      <c r="A256" s="35" t="s">
        <v>55</v>
      </c>
      <c r="E256" s="39" t="s">
        <v>778</v>
      </c>
    </row>
    <row r="257" spans="1:5" ht="12.75">
      <c r="A257" s="35" t="s">
        <v>56</v>
      </c>
      <c r="E257" s="40" t="s">
        <v>5</v>
      </c>
    </row>
    <row r="258" spans="1:5" ht="12.75">
      <c r="A258" t="s">
        <v>57</v>
      </c>
      <c r="E258" s="39" t="s">
        <v>5</v>
      </c>
    </row>
    <row r="259" spans="1:16" ht="12.75">
      <c r="A259" t="s">
        <v>49</v>
      </c>
      <c s="34" t="s">
        <v>315</v>
      </c>
      <c s="34" t="s">
        <v>779</v>
      </c>
      <c s="35" t="s">
        <v>5</v>
      </c>
      <c s="6" t="s">
        <v>780</v>
      </c>
      <c s="36" t="s">
        <v>688</v>
      </c>
      <c s="37">
        <v>1</v>
      </c>
      <c s="36">
        <v>0</v>
      </c>
      <c s="36">
        <f>ROUND(G259*H259,6)</f>
      </c>
      <c r="L259" s="38">
        <v>0</v>
      </c>
      <c s="32">
        <f>ROUND(ROUND(L259,2)*ROUND(G259,3),2)</f>
      </c>
      <c s="36" t="s">
        <v>54</v>
      </c>
      <c>
        <f>(M259*21)/100</f>
      </c>
      <c t="s">
        <v>27</v>
      </c>
    </row>
    <row r="260" spans="1:5" ht="12.75">
      <c r="A260" s="35" t="s">
        <v>55</v>
      </c>
      <c r="E260" s="39" t="s">
        <v>780</v>
      </c>
    </row>
    <row r="261" spans="1:5" ht="12.75">
      <c r="A261" s="35" t="s">
        <v>56</v>
      </c>
      <c r="E261" s="40" t="s">
        <v>5</v>
      </c>
    </row>
    <row r="262" spans="1:5" ht="12.75">
      <c r="A262" t="s">
        <v>57</v>
      </c>
      <c r="E262" s="39" t="s">
        <v>5</v>
      </c>
    </row>
    <row r="263" spans="1:16" ht="12.75">
      <c r="A263" t="s">
        <v>49</v>
      </c>
      <c s="34" t="s">
        <v>318</v>
      </c>
      <c s="34" t="s">
        <v>651</v>
      </c>
      <c s="35" t="s">
        <v>5</v>
      </c>
      <c s="6" t="s">
        <v>781</v>
      </c>
      <c s="36" t="s">
        <v>688</v>
      </c>
      <c s="37">
        <v>1</v>
      </c>
      <c s="36">
        <v>0</v>
      </c>
      <c s="36">
        <f>ROUND(G263*H263,6)</f>
      </c>
      <c r="L263" s="38">
        <v>0</v>
      </c>
      <c s="32">
        <f>ROUND(ROUND(L263,2)*ROUND(G263,3),2)</f>
      </c>
      <c s="36" t="s">
        <v>54</v>
      </c>
      <c>
        <f>(M263*21)/100</f>
      </c>
      <c t="s">
        <v>27</v>
      </c>
    </row>
    <row r="264" spans="1:5" ht="12.75">
      <c r="A264" s="35" t="s">
        <v>55</v>
      </c>
      <c r="E264" s="39" t="s">
        <v>781</v>
      </c>
    </row>
    <row r="265" spans="1:5" ht="12.75">
      <c r="A265" s="35" t="s">
        <v>56</v>
      </c>
      <c r="E265" s="40" t="s">
        <v>5</v>
      </c>
    </row>
    <row r="266" spans="1:5" ht="12.75">
      <c r="A266" t="s">
        <v>57</v>
      </c>
      <c r="E266" s="39" t="s">
        <v>5</v>
      </c>
    </row>
    <row r="267" spans="1:16" ht="12.75">
      <c r="A267" t="s">
        <v>49</v>
      </c>
      <c s="34" t="s">
        <v>565</v>
      </c>
      <c s="34" t="s">
        <v>782</v>
      </c>
      <c s="35" t="s">
        <v>5</v>
      </c>
      <c s="6" t="s">
        <v>783</v>
      </c>
      <c s="36" t="s">
        <v>131</v>
      </c>
      <c s="37">
        <v>1</v>
      </c>
      <c s="36">
        <v>0</v>
      </c>
      <c s="36">
        <f>ROUND(G267*H267,6)</f>
      </c>
      <c r="L267" s="38">
        <v>0</v>
      </c>
      <c s="32">
        <f>ROUND(ROUND(L267,2)*ROUND(G267,3),2)</f>
      </c>
      <c s="36" t="s">
        <v>54</v>
      </c>
      <c>
        <f>(M267*21)/100</f>
      </c>
      <c t="s">
        <v>27</v>
      </c>
    </row>
    <row r="268" spans="1:5" ht="12.75">
      <c r="A268" s="35" t="s">
        <v>55</v>
      </c>
      <c r="E268" s="39" t="s">
        <v>783</v>
      </c>
    </row>
    <row r="269" spans="1:5" ht="12.75">
      <c r="A269" s="35" t="s">
        <v>56</v>
      </c>
      <c r="E269" s="40" t="s">
        <v>5</v>
      </c>
    </row>
    <row r="270" spans="1:5" ht="12.75">
      <c r="A270" t="s">
        <v>57</v>
      </c>
      <c r="E270" s="39" t="s">
        <v>5</v>
      </c>
    </row>
    <row r="271" spans="1:16" ht="12.75">
      <c r="A271" t="s">
        <v>49</v>
      </c>
      <c s="34" t="s">
        <v>569</v>
      </c>
      <c s="34" t="s">
        <v>784</v>
      </c>
      <c s="35" t="s">
        <v>5</v>
      </c>
      <c s="6" t="s">
        <v>785</v>
      </c>
      <c s="36" t="s">
        <v>350</v>
      </c>
      <c s="37">
        <v>6</v>
      </c>
      <c s="36">
        <v>0</v>
      </c>
      <c s="36">
        <f>ROUND(G271*H271,6)</f>
      </c>
      <c r="L271" s="38">
        <v>0</v>
      </c>
      <c s="32">
        <f>ROUND(ROUND(L271,2)*ROUND(G271,3),2)</f>
      </c>
      <c s="36" t="s">
        <v>54</v>
      </c>
      <c>
        <f>(M271*21)/100</f>
      </c>
      <c t="s">
        <v>27</v>
      </c>
    </row>
    <row r="272" spans="1:5" ht="12.75">
      <c r="A272" s="35" t="s">
        <v>55</v>
      </c>
      <c r="E272" s="39" t="s">
        <v>785</v>
      </c>
    </row>
    <row r="273" spans="1:5" ht="12.75">
      <c r="A273" s="35" t="s">
        <v>56</v>
      </c>
      <c r="E273" s="40" t="s">
        <v>5</v>
      </c>
    </row>
    <row r="274" spans="1:5" ht="12.75">
      <c r="A274" t="s">
        <v>57</v>
      </c>
      <c r="E274" s="39" t="s">
        <v>5</v>
      </c>
    </row>
    <row r="275" spans="1:16" ht="12.75">
      <c r="A275" t="s">
        <v>49</v>
      </c>
      <c s="34" t="s">
        <v>572</v>
      </c>
      <c s="34" t="s">
        <v>786</v>
      </c>
      <c s="35" t="s">
        <v>5</v>
      </c>
      <c s="6" t="s">
        <v>787</v>
      </c>
      <c s="36" t="s">
        <v>350</v>
      </c>
      <c s="37">
        <v>8</v>
      </c>
      <c s="36">
        <v>0</v>
      </c>
      <c s="36">
        <f>ROUND(G275*H275,6)</f>
      </c>
      <c r="L275" s="38">
        <v>0</v>
      </c>
      <c s="32">
        <f>ROUND(ROUND(L275,2)*ROUND(G275,3),2)</f>
      </c>
      <c s="36" t="s">
        <v>54</v>
      </c>
      <c>
        <f>(M275*21)/100</f>
      </c>
      <c t="s">
        <v>27</v>
      </c>
    </row>
    <row r="276" spans="1:5" ht="12.75">
      <c r="A276" s="35" t="s">
        <v>55</v>
      </c>
      <c r="E276" s="39" t="s">
        <v>787</v>
      </c>
    </row>
    <row r="277" spans="1:5" ht="12.75">
      <c r="A277" s="35" t="s">
        <v>56</v>
      </c>
      <c r="E277" s="40" t="s">
        <v>5</v>
      </c>
    </row>
    <row r="278" spans="1:5" ht="12.75">
      <c r="A278" t="s">
        <v>57</v>
      </c>
      <c r="E278" s="39" t="s">
        <v>5</v>
      </c>
    </row>
    <row r="279" spans="1:16" ht="12.75">
      <c r="A279" t="s">
        <v>49</v>
      </c>
      <c s="34" t="s">
        <v>398</v>
      </c>
      <c s="34" t="s">
        <v>788</v>
      </c>
      <c s="35" t="s">
        <v>5</v>
      </c>
      <c s="6" t="s">
        <v>789</v>
      </c>
      <c s="36" t="s">
        <v>172</v>
      </c>
      <c s="37">
        <v>120</v>
      </c>
      <c s="36">
        <v>0</v>
      </c>
      <c s="36">
        <f>ROUND(G279*H279,6)</f>
      </c>
      <c r="L279" s="38">
        <v>0</v>
      </c>
      <c s="32">
        <f>ROUND(ROUND(L279,2)*ROUND(G279,3),2)</f>
      </c>
      <c s="36" t="s">
        <v>54</v>
      </c>
      <c>
        <f>(M279*21)/100</f>
      </c>
      <c t="s">
        <v>27</v>
      </c>
    </row>
    <row r="280" spans="1:5" ht="12.75">
      <c r="A280" s="35" t="s">
        <v>55</v>
      </c>
      <c r="E280" s="39" t="s">
        <v>789</v>
      </c>
    </row>
    <row r="281" spans="1:5" ht="12.75">
      <c r="A281" s="35" t="s">
        <v>56</v>
      </c>
      <c r="E281" s="40" t="s">
        <v>5</v>
      </c>
    </row>
    <row r="282" spans="1:5" ht="12.75">
      <c r="A282" t="s">
        <v>57</v>
      </c>
      <c r="E282" s="39" t="s">
        <v>5</v>
      </c>
    </row>
    <row r="283" spans="1:16" ht="12.75">
      <c r="A283" t="s">
        <v>49</v>
      </c>
      <c s="34" t="s">
        <v>577</v>
      </c>
      <c s="34" t="s">
        <v>790</v>
      </c>
      <c s="35" t="s">
        <v>5</v>
      </c>
      <c s="6" t="s">
        <v>714</v>
      </c>
      <c s="36" t="s">
        <v>53</v>
      </c>
      <c s="37">
        <v>0.3</v>
      </c>
      <c s="36">
        <v>0</v>
      </c>
      <c s="36">
        <f>ROUND(G283*H283,6)</f>
      </c>
      <c r="L283" s="38">
        <v>0</v>
      </c>
      <c s="32">
        <f>ROUND(ROUND(L283,2)*ROUND(G283,3),2)</f>
      </c>
      <c s="36" t="s">
        <v>54</v>
      </c>
      <c>
        <f>(M283*21)/100</f>
      </c>
      <c t="s">
        <v>27</v>
      </c>
    </row>
    <row r="284" spans="1:5" ht="12.75">
      <c r="A284" s="35" t="s">
        <v>55</v>
      </c>
      <c r="E284" s="39" t="s">
        <v>714</v>
      </c>
    </row>
    <row r="285" spans="1:5" ht="12.75">
      <c r="A285" s="35" t="s">
        <v>56</v>
      </c>
      <c r="E285" s="40" t="s">
        <v>5</v>
      </c>
    </row>
    <row r="286" spans="1:5" ht="12.75">
      <c r="A286" t="s">
        <v>57</v>
      </c>
      <c r="E286" s="39" t="s">
        <v>5</v>
      </c>
    </row>
    <row r="287" spans="1:16" ht="38.25">
      <c r="A287" t="s">
        <v>49</v>
      </c>
      <c s="34" t="s">
        <v>580</v>
      </c>
      <c s="34" t="s">
        <v>60</v>
      </c>
      <c s="35" t="s">
        <v>5</v>
      </c>
      <c s="6" t="s">
        <v>305</v>
      </c>
      <c s="36" t="s">
        <v>53</v>
      </c>
      <c s="37">
        <v>0.3</v>
      </c>
      <c s="36">
        <v>0</v>
      </c>
      <c s="36">
        <f>ROUND(G287*H287,6)</f>
      </c>
      <c r="L287" s="38">
        <v>0</v>
      </c>
      <c s="32">
        <f>ROUND(ROUND(L287,2)*ROUND(G287,3),2)</f>
      </c>
      <c s="36" t="s">
        <v>54</v>
      </c>
      <c>
        <f>(M287*21)/100</f>
      </c>
      <c t="s">
        <v>27</v>
      </c>
    </row>
    <row r="288" spans="1:5" ht="51">
      <c r="A288" s="35" t="s">
        <v>55</v>
      </c>
      <c r="E288" s="39" t="s">
        <v>306</v>
      </c>
    </row>
    <row r="289" spans="1:5" ht="12.75">
      <c r="A289" s="35" t="s">
        <v>56</v>
      </c>
      <c r="E289" s="40" t="s">
        <v>5</v>
      </c>
    </row>
    <row r="290" spans="1:5" ht="12.75">
      <c r="A290" t="s">
        <v>57</v>
      </c>
      <c r="E290" s="39" t="s">
        <v>5</v>
      </c>
    </row>
    <row r="291" spans="1:13" ht="12.75">
      <c r="A291" t="s">
        <v>46</v>
      </c>
      <c r="C291" s="31" t="s">
        <v>791</v>
      </c>
      <c r="E291" s="33" t="s">
        <v>792</v>
      </c>
      <c r="J291" s="32">
        <f>0</f>
      </c>
      <c s="32">
        <f>0</f>
      </c>
      <c s="32">
        <f>0+L292+L296+L300+L304+L308+L312+L316+L320+L324+L328+L332+L336+L340+L344+L348+L352+L356+L360+L364+L368+L372+L376+L380+L384+L388+L392+L396+L400+L404+L408+L412+L416+L420+L424+L428+L432+L436+L440</f>
      </c>
      <c s="32">
        <f>0+M292+M296+M300+M304+M308+M312+M316+M320+M324+M328+M332+M336+M340+M344+M348+M352+M356+M360+M364+M368+M372+M376+M380+M384+M388+M392+M396+M400+M404+M408+M412+M416+M420+M424+M428+M432+M436+M440</f>
      </c>
    </row>
    <row r="292" spans="1:16" ht="12.75">
      <c r="A292" t="s">
        <v>49</v>
      </c>
      <c s="34" t="s">
        <v>583</v>
      </c>
      <c s="34" t="s">
        <v>793</v>
      </c>
      <c s="35" t="s">
        <v>5</v>
      </c>
      <c s="6" t="s">
        <v>794</v>
      </c>
      <c s="36" t="s">
        <v>772</v>
      </c>
      <c s="37">
        <v>21</v>
      </c>
      <c s="36">
        <v>0</v>
      </c>
      <c s="36">
        <f>ROUND(G292*H292,6)</f>
      </c>
      <c r="L292" s="38">
        <v>0</v>
      </c>
      <c s="32">
        <f>ROUND(ROUND(L292,2)*ROUND(G292,3),2)</f>
      </c>
      <c s="36" t="s">
        <v>54</v>
      </c>
      <c>
        <f>(M292*21)/100</f>
      </c>
      <c t="s">
        <v>27</v>
      </c>
    </row>
    <row r="293" spans="1:5" ht="12.75">
      <c r="A293" s="35" t="s">
        <v>55</v>
      </c>
      <c r="E293" s="39" t="s">
        <v>794</v>
      </c>
    </row>
    <row r="294" spans="1:5" ht="12.75">
      <c r="A294" s="35" t="s">
        <v>56</v>
      </c>
      <c r="E294" s="40" t="s">
        <v>5</v>
      </c>
    </row>
    <row r="295" spans="1:5" ht="12.75">
      <c r="A295" t="s">
        <v>57</v>
      </c>
      <c r="E295" s="39" t="s">
        <v>5</v>
      </c>
    </row>
    <row r="296" spans="1:16" ht="12.75">
      <c r="A296" t="s">
        <v>49</v>
      </c>
      <c s="34" t="s">
        <v>584</v>
      </c>
      <c s="34" t="s">
        <v>795</v>
      </c>
      <c s="35" t="s">
        <v>5</v>
      </c>
      <c s="6" t="s">
        <v>796</v>
      </c>
      <c s="36" t="s">
        <v>772</v>
      </c>
      <c s="37">
        <v>5</v>
      </c>
      <c s="36">
        <v>0</v>
      </c>
      <c s="36">
        <f>ROUND(G296*H296,6)</f>
      </c>
      <c r="L296" s="38">
        <v>0</v>
      </c>
      <c s="32">
        <f>ROUND(ROUND(L296,2)*ROUND(G296,3),2)</f>
      </c>
      <c s="36" t="s">
        <v>54</v>
      </c>
      <c>
        <f>(M296*21)/100</f>
      </c>
      <c t="s">
        <v>27</v>
      </c>
    </row>
    <row r="297" spans="1:5" ht="12.75">
      <c r="A297" s="35" t="s">
        <v>55</v>
      </c>
      <c r="E297" s="39" t="s">
        <v>796</v>
      </c>
    </row>
    <row r="298" spans="1:5" ht="12.75">
      <c r="A298" s="35" t="s">
        <v>56</v>
      </c>
      <c r="E298" s="40" t="s">
        <v>5</v>
      </c>
    </row>
    <row r="299" spans="1:5" ht="12.75">
      <c r="A299" t="s">
        <v>57</v>
      </c>
      <c r="E299" s="39" t="s">
        <v>5</v>
      </c>
    </row>
    <row r="300" spans="1:16" ht="12.75">
      <c r="A300" t="s">
        <v>49</v>
      </c>
      <c s="34" t="s">
        <v>587</v>
      </c>
      <c s="34" t="s">
        <v>797</v>
      </c>
      <c s="35" t="s">
        <v>5</v>
      </c>
      <c s="6" t="s">
        <v>798</v>
      </c>
      <c s="36" t="s">
        <v>772</v>
      </c>
      <c s="37">
        <v>21</v>
      </c>
      <c s="36">
        <v>0</v>
      </c>
      <c s="36">
        <f>ROUND(G300*H300,6)</f>
      </c>
      <c r="L300" s="38">
        <v>0</v>
      </c>
      <c s="32">
        <f>ROUND(ROUND(L300,2)*ROUND(G300,3),2)</f>
      </c>
      <c s="36" t="s">
        <v>54</v>
      </c>
      <c>
        <f>(M300*21)/100</f>
      </c>
      <c t="s">
        <v>27</v>
      </c>
    </row>
    <row r="301" spans="1:5" ht="12.75">
      <c r="A301" s="35" t="s">
        <v>55</v>
      </c>
      <c r="E301" s="39" t="s">
        <v>798</v>
      </c>
    </row>
    <row r="302" spans="1:5" ht="12.75">
      <c r="A302" s="35" t="s">
        <v>56</v>
      </c>
      <c r="E302" s="40" t="s">
        <v>5</v>
      </c>
    </row>
    <row r="303" spans="1:5" ht="12.75">
      <c r="A303" t="s">
        <v>57</v>
      </c>
      <c r="E303" s="39" t="s">
        <v>5</v>
      </c>
    </row>
    <row r="304" spans="1:16" ht="12.75">
      <c r="A304" t="s">
        <v>49</v>
      </c>
      <c s="34" t="s">
        <v>592</v>
      </c>
      <c s="34" t="s">
        <v>799</v>
      </c>
      <c s="35" t="s">
        <v>5</v>
      </c>
      <c s="6" t="s">
        <v>800</v>
      </c>
      <c s="36" t="s">
        <v>350</v>
      </c>
      <c s="37">
        <v>21</v>
      </c>
      <c s="36">
        <v>0</v>
      </c>
      <c s="36">
        <f>ROUND(G304*H304,6)</f>
      </c>
      <c r="L304" s="38">
        <v>0</v>
      </c>
      <c s="32">
        <f>ROUND(ROUND(L304,2)*ROUND(G304,3),2)</f>
      </c>
      <c s="36" t="s">
        <v>54</v>
      </c>
      <c>
        <f>(M304*21)/100</f>
      </c>
      <c t="s">
        <v>27</v>
      </c>
    </row>
    <row r="305" spans="1:5" ht="12.75">
      <c r="A305" s="35" t="s">
        <v>55</v>
      </c>
      <c r="E305" s="39" t="s">
        <v>800</v>
      </c>
    </row>
    <row r="306" spans="1:5" ht="12.75">
      <c r="A306" s="35" t="s">
        <v>56</v>
      </c>
      <c r="E306" s="40" t="s">
        <v>5</v>
      </c>
    </row>
    <row r="307" spans="1:5" ht="12.75">
      <c r="A307" t="s">
        <v>57</v>
      </c>
      <c r="E307" s="39" t="s">
        <v>5</v>
      </c>
    </row>
    <row r="308" spans="1:16" ht="12.75">
      <c r="A308" t="s">
        <v>49</v>
      </c>
      <c s="34" t="s">
        <v>801</v>
      </c>
      <c s="34" t="s">
        <v>802</v>
      </c>
      <c s="35" t="s">
        <v>5</v>
      </c>
      <c s="6" t="s">
        <v>803</v>
      </c>
      <c s="36" t="s">
        <v>350</v>
      </c>
      <c s="37">
        <v>5</v>
      </c>
      <c s="36">
        <v>0</v>
      </c>
      <c s="36">
        <f>ROUND(G308*H308,6)</f>
      </c>
      <c r="L308" s="38">
        <v>0</v>
      </c>
      <c s="32">
        <f>ROUND(ROUND(L308,2)*ROUND(G308,3),2)</f>
      </c>
      <c s="36" t="s">
        <v>54</v>
      </c>
      <c>
        <f>(M308*21)/100</f>
      </c>
      <c t="s">
        <v>27</v>
      </c>
    </row>
    <row r="309" spans="1:5" ht="12.75">
      <c r="A309" s="35" t="s">
        <v>55</v>
      </c>
      <c r="E309" s="39" t="s">
        <v>803</v>
      </c>
    </row>
    <row r="310" spans="1:5" ht="12.75">
      <c r="A310" s="35" t="s">
        <v>56</v>
      </c>
      <c r="E310" s="40" t="s">
        <v>5</v>
      </c>
    </row>
    <row r="311" spans="1:5" ht="12.75">
      <c r="A311" t="s">
        <v>57</v>
      </c>
      <c r="E311" s="39" t="s">
        <v>5</v>
      </c>
    </row>
    <row r="312" spans="1:16" ht="12.75">
      <c r="A312" t="s">
        <v>49</v>
      </c>
      <c s="34" t="s">
        <v>804</v>
      </c>
      <c s="34" t="s">
        <v>805</v>
      </c>
      <c s="35" t="s">
        <v>5</v>
      </c>
      <c s="6" t="s">
        <v>806</v>
      </c>
      <c s="36" t="s">
        <v>350</v>
      </c>
      <c s="37">
        <v>5</v>
      </c>
      <c s="36">
        <v>0</v>
      </c>
      <c s="36">
        <f>ROUND(G312*H312,6)</f>
      </c>
      <c r="L312" s="38">
        <v>0</v>
      </c>
      <c s="32">
        <f>ROUND(ROUND(L312,2)*ROUND(G312,3),2)</f>
      </c>
      <c s="36" t="s">
        <v>54</v>
      </c>
      <c>
        <f>(M312*21)/100</f>
      </c>
      <c t="s">
        <v>27</v>
      </c>
    </row>
    <row r="313" spans="1:5" ht="12.75">
      <c r="A313" s="35" t="s">
        <v>55</v>
      </c>
      <c r="E313" s="39" t="s">
        <v>806</v>
      </c>
    </row>
    <row r="314" spans="1:5" ht="12.75">
      <c r="A314" s="35" t="s">
        <v>56</v>
      </c>
      <c r="E314" s="40" t="s">
        <v>5</v>
      </c>
    </row>
    <row r="315" spans="1:5" ht="12.75">
      <c r="A315" t="s">
        <v>57</v>
      </c>
      <c r="E315" s="39" t="s">
        <v>5</v>
      </c>
    </row>
    <row r="316" spans="1:16" ht="12.75">
      <c r="A316" t="s">
        <v>49</v>
      </c>
      <c s="34" t="s">
        <v>807</v>
      </c>
      <c s="34" t="s">
        <v>808</v>
      </c>
      <c s="35" t="s">
        <v>5</v>
      </c>
      <c s="6" t="s">
        <v>809</v>
      </c>
      <c s="36" t="s">
        <v>350</v>
      </c>
      <c s="37">
        <v>5</v>
      </c>
      <c s="36">
        <v>0</v>
      </c>
      <c s="36">
        <f>ROUND(G316*H316,6)</f>
      </c>
      <c r="L316" s="38">
        <v>0</v>
      </c>
      <c s="32">
        <f>ROUND(ROUND(L316,2)*ROUND(G316,3),2)</f>
      </c>
      <c s="36" t="s">
        <v>54</v>
      </c>
      <c>
        <f>(M316*21)/100</f>
      </c>
      <c t="s">
        <v>27</v>
      </c>
    </row>
    <row r="317" spans="1:5" ht="12.75">
      <c r="A317" s="35" t="s">
        <v>55</v>
      </c>
      <c r="E317" s="39" t="s">
        <v>809</v>
      </c>
    </row>
    <row r="318" spans="1:5" ht="12.75">
      <c r="A318" s="35" t="s">
        <v>56</v>
      </c>
      <c r="E318" s="40" t="s">
        <v>5</v>
      </c>
    </row>
    <row r="319" spans="1:5" ht="12.75">
      <c r="A319" t="s">
        <v>57</v>
      </c>
      <c r="E319" s="39" t="s">
        <v>5</v>
      </c>
    </row>
    <row r="320" spans="1:16" ht="12.75">
      <c r="A320" t="s">
        <v>49</v>
      </c>
      <c s="34" t="s">
        <v>810</v>
      </c>
      <c s="34" t="s">
        <v>811</v>
      </c>
      <c s="35" t="s">
        <v>5</v>
      </c>
      <c s="6" t="s">
        <v>812</v>
      </c>
      <c s="36" t="s">
        <v>772</v>
      </c>
      <c s="37">
        <v>103</v>
      </c>
      <c s="36">
        <v>0</v>
      </c>
      <c s="36">
        <f>ROUND(G320*H320,6)</f>
      </c>
      <c r="L320" s="38">
        <v>0</v>
      </c>
      <c s="32">
        <f>ROUND(ROUND(L320,2)*ROUND(G320,3),2)</f>
      </c>
      <c s="36" t="s">
        <v>54</v>
      </c>
      <c>
        <f>(M320*21)/100</f>
      </c>
      <c t="s">
        <v>27</v>
      </c>
    </row>
    <row r="321" spans="1:5" ht="12.75">
      <c r="A321" s="35" t="s">
        <v>55</v>
      </c>
      <c r="E321" s="39" t="s">
        <v>812</v>
      </c>
    </row>
    <row r="322" spans="1:5" ht="12.75">
      <c r="A322" s="35" t="s">
        <v>56</v>
      </c>
      <c r="E322" s="40" t="s">
        <v>5</v>
      </c>
    </row>
    <row r="323" spans="1:5" ht="12.75">
      <c r="A323" t="s">
        <v>57</v>
      </c>
      <c r="E323" s="39" t="s">
        <v>5</v>
      </c>
    </row>
    <row r="324" spans="1:16" ht="12.75">
      <c r="A324" t="s">
        <v>49</v>
      </c>
      <c s="34" t="s">
        <v>813</v>
      </c>
      <c s="34" t="s">
        <v>814</v>
      </c>
      <c s="35" t="s">
        <v>5</v>
      </c>
      <c s="6" t="s">
        <v>815</v>
      </c>
      <c s="36" t="s">
        <v>772</v>
      </c>
      <c s="37">
        <v>88</v>
      </c>
      <c s="36">
        <v>0</v>
      </c>
      <c s="36">
        <f>ROUND(G324*H324,6)</f>
      </c>
      <c r="L324" s="38">
        <v>0</v>
      </c>
      <c s="32">
        <f>ROUND(ROUND(L324,2)*ROUND(G324,3),2)</f>
      </c>
      <c s="36" t="s">
        <v>54</v>
      </c>
      <c>
        <f>(M324*21)/100</f>
      </c>
      <c t="s">
        <v>27</v>
      </c>
    </row>
    <row r="325" spans="1:5" ht="12.75">
      <c r="A325" s="35" t="s">
        <v>55</v>
      </c>
      <c r="E325" s="39" t="s">
        <v>815</v>
      </c>
    </row>
    <row r="326" spans="1:5" ht="12.75">
      <c r="A326" s="35" t="s">
        <v>56</v>
      </c>
      <c r="E326" s="40" t="s">
        <v>5</v>
      </c>
    </row>
    <row r="327" spans="1:5" ht="12.75">
      <c r="A327" t="s">
        <v>57</v>
      </c>
      <c r="E327" s="39" t="s">
        <v>5</v>
      </c>
    </row>
    <row r="328" spans="1:16" ht="12.75">
      <c r="A328" t="s">
        <v>49</v>
      </c>
      <c s="34" t="s">
        <v>816</v>
      </c>
      <c s="34" t="s">
        <v>817</v>
      </c>
      <c s="35" t="s">
        <v>5</v>
      </c>
      <c s="6" t="s">
        <v>818</v>
      </c>
      <c s="36" t="s">
        <v>772</v>
      </c>
      <c s="37">
        <v>15</v>
      </c>
      <c s="36">
        <v>0</v>
      </c>
      <c s="36">
        <f>ROUND(G328*H328,6)</f>
      </c>
      <c r="L328" s="38">
        <v>0</v>
      </c>
      <c s="32">
        <f>ROUND(ROUND(L328,2)*ROUND(G328,3),2)</f>
      </c>
      <c s="36" t="s">
        <v>54</v>
      </c>
      <c>
        <f>(M328*21)/100</f>
      </c>
      <c t="s">
        <v>27</v>
      </c>
    </row>
    <row r="329" spans="1:5" ht="12.75">
      <c r="A329" s="35" t="s">
        <v>55</v>
      </c>
      <c r="E329" s="39" t="s">
        <v>818</v>
      </c>
    </row>
    <row r="330" spans="1:5" ht="12.75">
      <c r="A330" s="35" t="s">
        <v>56</v>
      </c>
      <c r="E330" s="40" t="s">
        <v>5</v>
      </c>
    </row>
    <row r="331" spans="1:5" ht="12.75">
      <c r="A331" t="s">
        <v>57</v>
      </c>
      <c r="E331" s="39" t="s">
        <v>5</v>
      </c>
    </row>
    <row r="332" spans="1:16" ht="12.75">
      <c r="A332" t="s">
        <v>49</v>
      </c>
      <c s="34" t="s">
        <v>819</v>
      </c>
      <c s="34" t="s">
        <v>820</v>
      </c>
      <c s="35" t="s">
        <v>5</v>
      </c>
      <c s="6" t="s">
        <v>821</v>
      </c>
      <c s="36" t="s">
        <v>772</v>
      </c>
      <c s="37">
        <v>20</v>
      </c>
      <c s="36">
        <v>0</v>
      </c>
      <c s="36">
        <f>ROUND(G332*H332,6)</f>
      </c>
      <c r="L332" s="38">
        <v>0</v>
      </c>
      <c s="32">
        <f>ROUND(ROUND(L332,2)*ROUND(G332,3),2)</f>
      </c>
      <c s="36" t="s">
        <v>54</v>
      </c>
      <c>
        <f>(M332*21)/100</f>
      </c>
      <c t="s">
        <v>27</v>
      </c>
    </row>
    <row r="333" spans="1:5" ht="12.75">
      <c r="A333" s="35" t="s">
        <v>55</v>
      </c>
      <c r="E333" s="39" t="s">
        <v>821</v>
      </c>
    </row>
    <row r="334" spans="1:5" ht="12.75">
      <c r="A334" s="35" t="s">
        <v>56</v>
      </c>
      <c r="E334" s="40" t="s">
        <v>5</v>
      </c>
    </row>
    <row r="335" spans="1:5" ht="12.75">
      <c r="A335" t="s">
        <v>57</v>
      </c>
      <c r="E335" s="39" t="s">
        <v>5</v>
      </c>
    </row>
    <row r="336" spans="1:16" ht="12.75">
      <c r="A336" t="s">
        <v>49</v>
      </c>
      <c s="34" t="s">
        <v>822</v>
      </c>
      <c s="34" t="s">
        <v>823</v>
      </c>
      <c s="35" t="s">
        <v>5</v>
      </c>
      <c s="6" t="s">
        <v>824</v>
      </c>
      <c s="36" t="s">
        <v>772</v>
      </c>
      <c s="37">
        <v>26</v>
      </c>
      <c s="36">
        <v>0</v>
      </c>
      <c s="36">
        <f>ROUND(G336*H336,6)</f>
      </c>
      <c r="L336" s="38">
        <v>0</v>
      </c>
      <c s="32">
        <f>ROUND(ROUND(L336,2)*ROUND(G336,3),2)</f>
      </c>
      <c s="36" t="s">
        <v>54</v>
      </c>
      <c>
        <f>(M336*21)/100</f>
      </c>
      <c t="s">
        <v>27</v>
      </c>
    </row>
    <row r="337" spans="1:5" ht="12.75">
      <c r="A337" s="35" t="s">
        <v>55</v>
      </c>
      <c r="E337" s="39" t="s">
        <v>824</v>
      </c>
    </row>
    <row r="338" spans="1:5" ht="12.75">
      <c r="A338" s="35" t="s">
        <v>56</v>
      </c>
      <c r="E338" s="40" t="s">
        <v>5</v>
      </c>
    </row>
    <row r="339" spans="1:5" ht="12.75">
      <c r="A339" t="s">
        <v>57</v>
      </c>
      <c r="E339" s="39" t="s">
        <v>5</v>
      </c>
    </row>
    <row r="340" spans="1:16" ht="12.75">
      <c r="A340" t="s">
        <v>49</v>
      </c>
      <c s="34" t="s">
        <v>825</v>
      </c>
      <c s="34" t="s">
        <v>826</v>
      </c>
      <c s="35" t="s">
        <v>5</v>
      </c>
      <c s="6" t="s">
        <v>827</v>
      </c>
      <c s="36" t="s">
        <v>350</v>
      </c>
      <c s="37">
        <v>5</v>
      </c>
      <c s="36">
        <v>0</v>
      </c>
      <c s="36">
        <f>ROUND(G340*H340,6)</f>
      </c>
      <c r="L340" s="38">
        <v>0</v>
      </c>
      <c s="32">
        <f>ROUND(ROUND(L340,2)*ROUND(G340,3),2)</f>
      </c>
      <c s="36" t="s">
        <v>54</v>
      </c>
      <c>
        <f>(M340*21)/100</f>
      </c>
      <c t="s">
        <v>27</v>
      </c>
    </row>
    <row r="341" spans="1:5" ht="12.75">
      <c r="A341" s="35" t="s">
        <v>55</v>
      </c>
      <c r="E341" s="39" t="s">
        <v>827</v>
      </c>
    </row>
    <row r="342" spans="1:5" ht="12.75">
      <c r="A342" s="35" t="s">
        <v>56</v>
      </c>
      <c r="E342" s="40" t="s">
        <v>5</v>
      </c>
    </row>
    <row r="343" spans="1:5" ht="12.75">
      <c r="A343" t="s">
        <v>57</v>
      </c>
      <c r="E343" s="39" t="s">
        <v>5</v>
      </c>
    </row>
    <row r="344" spans="1:16" ht="25.5">
      <c r="A344" t="s">
        <v>49</v>
      </c>
      <c s="34" t="s">
        <v>828</v>
      </c>
      <c s="34" t="s">
        <v>829</v>
      </c>
      <c s="35" t="s">
        <v>5</v>
      </c>
      <c s="6" t="s">
        <v>830</v>
      </c>
      <c s="36" t="s">
        <v>350</v>
      </c>
      <c s="37">
        <v>4</v>
      </c>
      <c s="36">
        <v>0</v>
      </c>
      <c s="36">
        <f>ROUND(G344*H344,6)</f>
      </c>
      <c r="L344" s="38">
        <v>0</v>
      </c>
      <c s="32">
        <f>ROUND(ROUND(L344,2)*ROUND(G344,3),2)</f>
      </c>
      <c s="36" t="s">
        <v>54</v>
      </c>
      <c>
        <f>(M344*21)/100</f>
      </c>
      <c t="s">
        <v>27</v>
      </c>
    </row>
    <row r="345" spans="1:5" ht="25.5">
      <c r="A345" s="35" t="s">
        <v>55</v>
      </c>
      <c r="E345" s="39" t="s">
        <v>830</v>
      </c>
    </row>
    <row r="346" spans="1:5" ht="12.75">
      <c r="A346" s="35" t="s">
        <v>56</v>
      </c>
      <c r="E346" s="40" t="s">
        <v>5</v>
      </c>
    </row>
    <row r="347" spans="1:5" ht="12.75">
      <c r="A347" t="s">
        <v>57</v>
      </c>
      <c r="E347" s="39" t="s">
        <v>5</v>
      </c>
    </row>
    <row r="348" spans="1:16" ht="12.75">
      <c r="A348" t="s">
        <v>49</v>
      </c>
      <c s="34" t="s">
        <v>831</v>
      </c>
      <c s="34" t="s">
        <v>832</v>
      </c>
      <c s="35" t="s">
        <v>5</v>
      </c>
      <c s="6" t="s">
        <v>833</v>
      </c>
      <c s="36" t="s">
        <v>350</v>
      </c>
      <c s="37">
        <v>21</v>
      </c>
      <c s="36">
        <v>0</v>
      </c>
      <c s="36">
        <f>ROUND(G348*H348,6)</f>
      </c>
      <c r="L348" s="38">
        <v>0</v>
      </c>
      <c s="32">
        <f>ROUND(ROUND(L348,2)*ROUND(G348,3),2)</f>
      </c>
      <c s="36" t="s">
        <v>54</v>
      </c>
      <c>
        <f>(M348*21)/100</f>
      </c>
      <c t="s">
        <v>27</v>
      </c>
    </row>
    <row r="349" spans="1:5" ht="12.75">
      <c r="A349" s="35" t="s">
        <v>55</v>
      </c>
      <c r="E349" s="39" t="s">
        <v>833</v>
      </c>
    </row>
    <row r="350" spans="1:5" ht="12.75">
      <c r="A350" s="35" t="s">
        <v>56</v>
      </c>
      <c r="E350" s="40" t="s">
        <v>5</v>
      </c>
    </row>
    <row r="351" spans="1:5" ht="12.75">
      <c r="A351" t="s">
        <v>57</v>
      </c>
      <c r="E351" s="39" t="s">
        <v>5</v>
      </c>
    </row>
    <row r="352" spans="1:16" ht="12.75">
      <c r="A352" t="s">
        <v>49</v>
      </c>
      <c s="34" t="s">
        <v>834</v>
      </c>
      <c s="34" t="s">
        <v>835</v>
      </c>
      <c s="35" t="s">
        <v>5</v>
      </c>
      <c s="6" t="s">
        <v>836</v>
      </c>
      <c s="36" t="s">
        <v>772</v>
      </c>
      <c s="37">
        <v>5</v>
      </c>
      <c s="36">
        <v>0</v>
      </c>
      <c s="36">
        <f>ROUND(G352*H352,6)</f>
      </c>
      <c r="L352" s="38">
        <v>0</v>
      </c>
      <c s="32">
        <f>ROUND(ROUND(L352,2)*ROUND(G352,3),2)</f>
      </c>
      <c s="36" t="s">
        <v>54</v>
      </c>
      <c>
        <f>(M352*21)/100</f>
      </c>
      <c t="s">
        <v>27</v>
      </c>
    </row>
    <row r="353" spans="1:5" ht="12.75">
      <c r="A353" s="35" t="s">
        <v>55</v>
      </c>
      <c r="E353" s="39" t="s">
        <v>836</v>
      </c>
    </row>
    <row r="354" spans="1:5" ht="12.75">
      <c r="A354" s="35" t="s">
        <v>56</v>
      </c>
      <c r="E354" s="40" t="s">
        <v>5</v>
      </c>
    </row>
    <row r="355" spans="1:5" ht="12.75">
      <c r="A355" t="s">
        <v>57</v>
      </c>
      <c r="E355" s="39" t="s">
        <v>5</v>
      </c>
    </row>
    <row r="356" spans="1:16" ht="12.75">
      <c r="A356" t="s">
        <v>49</v>
      </c>
      <c s="34" t="s">
        <v>837</v>
      </c>
      <c s="34" t="s">
        <v>838</v>
      </c>
      <c s="35" t="s">
        <v>5</v>
      </c>
      <c s="6" t="s">
        <v>839</v>
      </c>
      <c s="36" t="s">
        <v>350</v>
      </c>
      <c s="37">
        <v>5</v>
      </c>
      <c s="36">
        <v>0</v>
      </c>
      <c s="36">
        <f>ROUND(G356*H356,6)</f>
      </c>
      <c r="L356" s="38">
        <v>0</v>
      </c>
      <c s="32">
        <f>ROUND(ROUND(L356,2)*ROUND(G356,3),2)</f>
      </c>
      <c s="36" t="s">
        <v>54</v>
      </c>
      <c>
        <f>(M356*21)/100</f>
      </c>
      <c t="s">
        <v>27</v>
      </c>
    </row>
    <row r="357" spans="1:5" ht="12.75">
      <c r="A357" s="35" t="s">
        <v>55</v>
      </c>
      <c r="E357" s="39" t="s">
        <v>839</v>
      </c>
    </row>
    <row r="358" spans="1:5" ht="12.75">
      <c r="A358" s="35" t="s">
        <v>56</v>
      </c>
      <c r="E358" s="40" t="s">
        <v>5</v>
      </c>
    </row>
    <row r="359" spans="1:5" ht="12.75">
      <c r="A359" t="s">
        <v>57</v>
      </c>
      <c r="E359" s="39" t="s">
        <v>5</v>
      </c>
    </row>
    <row r="360" spans="1:16" ht="12.75">
      <c r="A360" t="s">
        <v>49</v>
      </c>
      <c s="34" t="s">
        <v>840</v>
      </c>
      <c s="34" t="s">
        <v>841</v>
      </c>
      <c s="35" t="s">
        <v>5</v>
      </c>
      <c s="6" t="s">
        <v>842</v>
      </c>
      <c s="36" t="s">
        <v>350</v>
      </c>
      <c s="37">
        <v>8</v>
      </c>
      <c s="36">
        <v>0</v>
      </c>
      <c s="36">
        <f>ROUND(G360*H360,6)</f>
      </c>
      <c r="L360" s="38">
        <v>0</v>
      </c>
      <c s="32">
        <f>ROUND(ROUND(L360,2)*ROUND(G360,3),2)</f>
      </c>
      <c s="36" t="s">
        <v>54</v>
      </c>
      <c>
        <f>(M360*21)/100</f>
      </c>
      <c t="s">
        <v>27</v>
      </c>
    </row>
    <row r="361" spans="1:5" ht="12.75">
      <c r="A361" s="35" t="s">
        <v>55</v>
      </c>
      <c r="E361" s="39" t="s">
        <v>842</v>
      </c>
    </row>
    <row r="362" spans="1:5" ht="12.75">
      <c r="A362" s="35" t="s">
        <v>56</v>
      </c>
      <c r="E362" s="40" t="s">
        <v>5</v>
      </c>
    </row>
    <row r="363" spans="1:5" ht="12.75">
      <c r="A363" t="s">
        <v>57</v>
      </c>
      <c r="E363" s="39" t="s">
        <v>5</v>
      </c>
    </row>
    <row r="364" spans="1:16" ht="12.75">
      <c r="A364" t="s">
        <v>49</v>
      </c>
      <c s="34" t="s">
        <v>527</v>
      </c>
      <c s="34" t="s">
        <v>843</v>
      </c>
      <c s="35" t="s">
        <v>5</v>
      </c>
      <c s="6" t="s">
        <v>844</v>
      </c>
      <c s="36" t="s">
        <v>350</v>
      </c>
      <c s="37">
        <v>8</v>
      </c>
      <c s="36">
        <v>0</v>
      </c>
      <c s="36">
        <f>ROUND(G364*H364,6)</f>
      </c>
      <c r="L364" s="38">
        <v>0</v>
      </c>
      <c s="32">
        <f>ROUND(ROUND(L364,2)*ROUND(G364,3),2)</f>
      </c>
      <c s="36" t="s">
        <v>54</v>
      </c>
      <c>
        <f>(M364*21)/100</f>
      </c>
      <c t="s">
        <v>27</v>
      </c>
    </row>
    <row r="365" spans="1:5" ht="12.75">
      <c r="A365" s="35" t="s">
        <v>55</v>
      </c>
      <c r="E365" s="39" t="s">
        <v>844</v>
      </c>
    </row>
    <row r="366" spans="1:5" ht="12.75">
      <c r="A366" s="35" t="s">
        <v>56</v>
      </c>
      <c r="E366" s="40" t="s">
        <v>5</v>
      </c>
    </row>
    <row r="367" spans="1:5" ht="12.75">
      <c r="A367" t="s">
        <v>57</v>
      </c>
      <c r="E367" s="39" t="s">
        <v>5</v>
      </c>
    </row>
    <row r="368" spans="1:16" ht="12.75">
      <c r="A368" t="s">
        <v>49</v>
      </c>
      <c s="34" t="s">
        <v>845</v>
      </c>
      <c s="34" t="s">
        <v>846</v>
      </c>
      <c s="35" t="s">
        <v>5</v>
      </c>
      <c s="6" t="s">
        <v>847</v>
      </c>
      <c s="36" t="s">
        <v>131</v>
      </c>
      <c s="37">
        <v>3</v>
      </c>
      <c s="36">
        <v>0</v>
      </c>
      <c s="36">
        <f>ROUND(G368*H368,6)</f>
      </c>
      <c r="L368" s="38">
        <v>0</v>
      </c>
      <c s="32">
        <f>ROUND(ROUND(L368,2)*ROUND(G368,3),2)</f>
      </c>
      <c s="36" t="s">
        <v>54</v>
      </c>
      <c>
        <f>(M368*21)/100</f>
      </c>
      <c t="s">
        <v>27</v>
      </c>
    </row>
    <row r="369" spans="1:5" ht="12.75">
      <c r="A369" s="35" t="s">
        <v>55</v>
      </c>
      <c r="E369" s="39" t="s">
        <v>847</v>
      </c>
    </row>
    <row r="370" spans="1:5" ht="12.75">
      <c r="A370" s="35" t="s">
        <v>56</v>
      </c>
      <c r="E370" s="40" t="s">
        <v>5</v>
      </c>
    </row>
    <row r="371" spans="1:5" ht="12.75">
      <c r="A371" t="s">
        <v>57</v>
      </c>
      <c r="E371" s="39" t="s">
        <v>5</v>
      </c>
    </row>
    <row r="372" spans="1:16" ht="12.75">
      <c r="A372" t="s">
        <v>49</v>
      </c>
      <c s="34" t="s">
        <v>848</v>
      </c>
      <c s="34" t="s">
        <v>849</v>
      </c>
      <c s="35" t="s">
        <v>5</v>
      </c>
      <c s="6" t="s">
        <v>850</v>
      </c>
      <c s="36" t="s">
        <v>131</v>
      </c>
      <c s="37">
        <v>5</v>
      </c>
      <c s="36">
        <v>0</v>
      </c>
      <c s="36">
        <f>ROUND(G372*H372,6)</f>
      </c>
      <c r="L372" s="38">
        <v>0</v>
      </c>
      <c s="32">
        <f>ROUND(ROUND(L372,2)*ROUND(G372,3),2)</f>
      </c>
      <c s="36" t="s">
        <v>54</v>
      </c>
      <c>
        <f>(M372*21)/100</f>
      </c>
      <c t="s">
        <v>27</v>
      </c>
    </row>
    <row r="373" spans="1:5" ht="12.75">
      <c r="A373" s="35" t="s">
        <v>55</v>
      </c>
      <c r="E373" s="39" t="s">
        <v>850</v>
      </c>
    </row>
    <row r="374" spans="1:5" ht="12.75">
      <c r="A374" s="35" t="s">
        <v>56</v>
      </c>
      <c r="E374" s="40" t="s">
        <v>5</v>
      </c>
    </row>
    <row r="375" spans="1:5" ht="12.75">
      <c r="A375" t="s">
        <v>57</v>
      </c>
      <c r="E375" s="39" t="s">
        <v>5</v>
      </c>
    </row>
    <row r="376" spans="1:16" ht="12.75">
      <c r="A376" t="s">
        <v>49</v>
      </c>
      <c s="34" t="s">
        <v>851</v>
      </c>
      <c s="34" t="s">
        <v>852</v>
      </c>
      <c s="35" t="s">
        <v>5</v>
      </c>
      <c s="6" t="s">
        <v>853</v>
      </c>
      <c s="36" t="s">
        <v>772</v>
      </c>
      <c s="37">
        <v>2</v>
      </c>
      <c s="36">
        <v>0</v>
      </c>
      <c s="36">
        <f>ROUND(G376*H376,6)</f>
      </c>
      <c r="L376" s="38">
        <v>0</v>
      </c>
      <c s="32">
        <f>ROUND(ROUND(L376,2)*ROUND(G376,3),2)</f>
      </c>
      <c s="36" t="s">
        <v>54</v>
      </c>
      <c>
        <f>(M376*21)/100</f>
      </c>
      <c t="s">
        <v>27</v>
      </c>
    </row>
    <row r="377" spans="1:5" ht="12.75">
      <c r="A377" s="35" t="s">
        <v>55</v>
      </c>
      <c r="E377" s="39" t="s">
        <v>853</v>
      </c>
    </row>
    <row r="378" spans="1:5" ht="12.75">
      <c r="A378" s="35" t="s">
        <v>56</v>
      </c>
      <c r="E378" s="40" t="s">
        <v>5</v>
      </c>
    </row>
    <row r="379" spans="1:5" ht="12.75">
      <c r="A379" t="s">
        <v>57</v>
      </c>
      <c r="E379" s="39" t="s">
        <v>5</v>
      </c>
    </row>
    <row r="380" spans="1:16" ht="12.75">
      <c r="A380" t="s">
        <v>49</v>
      </c>
      <c s="34" t="s">
        <v>854</v>
      </c>
      <c s="34" t="s">
        <v>855</v>
      </c>
      <c s="35" t="s">
        <v>5</v>
      </c>
      <c s="6" t="s">
        <v>856</v>
      </c>
      <c s="36" t="s">
        <v>772</v>
      </c>
      <c s="37">
        <v>5</v>
      </c>
      <c s="36">
        <v>0</v>
      </c>
      <c s="36">
        <f>ROUND(G380*H380,6)</f>
      </c>
      <c r="L380" s="38">
        <v>0</v>
      </c>
      <c s="32">
        <f>ROUND(ROUND(L380,2)*ROUND(G380,3),2)</f>
      </c>
      <c s="36" t="s">
        <v>54</v>
      </c>
      <c>
        <f>(M380*21)/100</f>
      </c>
      <c t="s">
        <v>27</v>
      </c>
    </row>
    <row r="381" spans="1:5" ht="12.75">
      <c r="A381" s="35" t="s">
        <v>55</v>
      </c>
      <c r="E381" s="39" t="s">
        <v>856</v>
      </c>
    </row>
    <row r="382" spans="1:5" ht="12.75">
      <c r="A382" s="35" t="s">
        <v>56</v>
      </c>
      <c r="E382" s="40" t="s">
        <v>5</v>
      </c>
    </row>
    <row r="383" spans="1:5" ht="12.75">
      <c r="A383" t="s">
        <v>57</v>
      </c>
      <c r="E383" s="39" t="s">
        <v>5</v>
      </c>
    </row>
    <row r="384" spans="1:16" ht="12.75">
      <c r="A384" t="s">
        <v>49</v>
      </c>
      <c s="34" t="s">
        <v>857</v>
      </c>
      <c s="34" t="s">
        <v>858</v>
      </c>
      <c s="35" t="s">
        <v>5</v>
      </c>
      <c s="6" t="s">
        <v>859</v>
      </c>
      <c s="36" t="s">
        <v>772</v>
      </c>
      <c s="37">
        <v>2</v>
      </c>
      <c s="36">
        <v>0</v>
      </c>
      <c s="36">
        <f>ROUND(G384*H384,6)</f>
      </c>
      <c r="L384" s="38">
        <v>0</v>
      </c>
      <c s="32">
        <f>ROUND(ROUND(L384,2)*ROUND(G384,3),2)</f>
      </c>
      <c s="36" t="s">
        <v>54</v>
      </c>
      <c>
        <f>(M384*21)/100</f>
      </c>
      <c t="s">
        <v>27</v>
      </c>
    </row>
    <row r="385" spans="1:5" ht="12.75">
      <c r="A385" s="35" t="s">
        <v>55</v>
      </c>
      <c r="E385" s="39" t="s">
        <v>859</v>
      </c>
    </row>
    <row r="386" spans="1:5" ht="12.75">
      <c r="A386" s="35" t="s">
        <v>56</v>
      </c>
      <c r="E386" s="40" t="s">
        <v>5</v>
      </c>
    </row>
    <row r="387" spans="1:5" ht="12.75">
      <c r="A387" t="s">
        <v>57</v>
      </c>
      <c r="E387" s="39" t="s">
        <v>5</v>
      </c>
    </row>
    <row r="388" spans="1:16" ht="12.75">
      <c r="A388" t="s">
        <v>49</v>
      </c>
      <c s="34" t="s">
        <v>860</v>
      </c>
      <c s="34" t="s">
        <v>861</v>
      </c>
      <c s="35" t="s">
        <v>5</v>
      </c>
      <c s="6" t="s">
        <v>862</v>
      </c>
      <c s="36" t="s">
        <v>350</v>
      </c>
      <c s="37">
        <v>2</v>
      </c>
      <c s="36">
        <v>0</v>
      </c>
      <c s="36">
        <f>ROUND(G388*H388,6)</f>
      </c>
      <c r="L388" s="38">
        <v>0</v>
      </c>
      <c s="32">
        <f>ROUND(ROUND(L388,2)*ROUND(G388,3),2)</f>
      </c>
      <c s="36" t="s">
        <v>54</v>
      </c>
      <c>
        <f>(M388*21)/100</f>
      </c>
      <c t="s">
        <v>27</v>
      </c>
    </row>
    <row r="389" spans="1:5" ht="12.75">
      <c r="A389" s="35" t="s">
        <v>55</v>
      </c>
      <c r="E389" s="39" t="s">
        <v>862</v>
      </c>
    </row>
    <row r="390" spans="1:5" ht="12.75">
      <c r="A390" s="35" t="s">
        <v>56</v>
      </c>
      <c r="E390" s="40" t="s">
        <v>5</v>
      </c>
    </row>
    <row r="391" spans="1:5" ht="12.75">
      <c r="A391" t="s">
        <v>57</v>
      </c>
      <c r="E391" s="39" t="s">
        <v>5</v>
      </c>
    </row>
    <row r="392" spans="1:16" ht="12.75">
      <c r="A392" t="s">
        <v>49</v>
      </c>
      <c s="34" t="s">
        <v>559</v>
      </c>
      <c s="34" t="s">
        <v>863</v>
      </c>
      <c s="35" t="s">
        <v>5</v>
      </c>
      <c s="6" t="s">
        <v>864</v>
      </c>
      <c s="36" t="s">
        <v>772</v>
      </c>
      <c s="37">
        <v>5</v>
      </c>
      <c s="36">
        <v>0</v>
      </c>
      <c s="36">
        <f>ROUND(G392*H392,6)</f>
      </c>
      <c r="L392" s="38">
        <v>0</v>
      </c>
      <c s="32">
        <f>ROUND(ROUND(L392,2)*ROUND(G392,3),2)</f>
      </c>
      <c s="36" t="s">
        <v>54</v>
      </c>
      <c>
        <f>(M392*21)/100</f>
      </c>
      <c t="s">
        <v>27</v>
      </c>
    </row>
    <row r="393" spans="1:5" ht="12.75">
      <c r="A393" s="35" t="s">
        <v>55</v>
      </c>
      <c r="E393" s="39" t="s">
        <v>864</v>
      </c>
    </row>
    <row r="394" spans="1:5" ht="12.75">
      <c r="A394" s="35" t="s">
        <v>56</v>
      </c>
      <c r="E394" s="40" t="s">
        <v>5</v>
      </c>
    </row>
    <row r="395" spans="1:5" ht="12.75">
      <c r="A395" t="s">
        <v>57</v>
      </c>
      <c r="E395" s="39" t="s">
        <v>5</v>
      </c>
    </row>
    <row r="396" spans="1:16" ht="12.75">
      <c r="A396" t="s">
        <v>49</v>
      </c>
      <c s="34" t="s">
        <v>865</v>
      </c>
      <c s="34" t="s">
        <v>866</v>
      </c>
      <c s="35" t="s">
        <v>5</v>
      </c>
      <c s="6" t="s">
        <v>867</v>
      </c>
      <c s="36" t="s">
        <v>350</v>
      </c>
      <c s="37">
        <v>8</v>
      </c>
      <c s="36">
        <v>0</v>
      </c>
      <c s="36">
        <f>ROUND(G396*H396,6)</f>
      </c>
      <c r="L396" s="38">
        <v>0</v>
      </c>
      <c s="32">
        <f>ROUND(ROUND(L396,2)*ROUND(G396,3),2)</f>
      </c>
      <c s="36" t="s">
        <v>54</v>
      </c>
      <c>
        <f>(M396*21)/100</f>
      </c>
      <c t="s">
        <v>27</v>
      </c>
    </row>
    <row r="397" spans="1:5" ht="12.75">
      <c r="A397" s="35" t="s">
        <v>55</v>
      </c>
      <c r="E397" s="39" t="s">
        <v>867</v>
      </c>
    </row>
    <row r="398" spans="1:5" ht="12.75">
      <c r="A398" s="35" t="s">
        <v>56</v>
      </c>
      <c r="E398" s="40" t="s">
        <v>5</v>
      </c>
    </row>
    <row r="399" spans="1:5" ht="12.75">
      <c r="A399" t="s">
        <v>57</v>
      </c>
      <c r="E399" s="39" t="s">
        <v>5</v>
      </c>
    </row>
    <row r="400" spans="1:16" ht="12.75">
      <c r="A400" t="s">
        <v>49</v>
      </c>
      <c s="34" t="s">
        <v>868</v>
      </c>
      <c s="34" t="s">
        <v>869</v>
      </c>
      <c s="35" t="s">
        <v>5</v>
      </c>
      <c s="6" t="s">
        <v>870</v>
      </c>
      <c s="36" t="s">
        <v>772</v>
      </c>
      <c s="37">
        <v>8</v>
      </c>
      <c s="36">
        <v>0</v>
      </c>
      <c s="36">
        <f>ROUND(G400*H400,6)</f>
      </c>
      <c r="L400" s="38">
        <v>0</v>
      </c>
      <c s="32">
        <f>ROUND(ROUND(L400,2)*ROUND(G400,3),2)</f>
      </c>
      <c s="36" t="s">
        <v>54</v>
      </c>
      <c>
        <f>(M400*21)/100</f>
      </c>
      <c t="s">
        <v>27</v>
      </c>
    </row>
    <row r="401" spans="1:5" ht="12.75">
      <c r="A401" s="35" t="s">
        <v>55</v>
      </c>
      <c r="E401" s="39" t="s">
        <v>870</v>
      </c>
    </row>
    <row r="402" spans="1:5" ht="12.75">
      <c r="A402" s="35" t="s">
        <v>56</v>
      </c>
      <c r="E402" s="40" t="s">
        <v>5</v>
      </c>
    </row>
    <row r="403" spans="1:5" ht="12.75">
      <c r="A403" t="s">
        <v>57</v>
      </c>
      <c r="E403" s="39" t="s">
        <v>5</v>
      </c>
    </row>
    <row r="404" spans="1:16" ht="12.75">
      <c r="A404" t="s">
        <v>49</v>
      </c>
      <c s="34" t="s">
        <v>871</v>
      </c>
      <c s="34" t="s">
        <v>872</v>
      </c>
      <c s="35" t="s">
        <v>5</v>
      </c>
      <c s="6" t="s">
        <v>873</v>
      </c>
      <c s="36" t="s">
        <v>772</v>
      </c>
      <c s="37">
        <v>1</v>
      </c>
      <c s="36">
        <v>0</v>
      </c>
      <c s="36">
        <f>ROUND(G404*H404,6)</f>
      </c>
      <c r="L404" s="38">
        <v>0</v>
      </c>
      <c s="32">
        <f>ROUND(ROUND(L404,2)*ROUND(G404,3),2)</f>
      </c>
      <c s="36" t="s">
        <v>54</v>
      </c>
      <c>
        <f>(M404*21)/100</f>
      </c>
      <c t="s">
        <v>27</v>
      </c>
    </row>
    <row r="405" spans="1:5" ht="12.75">
      <c r="A405" s="35" t="s">
        <v>55</v>
      </c>
      <c r="E405" s="39" t="s">
        <v>873</v>
      </c>
    </row>
    <row r="406" spans="1:5" ht="12.75">
      <c r="A406" s="35" t="s">
        <v>56</v>
      </c>
      <c r="E406" s="40" t="s">
        <v>5</v>
      </c>
    </row>
    <row r="407" spans="1:5" ht="12.75">
      <c r="A407" t="s">
        <v>57</v>
      </c>
      <c r="E407" s="39" t="s">
        <v>5</v>
      </c>
    </row>
    <row r="408" spans="1:16" ht="12.75">
      <c r="A408" t="s">
        <v>49</v>
      </c>
      <c s="34" t="s">
        <v>874</v>
      </c>
      <c s="34" t="s">
        <v>875</v>
      </c>
      <c s="35" t="s">
        <v>5</v>
      </c>
      <c s="6" t="s">
        <v>876</v>
      </c>
      <c s="36" t="s">
        <v>772</v>
      </c>
      <c s="37">
        <v>4</v>
      </c>
      <c s="36">
        <v>0</v>
      </c>
      <c s="36">
        <f>ROUND(G408*H408,6)</f>
      </c>
      <c r="L408" s="38">
        <v>0</v>
      </c>
      <c s="32">
        <f>ROUND(ROUND(L408,2)*ROUND(G408,3),2)</f>
      </c>
      <c s="36" t="s">
        <v>54</v>
      </c>
      <c>
        <f>(M408*21)/100</f>
      </c>
      <c t="s">
        <v>27</v>
      </c>
    </row>
    <row r="409" spans="1:5" ht="12.75">
      <c r="A409" s="35" t="s">
        <v>55</v>
      </c>
      <c r="E409" s="39" t="s">
        <v>876</v>
      </c>
    </row>
    <row r="410" spans="1:5" ht="12.75">
      <c r="A410" s="35" t="s">
        <v>56</v>
      </c>
      <c r="E410" s="40" t="s">
        <v>5</v>
      </c>
    </row>
    <row r="411" spans="1:5" ht="12.75">
      <c r="A411" t="s">
        <v>57</v>
      </c>
      <c r="E411" s="39" t="s">
        <v>5</v>
      </c>
    </row>
    <row r="412" spans="1:16" ht="12.75">
      <c r="A412" t="s">
        <v>49</v>
      </c>
      <c s="34" t="s">
        <v>877</v>
      </c>
      <c s="34" t="s">
        <v>878</v>
      </c>
      <c s="35" t="s">
        <v>5</v>
      </c>
      <c s="6" t="s">
        <v>879</v>
      </c>
      <c s="36" t="s">
        <v>350</v>
      </c>
      <c s="37">
        <v>5</v>
      </c>
      <c s="36">
        <v>0</v>
      </c>
      <c s="36">
        <f>ROUND(G412*H412,6)</f>
      </c>
      <c r="L412" s="38">
        <v>0</v>
      </c>
      <c s="32">
        <f>ROUND(ROUND(L412,2)*ROUND(G412,3),2)</f>
      </c>
      <c s="36" t="s">
        <v>54</v>
      </c>
      <c>
        <f>(M412*21)/100</f>
      </c>
      <c t="s">
        <v>27</v>
      </c>
    </row>
    <row r="413" spans="1:5" ht="12.75">
      <c r="A413" s="35" t="s">
        <v>55</v>
      </c>
      <c r="E413" s="39" t="s">
        <v>879</v>
      </c>
    </row>
    <row r="414" spans="1:5" ht="12.75">
      <c r="A414" s="35" t="s">
        <v>56</v>
      </c>
      <c r="E414" s="40" t="s">
        <v>5</v>
      </c>
    </row>
    <row r="415" spans="1:5" ht="12.75">
      <c r="A415" t="s">
        <v>57</v>
      </c>
      <c r="E415" s="39" t="s">
        <v>5</v>
      </c>
    </row>
    <row r="416" spans="1:16" ht="12.75">
      <c r="A416" t="s">
        <v>49</v>
      </c>
      <c s="34" t="s">
        <v>880</v>
      </c>
      <c s="34" t="s">
        <v>881</v>
      </c>
      <c s="35" t="s">
        <v>5</v>
      </c>
      <c s="6" t="s">
        <v>882</v>
      </c>
      <c s="36" t="s">
        <v>772</v>
      </c>
      <c s="37">
        <v>11</v>
      </c>
      <c s="36">
        <v>0</v>
      </c>
      <c s="36">
        <f>ROUND(G416*H416,6)</f>
      </c>
      <c r="L416" s="38">
        <v>0</v>
      </c>
      <c s="32">
        <f>ROUND(ROUND(L416,2)*ROUND(G416,3),2)</f>
      </c>
      <c s="36" t="s">
        <v>54</v>
      </c>
      <c>
        <f>(M416*21)/100</f>
      </c>
      <c t="s">
        <v>27</v>
      </c>
    </row>
    <row r="417" spans="1:5" ht="12.75">
      <c r="A417" s="35" t="s">
        <v>55</v>
      </c>
      <c r="E417" s="39" t="s">
        <v>882</v>
      </c>
    </row>
    <row r="418" spans="1:5" ht="12.75">
      <c r="A418" s="35" t="s">
        <v>56</v>
      </c>
      <c r="E418" s="40" t="s">
        <v>5</v>
      </c>
    </row>
    <row r="419" spans="1:5" ht="12.75">
      <c r="A419" t="s">
        <v>57</v>
      </c>
      <c r="E419" s="39" t="s">
        <v>5</v>
      </c>
    </row>
    <row r="420" spans="1:16" ht="12.75">
      <c r="A420" t="s">
        <v>49</v>
      </c>
      <c s="34" t="s">
        <v>883</v>
      </c>
      <c s="34" t="s">
        <v>884</v>
      </c>
      <c s="35" t="s">
        <v>5</v>
      </c>
      <c s="6" t="s">
        <v>885</v>
      </c>
      <c s="36" t="s">
        <v>772</v>
      </c>
      <c s="37">
        <v>4</v>
      </c>
      <c s="36">
        <v>0</v>
      </c>
      <c s="36">
        <f>ROUND(G420*H420,6)</f>
      </c>
      <c r="L420" s="38">
        <v>0</v>
      </c>
      <c s="32">
        <f>ROUND(ROUND(L420,2)*ROUND(G420,3),2)</f>
      </c>
      <c s="36" t="s">
        <v>54</v>
      </c>
      <c>
        <f>(M420*21)/100</f>
      </c>
      <c t="s">
        <v>27</v>
      </c>
    </row>
    <row r="421" spans="1:5" ht="12.75">
      <c r="A421" s="35" t="s">
        <v>55</v>
      </c>
      <c r="E421" s="39" t="s">
        <v>885</v>
      </c>
    </row>
    <row r="422" spans="1:5" ht="12.75">
      <c r="A422" s="35" t="s">
        <v>56</v>
      </c>
      <c r="E422" s="40" t="s">
        <v>5</v>
      </c>
    </row>
    <row r="423" spans="1:5" ht="12.75">
      <c r="A423" t="s">
        <v>57</v>
      </c>
      <c r="E423" s="39" t="s">
        <v>5</v>
      </c>
    </row>
    <row r="424" spans="1:16" ht="12.75">
      <c r="A424" t="s">
        <v>49</v>
      </c>
      <c s="34" t="s">
        <v>886</v>
      </c>
      <c s="34" t="s">
        <v>887</v>
      </c>
      <c s="35" t="s">
        <v>5</v>
      </c>
      <c s="6" t="s">
        <v>888</v>
      </c>
      <c s="36" t="s">
        <v>772</v>
      </c>
      <c s="37">
        <v>6</v>
      </c>
      <c s="36">
        <v>0</v>
      </c>
      <c s="36">
        <f>ROUND(G424*H424,6)</f>
      </c>
      <c r="L424" s="38">
        <v>0</v>
      </c>
      <c s="32">
        <f>ROUND(ROUND(L424,2)*ROUND(G424,3),2)</f>
      </c>
      <c s="36" t="s">
        <v>54</v>
      </c>
      <c>
        <f>(M424*21)/100</f>
      </c>
      <c t="s">
        <v>27</v>
      </c>
    </row>
    <row r="425" spans="1:5" ht="12.75">
      <c r="A425" s="35" t="s">
        <v>55</v>
      </c>
      <c r="E425" s="39" t="s">
        <v>888</v>
      </c>
    </row>
    <row r="426" spans="1:5" ht="12.75">
      <c r="A426" s="35" t="s">
        <v>56</v>
      </c>
      <c r="E426" s="40" t="s">
        <v>5</v>
      </c>
    </row>
    <row r="427" spans="1:5" ht="12.75">
      <c r="A427" t="s">
        <v>57</v>
      </c>
      <c r="E427" s="39" t="s">
        <v>5</v>
      </c>
    </row>
    <row r="428" spans="1:16" ht="12.75">
      <c r="A428" t="s">
        <v>49</v>
      </c>
      <c s="34" t="s">
        <v>889</v>
      </c>
      <c s="34" t="s">
        <v>890</v>
      </c>
      <c s="35" t="s">
        <v>5</v>
      </c>
      <c s="6" t="s">
        <v>891</v>
      </c>
      <c s="36" t="s">
        <v>772</v>
      </c>
      <c s="37">
        <v>2</v>
      </c>
      <c s="36">
        <v>0</v>
      </c>
      <c s="36">
        <f>ROUND(G428*H428,6)</f>
      </c>
      <c r="L428" s="38">
        <v>0</v>
      </c>
      <c s="32">
        <f>ROUND(ROUND(L428,2)*ROUND(G428,3),2)</f>
      </c>
      <c s="36" t="s">
        <v>54</v>
      </c>
      <c>
        <f>(M428*21)/100</f>
      </c>
      <c t="s">
        <v>27</v>
      </c>
    </row>
    <row r="429" spans="1:5" ht="12.75">
      <c r="A429" s="35" t="s">
        <v>55</v>
      </c>
      <c r="E429" s="39" t="s">
        <v>891</v>
      </c>
    </row>
    <row r="430" spans="1:5" ht="12.75">
      <c r="A430" s="35" t="s">
        <v>56</v>
      </c>
      <c r="E430" s="40" t="s">
        <v>5</v>
      </c>
    </row>
    <row r="431" spans="1:5" ht="12.75">
      <c r="A431" t="s">
        <v>57</v>
      </c>
      <c r="E431" s="39" t="s">
        <v>5</v>
      </c>
    </row>
    <row r="432" spans="1:16" ht="12.75">
      <c r="A432" t="s">
        <v>49</v>
      </c>
      <c s="34" t="s">
        <v>892</v>
      </c>
      <c s="34" t="s">
        <v>893</v>
      </c>
      <c s="35" t="s">
        <v>5</v>
      </c>
      <c s="6" t="s">
        <v>714</v>
      </c>
      <c s="36" t="s">
        <v>53</v>
      </c>
      <c s="37">
        <v>0.45</v>
      </c>
      <c s="36">
        <v>0</v>
      </c>
      <c s="36">
        <f>ROUND(G432*H432,6)</f>
      </c>
      <c r="L432" s="38">
        <v>0</v>
      </c>
      <c s="32">
        <f>ROUND(ROUND(L432,2)*ROUND(G432,3),2)</f>
      </c>
      <c s="36" t="s">
        <v>54</v>
      </c>
      <c>
        <f>(M432*21)/100</f>
      </c>
      <c t="s">
        <v>27</v>
      </c>
    </row>
    <row r="433" spans="1:5" ht="12.75">
      <c r="A433" s="35" t="s">
        <v>55</v>
      </c>
      <c r="E433" s="39" t="s">
        <v>714</v>
      </c>
    </row>
    <row r="434" spans="1:5" ht="12.75">
      <c r="A434" s="35" t="s">
        <v>56</v>
      </c>
      <c r="E434" s="40" t="s">
        <v>5</v>
      </c>
    </row>
    <row r="435" spans="1:5" ht="12.75">
      <c r="A435" t="s">
        <v>57</v>
      </c>
      <c r="E435" s="39" t="s">
        <v>5</v>
      </c>
    </row>
    <row r="436" spans="1:16" ht="38.25">
      <c r="A436" t="s">
        <v>49</v>
      </c>
      <c s="34" t="s">
        <v>894</v>
      </c>
      <c s="34" t="s">
        <v>60</v>
      </c>
      <c s="35" t="s">
        <v>5</v>
      </c>
      <c s="6" t="s">
        <v>305</v>
      </c>
      <c s="36" t="s">
        <v>53</v>
      </c>
      <c s="37">
        <v>0.45</v>
      </c>
      <c s="36">
        <v>0</v>
      </c>
      <c s="36">
        <f>ROUND(G436*H436,6)</f>
      </c>
      <c r="L436" s="38">
        <v>0</v>
      </c>
      <c s="32">
        <f>ROUND(ROUND(L436,2)*ROUND(G436,3),2)</f>
      </c>
      <c s="36" t="s">
        <v>54</v>
      </c>
      <c>
        <f>(M436*21)/100</f>
      </c>
      <c t="s">
        <v>27</v>
      </c>
    </row>
    <row r="437" spans="1:5" ht="51">
      <c r="A437" s="35" t="s">
        <v>55</v>
      </c>
      <c r="E437" s="39" t="s">
        <v>306</v>
      </c>
    </row>
    <row r="438" spans="1:5" ht="12.75">
      <c r="A438" s="35" t="s">
        <v>56</v>
      </c>
      <c r="E438" s="40" t="s">
        <v>5</v>
      </c>
    </row>
    <row r="439" spans="1:5" ht="12.75">
      <c r="A439" t="s">
        <v>57</v>
      </c>
      <c r="E439" s="39" t="s">
        <v>5</v>
      </c>
    </row>
    <row r="440" spans="1:16" ht="12.75">
      <c r="A440" t="s">
        <v>49</v>
      </c>
      <c s="34" t="s">
        <v>895</v>
      </c>
      <c s="34" t="s">
        <v>896</v>
      </c>
      <c s="35" t="s">
        <v>5</v>
      </c>
      <c s="6" t="s">
        <v>897</v>
      </c>
      <c s="36" t="s">
        <v>53</v>
      </c>
      <c s="37">
        <v>3</v>
      </c>
      <c s="36">
        <v>0</v>
      </c>
      <c s="36">
        <f>ROUND(G440*H440,6)</f>
      </c>
      <c r="L440" s="38">
        <v>0</v>
      </c>
      <c s="32">
        <f>ROUND(ROUND(L440,2)*ROUND(G440,3),2)</f>
      </c>
      <c s="36" t="s">
        <v>54</v>
      </c>
      <c>
        <f>(M440*21)/100</f>
      </c>
      <c t="s">
        <v>27</v>
      </c>
    </row>
    <row r="441" spans="1:5" ht="12.75">
      <c r="A441" s="35" t="s">
        <v>55</v>
      </c>
      <c r="E441" s="39" t="s">
        <v>897</v>
      </c>
    </row>
    <row r="442" spans="1:5" ht="12.75">
      <c r="A442" s="35" t="s">
        <v>56</v>
      </c>
      <c r="E442" s="40" t="s">
        <v>5</v>
      </c>
    </row>
    <row r="443" spans="1:5" ht="12.75">
      <c r="A443" t="s">
        <v>57</v>
      </c>
      <c r="E443" s="39" t="s">
        <v>5</v>
      </c>
    </row>
    <row r="444" spans="1:13" ht="12.75">
      <c r="A444" t="s">
        <v>46</v>
      </c>
      <c r="C444" s="31" t="s">
        <v>898</v>
      </c>
      <c r="E444" s="33" t="s">
        <v>899</v>
      </c>
      <c r="J444" s="32">
        <f>0</f>
      </c>
      <c s="32">
        <f>0</f>
      </c>
      <c s="32">
        <f>0+L445</f>
      </c>
      <c s="32">
        <f>0+M445</f>
      </c>
    </row>
    <row r="445" spans="1:16" ht="12.75">
      <c r="A445" t="s">
        <v>49</v>
      </c>
      <c s="34" t="s">
        <v>900</v>
      </c>
      <c s="34" t="s">
        <v>901</v>
      </c>
      <c s="35" t="s">
        <v>5</v>
      </c>
      <c s="6" t="s">
        <v>902</v>
      </c>
      <c s="36" t="s">
        <v>772</v>
      </c>
      <c s="37">
        <v>8</v>
      </c>
      <c s="36">
        <v>0</v>
      </c>
      <c s="36">
        <f>ROUND(G445*H445,6)</f>
      </c>
      <c r="L445" s="38">
        <v>0</v>
      </c>
      <c s="32">
        <f>ROUND(ROUND(L445,2)*ROUND(G445,3),2)</f>
      </c>
      <c s="36" t="s">
        <v>54</v>
      </c>
      <c>
        <f>(M445*21)/100</f>
      </c>
      <c t="s">
        <v>27</v>
      </c>
    </row>
    <row r="446" spans="1:5" ht="12.75">
      <c r="A446" s="35" t="s">
        <v>55</v>
      </c>
      <c r="E446" s="39" t="s">
        <v>902</v>
      </c>
    </row>
    <row r="447" spans="1:5" ht="12.75">
      <c r="A447" s="35" t="s">
        <v>56</v>
      </c>
      <c r="E447" s="40" t="s">
        <v>5</v>
      </c>
    </row>
    <row r="448" spans="1:5" ht="12.75">
      <c r="A448" t="s">
        <v>57</v>
      </c>
      <c r="E4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8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COUNTIFS(L8:L2829,"=0",A8:A2829,"P")+COUNTIFS(L8:L2829,"",A8:A2829,"P")+SUM(Q8:Q2829)</f>
      </c>
    </row>
    <row r="8" spans="1:13" ht="25.5">
      <c r="A8" t="s">
        <v>44</v>
      </c>
      <c r="C8" s="28" t="s">
        <v>905</v>
      </c>
      <c r="E8" s="30" t="s">
        <v>904</v>
      </c>
      <c r="J8" s="29">
        <f>0+J9+J66+J99+J208+J253+J274+J283+J324+J329+J434+J599+J656+J705+J762+J843+J888+J917+J982+J999+J1020+J1169+J1254+J1431+J1700+J1793+J1830+J1915+J2016+J2037+J2126+J2211+J2268+J2305+J2318+J2423+J2548+J2553+J2770+J2791+J2796</f>
      </c>
      <c s="29">
        <f>0+K9+K66+K99+K208+K253+K274+K283+K324+K329+K434+K599+K656+K705+K762+K843+K888+K917+K982+K999+K1020+K1169+K1254+K1431+K1700+K1793+K1830+K1915+K2016+K2037+K2126+K2211+K2268+K2305+K2318+K2423+K2548+K2553+K2770+K2791+K2796</f>
      </c>
      <c s="29">
        <f>0+L9+L66+L99+L208+L253+L274+L283+L324+L329+L434+L599+L656+L705+L762+L843+L888+L917+L982+L999+L1020+L1169+L1254+L1431+L1700+L1793+L1830+L1915+L2016+L2037+L2126+L2211+L2268+L2305+L2318+L2423+L2548+L2553+L2770+L2791+L2796</f>
      </c>
      <c s="29">
        <f>0+M9+M66+M99+M208+M253+M274+M283+M324+M329+M434+M599+M656+M705+M762+M843+M888+M917+M982+M999+M1020+M1169+M1254+M1431+M1700+M1793+M1830+M1915+M2016+M2037+M2126+M2211+M2268+M2305+M2318+M2423+M2548+M2553+M2770+M2791+M2796</f>
      </c>
    </row>
    <row r="9" spans="1:13" ht="12.75">
      <c r="A9" t="s">
        <v>46</v>
      </c>
      <c r="C9" s="31" t="s">
        <v>50</v>
      </c>
      <c r="E9" s="33" t="s">
        <v>406</v>
      </c>
      <c r="J9" s="32">
        <f>0</f>
      </c>
      <c s="32">
        <f>0</f>
      </c>
      <c s="32">
        <f>0+L10+L14+L18+L22+L26+L30+L34+L38+L42+L46+L50+L54+L58+L62</f>
      </c>
      <c s="32">
        <f>0+M10+M14+M18+M22+M26+M30+M34+M38+M42+M46+M50+M54+M58+M62</f>
      </c>
    </row>
    <row r="10" spans="1:16" ht="12.75">
      <c r="A10" t="s">
        <v>49</v>
      </c>
      <c s="34" t="s">
        <v>50</v>
      </c>
      <c s="34" t="s">
        <v>906</v>
      </c>
      <c s="35" t="s">
        <v>5</v>
      </c>
      <c s="6" t="s">
        <v>907</v>
      </c>
      <c s="36" t="s">
        <v>412</v>
      </c>
      <c s="37">
        <v>26.368</v>
      </c>
      <c s="36">
        <v>0</v>
      </c>
      <c s="36">
        <f>ROUND(G10*H10,6)</f>
      </c>
      <c r="L10" s="38">
        <v>0</v>
      </c>
      <c s="32">
        <f>ROUND(ROUND(L10,2)*ROUND(G10,3),2)</f>
      </c>
      <c s="36" t="s">
        <v>54</v>
      </c>
      <c>
        <f>(M10*21)/100</f>
      </c>
      <c t="s">
        <v>27</v>
      </c>
    </row>
    <row r="11" spans="1:5" ht="12.75">
      <c r="A11" s="35" t="s">
        <v>55</v>
      </c>
      <c r="E11" s="39" t="s">
        <v>907</v>
      </c>
    </row>
    <row r="12" spans="1:5" ht="12.75">
      <c r="A12" s="35" t="s">
        <v>56</v>
      </c>
      <c r="E12" s="40" t="s">
        <v>5</v>
      </c>
    </row>
    <row r="13" spans="1:5" ht="12.75">
      <c r="A13" t="s">
        <v>57</v>
      </c>
      <c r="E13" s="39" t="s">
        <v>5</v>
      </c>
    </row>
    <row r="14" spans="1:16" ht="25.5">
      <c r="A14" t="s">
        <v>49</v>
      </c>
      <c s="34" t="s">
        <v>27</v>
      </c>
      <c s="34" t="s">
        <v>420</v>
      </c>
      <c s="35" t="s">
        <v>5</v>
      </c>
      <c s="6" t="s">
        <v>421</v>
      </c>
      <c s="36" t="s">
        <v>412</v>
      </c>
      <c s="37">
        <v>1.346</v>
      </c>
      <c s="36">
        <v>0</v>
      </c>
      <c s="36">
        <f>ROUND(G14*H14,6)</f>
      </c>
      <c r="L14" s="38">
        <v>0</v>
      </c>
      <c s="32">
        <f>ROUND(ROUND(L14,2)*ROUND(G14,3),2)</f>
      </c>
      <c s="36" t="s">
        <v>54</v>
      </c>
      <c>
        <f>(M14*21)/100</f>
      </c>
      <c t="s">
        <v>27</v>
      </c>
    </row>
    <row r="15" spans="1:5" ht="25.5">
      <c r="A15" s="35" t="s">
        <v>55</v>
      </c>
      <c r="E15" s="39" t="s">
        <v>421</v>
      </c>
    </row>
    <row r="16" spans="1:5" ht="12.75">
      <c r="A16" s="35" t="s">
        <v>56</v>
      </c>
      <c r="E16" s="40" t="s">
        <v>5</v>
      </c>
    </row>
    <row r="17" spans="1:5" ht="12.75">
      <c r="A17" t="s">
        <v>57</v>
      </c>
      <c r="E17" s="39" t="s">
        <v>5</v>
      </c>
    </row>
    <row r="18" spans="1:16" ht="12.75">
      <c r="A18" t="s">
        <v>49</v>
      </c>
      <c s="34" t="s">
        <v>25</v>
      </c>
      <c s="34" t="s">
        <v>908</v>
      </c>
      <c s="35" t="s">
        <v>5</v>
      </c>
      <c s="6" t="s">
        <v>909</v>
      </c>
      <c s="36" t="s">
        <v>412</v>
      </c>
      <c s="37">
        <v>1.346</v>
      </c>
      <c s="36">
        <v>0</v>
      </c>
      <c s="36">
        <f>ROUND(G18*H18,6)</f>
      </c>
      <c r="L18" s="38">
        <v>0</v>
      </c>
      <c s="32">
        <f>ROUND(ROUND(L18,2)*ROUND(G18,3),2)</f>
      </c>
      <c s="36" t="s">
        <v>54</v>
      </c>
      <c>
        <f>(M18*21)/100</f>
      </c>
      <c t="s">
        <v>27</v>
      </c>
    </row>
    <row r="19" spans="1:5" ht="12.75">
      <c r="A19" s="35" t="s">
        <v>55</v>
      </c>
      <c r="E19" s="39" t="s">
        <v>909</v>
      </c>
    </row>
    <row r="20" spans="1:5" ht="12.75">
      <c r="A20" s="35" t="s">
        <v>56</v>
      </c>
      <c r="E20" s="40" t="s">
        <v>5</v>
      </c>
    </row>
    <row r="21" spans="1:5" ht="12.75">
      <c r="A21" t="s">
        <v>57</v>
      </c>
      <c r="E21" s="39" t="s">
        <v>5</v>
      </c>
    </row>
    <row r="22" spans="1:16" ht="38.25">
      <c r="A22" t="s">
        <v>49</v>
      </c>
      <c s="34" t="s">
        <v>63</v>
      </c>
      <c s="34" t="s">
        <v>422</v>
      </c>
      <c s="35" t="s">
        <v>5</v>
      </c>
      <c s="6" t="s">
        <v>423</v>
      </c>
      <c s="36" t="s">
        <v>412</v>
      </c>
      <c s="37">
        <v>25.022</v>
      </c>
      <c s="36">
        <v>0</v>
      </c>
      <c s="36">
        <f>ROUND(G22*H22,6)</f>
      </c>
      <c r="L22" s="38">
        <v>0</v>
      </c>
      <c s="32">
        <f>ROUND(ROUND(L22,2)*ROUND(G22,3),2)</f>
      </c>
      <c s="36" t="s">
        <v>54</v>
      </c>
      <c>
        <f>(M22*21)/100</f>
      </c>
      <c t="s">
        <v>27</v>
      </c>
    </row>
    <row r="23" spans="1:5" ht="38.25">
      <c r="A23" s="35" t="s">
        <v>55</v>
      </c>
      <c r="E23" s="39" t="s">
        <v>424</v>
      </c>
    </row>
    <row r="24" spans="1:5" ht="12.75">
      <c r="A24" s="35" t="s">
        <v>56</v>
      </c>
      <c r="E24" s="40" t="s">
        <v>5</v>
      </c>
    </row>
    <row r="25" spans="1:5" ht="12.75">
      <c r="A25" t="s">
        <v>57</v>
      </c>
      <c r="E25" s="39" t="s">
        <v>5</v>
      </c>
    </row>
    <row r="26" spans="1:16" ht="38.25">
      <c r="A26" t="s">
        <v>49</v>
      </c>
      <c s="34" t="s">
        <v>66</v>
      </c>
      <c s="34" t="s">
        <v>910</v>
      </c>
      <c s="35" t="s">
        <v>5</v>
      </c>
      <c s="6" t="s">
        <v>911</v>
      </c>
      <c s="36" t="s">
        <v>412</v>
      </c>
      <c s="37">
        <v>75.066</v>
      </c>
      <c s="36">
        <v>0</v>
      </c>
      <c s="36">
        <f>ROUND(G26*H26,6)</f>
      </c>
      <c r="L26" s="38">
        <v>0</v>
      </c>
      <c s="32">
        <f>ROUND(ROUND(L26,2)*ROUND(G26,3),2)</f>
      </c>
      <c s="36" t="s">
        <v>54</v>
      </c>
      <c>
        <f>(M26*21)/100</f>
      </c>
      <c t="s">
        <v>27</v>
      </c>
    </row>
    <row r="27" spans="1:5" ht="38.25">
      <c r="A27" s="35" t="s">
        <v>55</v>
      </c>
      <c r="E27" s="39" t="s">
        <v>912</v>
      </c>
    </row>
    <row r="28" spans="1:5" ht="12.75">
      <c r="A28" s="35" t="s">
        <v>56</v>
      </c>
      <c r="E28" s="40" t="s">
        <v>5</v>
      </c>
    </row>
    <row r="29" spans="1:5" ht="12.75">
      <c r="A29" t="s">
        <v>57</v>
      </c>
      <c r="E29" s="39" t="s">
        <v>5</v>
      </c>
    </row>
    <row r="30" spans="1:16" ht="25.5">
      <c r="A30" t="s">
        <v>49</v>
      </c>
      <c s="34" t="s">
        <v>26</v>
      </c>
      <c s="34" t="s">
        <v>913</v>
      </c>
      <c s="35" t="s">
        <v>5</v>
      </c>
      <c s="6" t="s">
        <v>914</v>
      </c>
      <c s="36" t="s">
        <v>412</v>
      </c>
      <c s="37">
        <v>25.022</v>
      </c>
      <c s="36">
        <v>0</v>
      </c>
      <c s="36">
        <f>ROUND(G30*H30,6)</f>
      </c>
      <c r="L30" s="38">
        <v>0</v>
      </c>
      <c s="32">
        <f>ROUND(ROUND(L30,2)*ROUND(G30,3),2)</f>
      </c>
      <c s="36" t="s">
        <v>54</v>
      </c>
      <c>
        <f>(M30*21)/100</f>
      </c>
      <c t="s">
        <v>27</v>
      </c>
    </row>
    <row r="31" spans="1:5" ht="38.25">
      <c r="A31" s="35" t="s">
        <v>55</v>
      </c>
      <c r="E31" s="39" t="s">
        <v>915</v>
      </c>
    </row>
    <row r="32" spans="1:5" ht="12.75">
      <c r="A32" s="35" t="s">
        <v>56</v>
      </c>
      <c r="E32" s="40" t="s">
        <v>5</v>
      </c>
    </row>
    <row r="33" spans="1:5" ht="12.75">
      <c r="A33" t="s">
        <v>57</v>
      </c>
      <c r="E33" s="39" t="s">
        <v>5</v>
      </c>
    </row>
    <row r="34" spans="1:16" ht="38.25">
      <c r="A34" t="s">
        <v>49</v>
      </c>
      <c s="34" t="s">
        <v>71</v>
      </c>
      <c s="34" t="s">
        <v>51</v>
      </c>
      <c s="35" t="s">
        <v>5</v>
      </c>
      <c s="6" t="s">
        <v>916</v>
      </c>
      <c s="36" t="s">
        <v>53</v>
      </c>
      <c s="37">
        <v>45.04</v>
      </c>
      <c s="36">
        <v>0</v>
      </c>
      <c s="36">
        <f>ROUND(G34*H34,6)</f>
      </c>
      <c r="L34" s="38">
        <v>0</v>
      </c>
      <c s="32">
        <f>ROUND(ROUND(L34,2)*ROUND(G34,3),2)</f>
      </c>
      <c s="36" t="s">
        <v>54</v>
      </c>
      <c>
        <f>(M34*21)/100</f>
      </c>
      <c t="s">
        <v>27</v>
      </c>
    </row>
    <row r="35" spans="1:5" ht="51">
      <c r="A35" s="35" t="s">
        <v>55</v>
      </c>
      <c r="E35" s="39" t="s">
        <v>917</v>
      </c>
    </row>
    <row r="36" spans="1:5" ht="12.75">
      <c r="A36" s="35" t="s">
        <v>56</v>
      </c>
      <c r="E36" s="40" t="s">
        <v>5</v>
      </c>
    </row>
    <row r="37" spans="1:5" ht="12.75">
      <c r="A37" t="s">
        <v>57</v>
      </c>
      <c r="E37" s="39" t="s">
        <v>5</v>
      </c>
    </row>
    <row r="38" spans="1:16" ht="25.5">
      <c r="A38" t="s">
        <v>49</v>
      </c>
      <c s="34" t="s">
        <v>75</v>
      </c>
      <c s="34" t="s">
        <v>918</v>
      </c>
      <c s="35" t="s">
        <v>5</v>
      </c>
      <c s="6" t="s">
        <v>919</v>
      </c>
      <c s="36" t="s">
        <v>412</v>
      </c>
      <c s="37">
        <v>13</v>
      </c>
      <c s="36">
        <v>0</v>
      </c>
      <c s="36">
        <f>ROUND(G38*H38,6)</f>
      </c>
      <c r="L38" s="38">
        <v>0</v>
      </c>
      <c s="32">
        <f>ROUND(ROUND(L38,2)*ROUND(G38,3),2)</f>
      </c>
      <c s="36" t="s">
        <v>54</v>
      </c>
      <c>
        <f>(M38*21)/100</f>
      </c>
      <c t="s">
        <v>27</v>
      </c>
    </row>
    <row r="39" spans="1:5" ht="25.5">
      <c r="A39" s="35" t="s">
        <v>55</v>
      </c>
      <c r="E39" s="39" t="s">
        <v>919</v>
      </c>
    </row>
    <row r="40" spans="1:5" ht="12.75">
      <c r="A40" s="35" t="s">
        <v>56</v>
      </c>
      <c r="E40" s="40" t="s">
        <v>5</v>
      </c>
    </row>
    <row r="41" spans="1:5" ht="12.75">
      <c r="A41" t="s">
        <v>57</v>
      </c>
      <c r="E41" s="39" t="s">
        <v>5</v>
      </c>
    </row>
    <row r="42" spans="1:16" ht="25.5">
      <c r="A42" t="s">
        <v>49</v>
      </c>
      <c s="34" t="s">
        <v>78</v>
      </c>
      <c s="34" t="s">
        <v>920</v>
      </c>
      <c s="35" t="s">
        <v>5</v>
      </c>
      <c s="6" t="s">
        <v>921</v>
      </c>
      <c s="36" t="s">
        <v>172</v>
      </c>
      <c s="37">
        <v>20</v>
      </c>
      <c s="36">
        <v>0</v>
      </c>
      <c s="36">
        <f>ROUND(G42*H42,6)</f>
      </c>
      <c r="L42" s="38">
        <v>0</v>
      </c>
      <c s="32">
        <f>ROUND(ROUND(L42,2)*ROUND(G42,3),2)</f>
      </c>
      <c s="36" t="s">
        <v>54</v>
      </c>
      <c>
        <f>(M42*21)/100</f>
      </c>
      <c t="s">
        <v>27</v>
      </c>
    </row>
    <row r="43" spans="1:5" ht="63.75">
      <c r="A43" s="35" t="s">
        <v>55</v>
      </c>
      <c r="E43" s="39" t="s">
        <v>922</v>
      </c>
    </row>
    <row r="44" spans="1:5" ht="12.75">
      <c r="A44" s="35" t="s">
        <v>56</v>
      </c>
      <c r="E44" s="40" t="s">
        <v>5</v>
      </c>
    </row>
    <row r="45" spans="1:5" ht="12.75">
      <c r="A45" t="s">
        <v>57</v>
      </c>
      <c r="E45" s="39" t="s">
        <v>5</v>
      </c>
    </row>
    <row r="46" spans="1:16" ht="25.5">
      <c r="A46" t="s">
        <v>49</v>
      </c>
      <c s="34" t="s">
        <v>81</v>
      </c>
      <c s="34" t="s">
        <v>923</v>
      </c>
      <c s="35" t="s">
        <v>5</v>
      </c>
      <c s="6" t="s">
        <v>921</v>
      </c>
      <c s="36" t="s">
        <v>172</v>
      </c>
      <c s="37">
        <v>20</v>
      </c>
      <c s="36">
        <v>0</v>
      </c>
      <c s="36">
        <f>ROUND(G46*H46,6)</f>
      </c>
      <c r="L46" s="38">
        <v>0</v>
      </c>
      <c s="32">
        <f>ROUND(ROUND(L46,2)*ROUND(G46,3),2)</f>
      </c>
      <c s="36" t="s">
        <v>54</v>
      </c>
      <c>
        <f>(M46*21)/100</f>
      </c>
      <c t="s">
        <v>27</v>
      </c>
    </row>
    <row r="47" spans="1:5" ht="63.75">
      <c r="A47" s="35" t="s">
        <v>55</v>
      </c>
      <c r="E47" s="39" t="s">
        <v>924</v>
      </c>
    </row>
    <row r="48" spans="1:5" ht="12.75">
      <c r="A48" s="35" t="s">
        <v>56</v>
      </c>
      <c r="E48" s="40" t="s">
        <v>5</v>
      </c>
    </row>
    <row r="49" spans="1:5" ht="12.75">
      <c r="A49" t="s">
        <v>57</v>
      </c>
      <c r="E49" s="39" t="s">
        <v>5</v>
      </c>
    </row>
    <row r="50" spans="1:16" ht="12.75">
      <c r="A50" t="s">
        <v>49</v>
      </c>
      <c s="34" t="s">
        <v>84</v>
      </c>
      <c s="34" t="s">
        <v>925</v>
      </c>
      <c s="35" t="s">
        <v>5</v>
      </c>
      <c s="6" t="s">
        <v>926</v>
      </c>
      <c s="36" t="s">
        <v>409</v>
      </c>
      <c s="37">
        <v>38.78</v>
      </c>
      <c s="36">
        <v>0</v>
      </c>
      <c s="36">
        <f>ROUND(G50*H50,6)</f>
      </c>
      <c r="L50" s="38">
        <v>0</v>
      </c>
      <c s="32">
        <f>ROUND(ROUND(L50,2)*ROUND(G50,3),2)</f>
      </c>
      <c s="36" t="s">
        <v>54</v>
      </c>
      <c>
        <f>(M50*21)/100</f>
      </c>
      <c t="s">
        <v>27</v>
      </c>
    </row>
    <row r="51" spans="1:5" ht="12.75">
      <c r="A51" s="35" t="s">
        <v>55</v>
      </c>
      <c r="E51" s="39" t="s">
        <v>926</v>
      </c>
    </row>
    <row r="52" spans="1:5" ht="12.75">
      <c r="A52" s="35" t="s">
        <v>56</v>
      </c>
      <c r="E52" s="40" t="s">
        <v>5</v>
      </c>
    </row>
    <row r="53" spans="1:5" ht="12.75">
      <c r="A53" t="s">
        <v>57</v>
      </c>
      <c r="E53" s="39" t="s">
        <v>5</v>
      </c>
    </row>
    <row r="54" spans="1:16" ht="25.5">
      <c r="A54" t="s">
        <v>49</v>
      </c>
      <c s="34" t="s">
        <v>88</v>
      </c>
      <c s="34" t="s">
        <v>927</v>
      </c>
      <c s="35" t="s">
        <v>5</v>
      </c>
      <c s="6" t="s">
        <v>928</v>
      </c>
      <c s="36" t="s">
        <v>409</v>
      </c>
      <c s="37">
        <v>38.78</v>
      </c>
      <c s="36">
        <v>0</v>
      </c>
      <c s="36">
        <f>ROUND(G54*H54,6)</f>
      </c>
      <c r="L54" s="38">
        <v>0</v>
      </c>
      <c s="32">
        <f>ROUND(ROUND(L54,2)*ROUND(G54,3),2)</f>
      </c>
      <c s="36" t="s">
        <v>54</v>
      </c>
      <c>
        <f>(M54*21)/100</f>
      </c>
      <c t="s">
        <v>27</v>
      </c>
    </row>
    <row r="55" spans="1:5" ht="25.5">
      <c r="A55" s="35" t="s">
        <v>55</v>
      </c>
      <c r="E55" s="39" t="s">
        <v>928</v>
      </c>
    </row>
    <row r="56" spans="1:5" ht="12.75">
      <c r="A56" s="35" t="s">
        <v>56</v>
      </c>
      <c r="E56" s="40" t="s">
        <v>5</v>
      </c>
    </row>
    <row r="57" spans="1:5" ht="12.75">
      <c r="A57" t="s">
        <v>57</v>
      </c>
      <c r="E57" s="39" t="s">
        <v>5</v>
      </c>
    </row>
    <row r="58" spans="1:16" ht="25.5">
      <c r="A58" t="s">
        <v>49</v>
      </c>
      <c s="34" t="s">
        <v>155</v>
      </c>
      <c s="34" t="s">
        <v>929</v>
      </c>
      <c s="35" t="s">
        <v>5</v>
      </c>
      <c s="6" t="s">
        <v>930</v>
      </c>
      <c s="36" t="s">
        <v>412</v>
      </c>
      <c s="37">
        <v>38.78</v>
      </c>
      <c s="36">
        <v>0</v>
      </c>
      <c s="36">
        <f>ROUND(G58*H58,6)</f>
      </c>
      <c r="L58" s="38">
        <v>0</v>
      </c>
      <c s="32">
        <f>ROUND(ROUND(L58,2)*ROUND(G58,3),2)</f>
      </c>
      <c s="36" t="s">
        <v>54</v>
      </c>
      <c>
        <f>(M58*21)/100</f>
      </c>
      <c t="s">
        <v>27</v>
      </c>
    </row>
    <row r="59" spans="1:5" ht="25.5">
      <c r="A59" s="35" t="s">
        <v>55</v>
      </c>
      <c r="E59" s="39" t="s">
        <v>930</v>
      </c>
    </row>
    <row r="60" spans="1:5" ht="12.75">
      <c r="A60" s="35" t="s">
        <v>56</v>
      </c>
      <c r="E60" s="40" t="s">
        <v>5</v>
      </c>
    </row>
    <row r="61" spans="1:5" ht="12.75">
      <c r="A61" t="s">
        <v>57</v>
      </c>
      <c r="E61" s="39" t="s">
        <v>5</v>
      </c>
    </row>
    <row r="62" spans="1:16" ht="25.5">
      <c r="A62" t="s">
        <v>49</v>
      </c>
      <c s="34" t="s">
        <v>159</v>
      </c>
      <c s="34" t="s">
        <v>931</v>
      </c>
      <c s="35" t="s">
        <v>5</v>
      </c>
      <c s="6" t="s">
        <v>932</v>
      </c>
      <c s="36" t="s">
        <v>412</v>
      </c>
      <c s="37">
        <v>38.78</v>
      </c>
      <c s="36">
        <v>0</v>
      </c>
      <c s="36">
        <f>ROUND(G62*H62,6)</f>
      </c>
      <c r="L62" s="38">
        <v>0</v>
      </c>
      <c s="32">
        <f>ROUND(ROUND(L62,2)*ROUND(G62,3),2)</f>
      </c>
      <c s="36" t="s">
        <v>54</v>
      </c>
      <c>
        <f>(M62*21)/100</f>
      </c>
      <c t="s">
        <v>27</v>
      </c>
    </row>
    <row r="63" spans="1:5" ht="38.25">
      <c r="A63" s="35" t="s">
        <v>55</v>
      </c>
      <c r="E63" s="39" t="s">
        <v>933</v>
      </c>
    </row>
    <row r="64" spans="1:5" ht="12.75">
      <c r="A64" s="35" t="s">
        <v>56</v>
      </c>
      <c r="E64" s="40" t="s">
        <v>5</v>
      </c>
    </row>
    <row r="65" spans="1:5" ht="12.75">
      <c r="A65" t="s">
        <v>57</v>
      </c>
      <c r="E65" s="39" t="s">
        <v>5</v>
      </c>
    </row>
    <row r="66" spans="1:13" ht="12.75">
      <c r="A66" t="s">
        <v>46</v>
      </c>
      <c r="C66" s="31" t="s">
        <v>27</v>
      </c>
      <c r="E66" s="33" t="s">
        <v>934</v>
      </c>
      <c r="J66" s="32">
        <f>0</f>
      </c>
      <c s="32">
        <f>0</f>
      </c>
      <c s="32">
        <f>0+L67+L71+L75+L79+L83+L87+L91+L95</f>
      </c>
      <c s="32">
        <f>0+M67+M71+M75+M79+M83+M87+M91+M95</f>
      </c>
    </row>
    <row r="67" spans="1:16" ht="25.5">
      <c r="A67" t="s">
        <v>49</v>
      </c>
      <c s="34" t="s">
        <v>163</v>
      </c>
      <c s="34" t="s">
        <v>935</v>
      </c>
      <c s="35" t="s">
        <v>5</v>
      </c>
      <c s="6" t="s">
        <v>936</v>
      </c>
      <c s="36" t="s">
        <v>412</v>
      </c>
      <c s="37">
        <v>0.391</v>
      </c>
      <c s="36">
        <v>0</v>
      </c>
      <c s="36">
        <f>ROUND(G67*H67,6)</f>
      </c>
      <c r="L67" s="38">
        <v>0</v>
      </c>
      <c s="32">
        <f>ROUND(ROUND(L67,2)*ROUND(G67,3),2)</f>
      </c>
      <c s="36" t="s">
        <v>54</v>
      </c>
      <c>
        <f>(M67*21)/100</f>
      </c>
      <c t="s">
        <v>27</v>
      </c>
    </row>
    <row r="68" spans="1:5" ht="38.25">
      <c r="A68" s="35" t="s">
        <v>55</v>
      </c>
      <c r="E68" s="39" t="s">
        <v>937</v>
      </c>
    </row>
    <row r="69" spans="1:5" ht="12.75">
      <c r="A69" s="35" t="s">
        <v>56</v>
      </c>
      <c r="E69" s="40" t="s">
        <v>5</v>
      </c>
    </row>
    <row r="70" spans="1:5" ht="12.75">
      <c r="A70" t="s">
        <v>57</v>
      </c>
      <c r="E70" s="39" t="s">
        <v>5</v>
      </c>
    </row>
    <row r="71" spans="1:16" ht="25.5">
      <c r="A71" t="s">
        <v>49</v>
      </c>
      <c s="34" t="s">
        <v>166</v>
      </c>
      <c s="34" t="s">
        <v>938</v>
      </c>
      <c s="35" t="s">
        <v>5</v>
      </c>
      <c s="6" t="s">
        <v>939</v>
      </c>
      <c s="36" t="s">
        <v>412</v>
      </c>
      <c s="37">
        <v>7.466</v>
      </c>
      <c s="36">
        <v>0</v>
      </c>
      <c s="36">
        <f>ROUND(G71*H71,6)</f>
      </c>
      <c r="L71" s="38">
        <v>0</v>
      </c>
      <c s="32">
        <f>ROUND(ROUND(L71,2)*ROUND(G71,3),2)</f>
      </c>
      <c s="36" t="s">
        <v>54</v>
      </c>
      <c>
        <f>(M71*21)/100</f>
      </c>
      <c t="s">
        <v>27</v>
      </c>
    </row>
    <row r="72" spans="1:5" ht="25.5">
      <c r="A72" s="35" t="s">
        <v>55</v>
      </c>
      <c r="E72" s="39" t="s">
        <v>939</v>
      </c>
    </row>
    <row r="73" spans="1:5" ht="12.75">
      <c r="A73" s="35" t="s">
        <v>56</v>
      </c>
      <c r="E73" s="40" t="s">
        <v>5</v>
      </c>
    </row>
    <row r="74" spans="1:5" ht="12.75">
      <c r="A74" t="s">
        <v>57</v>
      </c>
      <c r="E74" s="39" t="s">
        <v>5</v>
      </c>
    </row>
    <row r="75" spans="1:16" ht="12.75">
      <c r="A75" t="s">
        <v>49</v>
      </c>
      <c s="34" t="s">
        <v>169</v>
      </c>
      <c s="34" t="s">
        <v>940</v>
      </c>
      <c s="35" t="s">
        <v>5</v>
      </c>
      <c s="6" t="s">
        <v>941</v>
      </c>
      <c s="36" t="s">
        <v>409</v>
      </c>
      <c s="37">
        <v>10</v>
      </c>
      <c s="36">
        <v>0</v>
      </c>
      <c s="36">
        <f>ROUND(G75*H75,6)</f>
      </c>
      <c r="L75" s="38">
        <v>0</v>
      </c>
      <c s="32">
        <f>ROUND(ROUND(L75,2)*ROUND(G75,3),2)</f>
      </c>
      <c s="36" t="s">
        <v>54</v>
      </c>
      <c>
        <f>(M75*21)/100</f>
      </c>
      <c t="s">
        <v>27</v>
      </c>
    </row>
    <row r="76" spans="1:5" ht="12.75">
      <c r="A76" s="35" t="s">
        <v>55</v>
      </c>
      <c r="E76" s="39" t="s">
        <v>941</v>
      </c>
    </row>
    <row r="77" spans="1:5" ht="12.75">
      <c r="A77" s="35" t="s">
        <v>56</v>
      </c>
      <c r="E77" s="40" t="s">
        <v>5</v>
      </c>
    </row>
    <row r="78" spans="1:5" ht="12.75">
      <c r="A78" t="s">
        <v>57</v>
      </c>
      <c r="E78" s="39" t="s">
        <v>5</v>
      </c>
    </row>
    <row r="79" spans="1:16" ht="12.75">
      <c r="A79" t="s">
        <v>49</v>
      </c>
      <c s="34" t="s">
        <v>173</v>
      </c>
      <c s="34" t="s">
        <v>942</v>
      </c>
      <c s="35" t="s">
        <v>5</v>
      </c>
      <c s="6" t="s">
        <v>943</v>
      </c>
      <c s="36" t="s">
        <v>409</v>
      </c>
      <c s="37">
        <v>10</v>
      </c>
      <c s="36">
        <v>0</v>
      </c>
      <c s="36">
        <f>ROUND(G79*H79,6)</f>
      </c>
      <c r="L79" s="38">
        <v>0</v>
      </c>
      <c s="32">
        <f>ROUND(ROUND(L79,2)*ROUND(G79,3),2)</f>
      </c>
      <c s="36" t="s">
        <v>54</v>
      </c>
      <c>
        <f>(M79*21)/100</f>
      </c>
      <c t="s">
        <v>27</v>
      </c>
    </row>
    <row r="80" spans="1:5" ht="12.75">
      <c r="A80" s="35" t="s">
        <v>55</v>
      </c>
      <c r="E80" s="39" t="s">
        <v>943</v>
      </c>
    </row>
    <row r="81" spans="1:5" ht="12.75">
      <c r="A81" s="35" t="s">
        <v>56</v>
      </c>
      <c r="E81" s="40" t="s">
        <v>5</v>
      </c>
    </row>
    <row r="82" spans="1:5" ht="12.75">
      <c r="A82" t="s">
        <v>57</v>
      </c>
      <c r="E82" s="39" t="s">
        <v>5</v>
      </c>
    </row>
    <row r="83" spans="1:16" ht="25.5">
      <c r="A83" t="s">
        <v>49</v>
      </c>
      <c s="34" t="s">
        <v>176</v>
      </c>
      <c s="34" t="s">
        <v>944</v>
      </c>
      <c s="35" t="s">
        <v>5</v>
      </c>
      <c s="6" t="s">
        <v>945</v>
      </c>
      <c s="36" t="s">
        <v>409</v>
      </c>
      <c s="37">
        <v>7.815</v>
      </c>
      <c s="36">
        <v>0</v>
      </c>
      <c s="36">
        <f>ROUND(G83*H83,6)</f>
      </c>
      <c r="L83" s="38">
        <v>0</v>
      </c>
      <c s="32">
        <f>ROUND(ROUND(L83,2)*ROUND(G83,3),2)</f>
      </c>
      <c s="36" t="s">
        <v>54</v>
      </c>
      <c>
        <f>(M83*21)/100</f>
      </c>
      <c t="s">
        <v>27</v>
      </c>
    </row>
    <row r="84" spans="1:5" ht="25.5">
      <c r="A84" s="35" t="s">
        <v>55</v>
      </c>
      <c r="E84" s="39" t="s">
        <v>945</v>
      </c>
    </row>
    <row r="85" spans="1:5" ht="12.75">
      <c r="A85" s="35" t="s">
        <v>56</v>
      </c>
      <c r="E85" s="40" t="s">
        <v>5</v>
      </c>
    </row>
    <row r="86" spans="1:5" ht="12.75">
      <c r="A86" t="s">
        <v>57</v>
      </c>
      <c r="E86" s="39" t="s">
        <v>5</v>
      </c>
    </row>
    <row r="87" spans="1:16" ht="25.5">
      <c r="A87" t="s">
        <v>49</v>
      </c>
      <c s="34" t="s">
        <v>179</v>
      </c>
      <c s="34" t="s">
        <v>946</v>
      </c>
      <c s="35" t="s">
        <v>5</v>
      </c>
      <c s="6" t="s">
        <v>947</v>
      </c>
      <c s="36" t="s">
        <v>409</v>
      </c>
      <c s="37">
        <v>1.136</v>
      </c>
      <c s="36">
        <v>0</v>
      </c>
      <c s="36">
        <f>ROUND(G87*H87,6)</f>
      </c>
      <c r="L87" s="38">
        <v>0</v>
      </c>
      <c s="32">
        <f>ROUND(ROUND(L87,2)*ROUND(G87,3),2)</f>
      </c>
      <c s="36" t="s">
        <v>54</v>
      </c>
      <c>
        <f>(M87*21)/100</f>
      </c>
      <c t="s">
        <v>27</v>
      </c>
    </row>
    <row r="88" spans="1:5" ht="25.5">
      <c r="A88" s="35" t="s">
        <v>55</v>
      </c>
      <c r="E88" s="39" t="s">
        <v>947</v>
      </c>
    </row>
    <row r="89" spans="1:5" ht="12.75">
      <c r="A89" s="35" t="s">
        <v>56</v>
      </c>
      <c r="E89" s="40" t="s">
        <v>5</v>
      </c>
    </row>
    <row r="90" spans="1:5" ht="12.75">
      <c r="A90" t="s">
        <v>57</v>
      </c>
      <c r="E90" s="39" t="s">
        <v>5</v>
      </c>
    </row>
    <row r="91" spans="1:16" ht="25.5">
      <c r="A91" t="s">
        <v>49</v>
      </c>
      <c s="34" t="s">
        <v>182</v>
      </c>
      <c s="34" t="s">
        <v>948</v>
      </c>
      <c s="35" t="s">
        <v>5</v>
      </c>
      <c s="6" t="s">
        <v>949</v>
      </c>
      <c s="36" t="s">
        <v>53</v>
      </c>
      <c s="37">
        <v>0.213</v>
      </c>
      <c s="36">
        <v>0</v>
      </c>
      <c s="36">
        <f>ROUND(G91*H91,6)</f>
      </c>
      <c r="L91" s="38">
        <v>0</v>
      </c>
      <c s="32">
        <f>ROUND(ROUND(L91,2)*ROUND(G91,3),2)</f>
      </c>
      <c s="36" t="s">
        <v>54</v>
      </c>
      <c>
        <f>(M91*21)/100</f>
      </c>
      <c t="s">
        <v>27</v>
      </c>
    </row>
    <row r="92" spans="1:5" ht="38.25">
      <c r="A92" s="35" t="s">
        <v>55</v>
      </c>
      <c r="E92" s="39" t="s">
        <v>950</v>
      </c>
    </row>
    <row r="93" spans="1:5" ht="12.75">
      <c r="A93" s="35" t="s">
        <v>56</v>
      </c>
      <c r="E93" s="40" t="s">
        <v>5</v>
      </c>
    </row>
    <row r="94" spans="1:5" ht="12.75">
      <c r="A94" t="s">
        <v>57</v>
      </c>
      <c r="E94" s="39" t="s">
        <v>5</v>
      </c>
    </row>
    <row r="95" spans="1:16" ht="25.5">
      <c r="A95" t="s">
        <v>49</v>
      </c>
      <c s="34" t="s">
        <v>185</v>
      </c>
      <c s="34" t="s">
        <v>951</v>
      </c>
      <c s="35" t="s">
        <v>5</v>
      </c>
      <c s="6" t="s">
        <v>952</v>
      </c>
      <c s="36" t="s">
        <v>412</v>
      </c>
      <c s="37">
        <v>1.835</v>
      </c>
      <c s="36">
        <v>0</v>
      </c>
      <c s="36">
        <f>ROUND(G95*H95,6)</f>
      </c>
      <c r="L95" s="38">
        <v>0</v>
      </c>
      <c s="32">
        <f>ROUND(ROUND(L95,2)*ROUND(G95,3),2)</f>
      </c>
      <c s="36" t="s">
        <v>54</v>
      </c>
      <c>
        <f>(M95*21)/100</f>
      </c>
      <c t="s">
        <v>27</v>
      </c>
    </row>
    <row r="96" spans="1:5" ht="25.5">
      <c r="A96" s="35" t="s">
        <v>55</v>
      </c>
      <c r="E96" s="39" t="s">
        <v>952</v>
      </c>
    </row>
    <row r="97" spans="1:5" ht="12.75">
      <c r="A97" s="35" t="s">
        <v>56</v>
      </c>
      <c r="E97" s="40" t="s">
        <v>5</v>
      </c>
    </row>
    <row r="98" spans="1:5" ht="12.75">
      <c r="A98" t="s">
        <v>57</v>
      </c>
      <c r="E98" s="39" t="s">
        <v>5</v>
      </c>
    </row>
    <row r="99" spans="1:13" ht="12.75">
      <c r="A99" t="s">
        <v>46</v>
      </c>
      <c r="C99" s="31" t="s">
        <v>25</v>
      </c>
      <c r="E99" s="33" t="s">
        <v>953</v>
      </c>
      <c r="J99" s="32">
        <f>0</f>
      </c>
      <c s="32">
        <f>0</f>
      </c>
      <c s="32">
        <f>0+L100+L104+L108+L112+L116+L120+L124+L128+L132+L136+L140+L144+L148+L152+L156+L160+L164+L168+L172+L176+L180+L184+L188+L192+L196+L200+L204</f>
      </c>
      <c s="32">
        <f>0+M100+M104+M108+M112+M116+M120+M124+M128+M132+M136+M140+M144+M148+M152+M156+M160+M164+M168+M172+M176+M180+M184+M188+M192+M196+M200+M204</f>
      </c>
    </row>
    <row r="100" spans="1:16" ht="25.5">
      <c r="A100" t="s">
        <v>49</v>
      </c>
      <c s="34" t="s">
        <v>188</v>
      </c>
      <c s="34" t="s">
        <v>954</v>
      </c>
      <c s="35" t="s">
        <v>5</v>
      </c>
      <c s="6" t="s">
        <v>955</v>
      </c>
      <c s="36" t="s">
        <v>350</v>
      </c>
      <c s="37">
        <v>4</v>
      </c>
      <c s="36">
        <v>0</v>
      </c>
      <c s="36">
        <f>ROUND(G100*H100,6)</f>
      </c>
      <c r="L100" s="38">
        <v>0</v>
      </c>
      <c s="32">
        <f>ROUND(ROUND(L100,2)*ROUND(G100,3),2)</f>
      </c>
      <c s="36" t="s">
        <v>54</v>
      </c>
      <c>
        <f>(M100*21)/100</f>
      </c>
      <c t="s">
        <v>27</v>
      </c>
    </row>
    <row r="101" spans="1:5" ht="25.5">
      <c r="A101" s="35" t="s">
        <v>55</v>
      </c>
      <c r="E101" s="39" t="s">
        <v>955</v>
      </c>
    </row>
    <row r="102" spans="1:5" ht="12.75">
      <c r="A102" s="35" t="s">
        <v>56</v>
      </c>
      <c r="E102" s="40" t="s">
        <v>5</v>
      </c>
    </row>
    <row r="103" spans="1:5" ht="12.75">
      <c r="A103" t="s">
        <v>57</v>
      </c>
      <c r="E103" s="39" t="s">
        <v>5</v>
      </c>
    </row>
    <row r="104" spans="1:16" ht="25.5">
      <c r="A104" t="s">
        <v>49</v>
      </c>
      <c s="34" t="s">
        <v>191</v>
      </c>
      <c s="34" t="s">
        <v>956</v>
      </c>
      <c s="35" t="s">
        <v>5</v>
      </c>
      <c s="6" t="s">
        <v>957</v>
      </c>
      <c s="36" t="s">
        <v>350</v>
      </c>
      <c s="37">
        <v>19</v>
      </c>
      <c s="36">
        <v>0</v>
      </c>
      <c s="36">
        <f>ROUND(G104*H104,6)</f>
      </c>
      <c r="L104" s="38">
        <v>0</v>
      </c>
      <c s="32">
        <f>ROUND(ROUND(L104,2)*ROUND(G104,3),2)</f>
      </c>
      <c s="36" t="s">
        <v>54</v>
      </c>
      <c>
        <f>(M104*21)/100</f>
      </c>
      <c t="s">
        <v>27</v>
      </c>
    </row>
    <row r="105" spans="1:5" ht="25.5">
      <c r="A105" s="35" t="s">
        <v>55</v>
      </c>
      <c r="E105" s="39" t="s">
        <v>957</v>
      </c>
    </row>
    <row r="106" spans="1:5" ht="12.75">
      <c r="A106" s="35" t="s">
        <v>56</v>
      </c>
      <c r="E106" s="40" t="s">
        <v>5</v>
      </c>
    </row>
    <row r="107" spans="1:5" ht="12.75">
      <c r="A107" t="s">
        <v>57</v>
      </c>
      <c r="E107" s="39" t="s">
        <v>5</v>
      </c>
    </row>
    <row r="108" spans="1:16" ht="25.5">
      <c r="A108" t="s">
        <v>49</v>
      </c>
      <c s="34" t="s">
        <v>194</v>
      </c>
      <c s="34" t="s">
        <v>958</v>
      </c>
      <c s="35" t="s">
        <v>5</v>
      </c>
      <c s="6" t="s">
        <v>959</v>
      </c>
      <c s="36" t="s">
        <v>350</v>
      </c>
      <c s="37">
        <v>61</v>
      </c>
      <c s="36">
        <v>0</v>
      </c>
      <c s="36">
        <f>ROUND(G108*H108,6)</f>
      </c>
      <c r="L108" s="38">
        <v>0</v>
      </c>
      <c s="32">
        <f>ROUND(ROUND(L108,2)*ROUND(G108,3),2)</f>
      </c>
      <c s="36" t="s">
        <v>54</v>
      </c>
      <c>
        <f>(M108*21)/100</f>
      </c>
      <c t="s">
        <v>27</v>
      </c>
    </row>
    <row r="109" spans="1:5" ht="25.5">
      <c r="A109" s="35" t="s">
        <v>55</v>
      </c>
      <c r="E109" s="39" t="s">
        <v>959</v>
      </c>
    </row>
    <row r="110" spans="1:5" ht="12.75">
      <c r="A110" s="35" t="s">
        <v>56</v>
      </c>
      <c r="E110" s="40" t="s">
        <v>5</v>
      </c>
    </row>
    <row r="111" spans="1:5" ht="12.75">
      <c r="A111" t="s">
        <v>57</v>
      </c>
      <c r="E111" s="39" t="s">
        <v>5</v>
      </c>
    </row>
    <row r="112" spans="1:16" ht="25.5">
      <c r="A112" t="s">
        <v>49</v>
      </c>
      <c s="34" t="s">
        <v>197</v>
      </c>
      <c s="34" t="s">
        <v>960</v>
      </c>
      <c s="35" t="s">
        <v>5</v>
      </c>
      <c s="6" t="s">
        <v>961</v>
      </c>
      <c s="36" t="s">
        <v>350</v>
      </c>
      <c s="37">
        <v>8</v>
      </c>
      <c s="36">
        <v>0</v>
      </c>
      <c s="36">
        <f>ROUND(G112*H112,6)</f>
      </c>
      <c r="L112" s="38">
        <v>0</v>
      </c>
      <c s="32">
        <f>ROUND(ROUND(L112,2)*ROUND(G112,3),2)</f>
      </c>
      <c s="36" t="s">
        <v>54</v>
      </c>
      <c>
        <f>(M112*21)/100</f>
      </c>
      <c t="s">
        <v>27</v>
      </c>
    </row>
    <row r="113" spans="1:5" ht="25.5">
      <c r="A113" s="35" t="s">
        <v>55</v>
      </c>
      <c r="E113" s="39" t="s">
        <v>961</v>
      </c>
    </row>
    <row r="114" spans="1:5" ht="12.75">
      <c r="A114" s="35" t="s">
        <v>56</v>
      </c>
      <c r="E114" s="40" t="s">
        <v>5</v>
      </c>
    </row>
    <row r="115" spans="1:5" ht="12.75">
      <c r="A115" t="s">
        <v>57</v>
      </c>
      <c r="E115" s="39" t="s">
        <v>5</v>
      </c>
    </row>
    <row r="116" spans="1:16" ht="25.5">
      <c r="A116" t="s">
        <v>49</v>
      </c>
      <c s="34" t="s">
        <v>200</v>
      </c>
      <c s="34" t="s">
        <v>962</v>
      </c>
      <c s="35" t="s">
        <v>5</v>
      </c>
      <c s="6" t="s">
        <v>963</v>
      </c>
      <c s="36" t="s">
        <v>350</v>
      </c>
      <c s="37">
        <v>8</v>
      </c>
      <c s="36">
        <v>0</v>
      </c>
      <c s="36">
        <f>ROUND(G116*H116,6)</f>
      </c>
      <c r="L116" s="38">
        <v>0</v>
      </c>
      <c s="32">
        <f>ROUND(ROUND(L116,2)*ROUND(G116,3),2)</f>
      </c>
      <c s="36" t="s">
        <v>54</v>
      </c>
      <c>
        <f>(M116*21)/100</f>
      </c>
      <c t="s">
        <v>27</v>
      </c>
    </row>
    <row r="117" spans="1:5" ht="25.5">
      <c r="A117" s="35" t="s">
        <v>55</v>
      </c>
      <c r="E117" s="39" t="s">
        <v>963</v>
      </c>
    </row>
    <row r="118" spans="1:5" ht="12.75">
      <c r="A118" s="35" t="s">
        <v>56</v>
      </c>
      <c r="E118" s="40" t="s">
        <v>5</v>
      </c>
    </row>
    <row r="119" spans="1:5" ht="12.75">
      <c r="A119" t="s">
        <v>57</v>
      </c>
      <c r="E119" s="39" t="s">
        <v>5</v>
      </c>
    </row>
    <row r="120" spans="1:16" ht="25.5">
      <c r="A120" t="s">
        <v>49</v>
      </c>
      <c s="34" t="s">
        <v>203</v>
      </c>
      <c s="34" t="s">
        <v>964</v>
      </c>
      <c s="35" t="s">
        <v>5</v>
      </c>
      <c s="6" t="s">
        <v>965</v>
      </c>
      <c s="36" t="s">
        <v>53</v>
      </c>
      <c s="37">
        <v>0.597</v>
      </c>
      <c s="36">
        <v>0</v>
      </c>
      <c s="36">
        <f>ROUND(G120*H120,6)</f>
      </c>
      <c r="L120" s="38">
        <v>0</v>
      </c>
      <c s="32">
        <f>ROUND(ROUND(L120,2)*ROUND(G120,3),2)</f>
      </c>
      <c s="36" t="s">
        <v>54</v>
      </c>
      <c>
        <f>(M120*21)/100</f>
      </c>
      <c t="s">
        <v>27</v>
      </c>
    </row>
    <row r="121" spans="1:5" ht="25.5">
      <c r="A121" s="35" t="s">
        <v>55</v>
      </c>
      <c r="E121" s="39" t="s">
        <v>965</v>
      </c>
    </row>
    <row r="122" spans="1:5" ht="12.75">
      <c r="A122" s="35" t="s">
        <v>56</v>
      </c>
      <c r="E122" s="40" t="s">
        <v>5</v>
      </c>
    </row>
    <row r="123" spans="1:5" ht="12.75">
      <c r="A123" t="s">
        <v>57</v>
      </c>
      <c r="E123" s="39" t="s">
        <v>5</v>
      </c>
    </row>
    <row r="124" spans="1:16" ht="12.75">
      <c r="A124" t="s">
        <v>49</v>
      </c>
      <c s="34" t="s">
        <v>206</v>
      </c>
      <c s="34" t="s">
        <v>966</v>
      </c>
      <c s="35" t="s">
        <v>5</v>
      </c>
      <c s="6" t="s">
        <v>967</v>
      </c>
      <c s="36" t="s">
        <v>53</v>
      </c>
      <c s="37">
        <v>0.657</v>
      </c>
      <c s="36">
        <v>0</v>
      </c>
      <c s="36">
        <f>ROUND(G124*H124,6)</f>
      </c>
      <c r="L124" s="38">
        <v>0</v>
      </c>
      <c s="32">
        <f>ROUND(ROUND(L124,2)*ROUND(G124,3),2)</f>
      </c>
      <c s="36" t="s">
        <v>54</v>
      </c>
      <c>
        <f>(M124*21)/100</f>
      </c>
      <c t="s">
        <v>27</v>
      </c>
    </row>
    <row r="125" spans="1:5" ht="12.75">
      <c r="A125" s="35" t="s">
        <v>55</v>
      </c>
      <c r="E125" s="39" t="s">
        <v>967</v>
      </c>
    </row>
    <row r="126" spans="1:5" ht="12.75">
      <c r="A126" s="35" t="s">
        <v>56</v>
      </c>
      <c r="E126" s="40" t="s">
        <v>5</v>
      </c>
    </row>
    <row r="127" spans="1:5" ht="12.75">
      <c r="A127" t="s">
        <v>57</v>
      </c>
      <c r="E127" s="39" t="s">
        <v>5</v>
      </c>
    </row>
    <row r="128" spans="1:16" ht="25.5">
      <c r="A128" t="s">
        <v>49</v>
      </c>
      <c s="34" t="s">
        <v>210</v>
      </c>
      <c s="34" t="s">
        <v>968</v>
      </c>
      <c s="35" t="s">
        <v>5</v>
      </c>
      <c s="6" t="s">
        <v>969</v>
      </c>
      <c s="36" t="s">
        <v>409</v>
      </c>
      <c s="37">
        <v>4.56</v>
      </c>
      <c s="36">
        <v>0</v>
      </c>
      <c s="36">
        <f>ROUND(G128*H128,6)</f>
      </c>
      <c r="L128" s="38">
        <v>0</v>
      </c>
      <c s="32">
        <f>ROUND(ROUND(L128,2)*ROUND(G128,3),2)</f>
      </c>
      <c s="36" t="s">
        <v>54</v>
      </c>
      <c>
        <f>(M128*21)/100</f>
      </c>
      <c t="s">
        <v>27</v>
      </c>
    </row>
    <row r="129" spans="1:5" ht="25.5">
      <c r="A129" s="35" t="s">
        <v>55</v>
      </c>
      <c r="E129" s="39" t="s">
        <v>969</v>
      </c>
    </row>
    <row r="130" spans="1:5" ht="12.75">
      <c r="A130" s="35" t="s">
        <v>56</v>
      </c>
      <c r="E130" s="40" t="s">
        <v>5</v>
      </c>
    </row>
    <row r="131" spans="1:5" ht="12.75">
      <c r="A131" t="s">
        <v>57</v>
      </c>
      <c r="E131" s="39" t="s">
        <v>5</v>
      </c>
    </row>
    <row r="132" spans="1:16" ht="12.75">
      <c r="A132" t="s">
        <v>49</v>
      </c>
      <c s="34" t="s">
        <v>214</v>
      </c>
      <c s="34" t="s">
        <v>970</v>
      </c>
      <c s="35" t="s">
        <v>5</v>
      </c>
      <c s="6" t="s">
        <v>971</v>
      </c>
      <c s="36" t="s">
        <v>412</v>
      </c>
      <c s="37">
        <v>0.342</v>
      </c>
      <c s="36">
        <v>0</v>
      </c>
      <c s="36">
        <f>ROUND(G132*H132,6)</f>
      </c>
      <c r="L132" s="38">
        <v>0</v>
      </c>
      <c s="32">
        <f>ROUND(ROUND(L132,2)*ROUND(G132,3),2)</f>
      </c>
      <c s="36" t="s">
        <v>54</v>
      </c>
      <c>
        <f>(M132*21)/100</f>
      </c>
      <c t="s">
        <v>27</v>
      </c>
    </row>
    <row r="133" spans="1:5" ht="12.75">
      <c r="A133" s="35" t="s">
        <v>55</v>
      </c>
      <c r="E133" s="39" t="s">
        <v>971</v>
      </c>
    </row>
    <row r="134" spans="1:5" ht="12.75">
      <c r="A134" s="35" t="s">
        <v>56</v>
      </c>
      <c r="E134" s="40" t="s">
        <v>5</v>
      </c>
    </row>
    <row r="135" spans="1:5" ht="12.75">
      <c r="A135" t="s">
        <v>57</v>
      </c>
      <c r="E135" s="39" t="s">
        <v>5</v>
      </c>
    </row>
    <row r="136" spans="1:16" ht="25.5">
      <c r="A136" t="s">
        <v>49</v>
      </c>
      <c s="34" t="s">
        <v>218</v>
      </c>
      <c s="34" t="s">
        <v>972</v>
      </c>
      <c s="35" t="s">
        <v>5</v>
      </c>
      <c s="6" t="s">
        <v>973</v>
      </c>
      <c s="36" t="s">
        <v>409</v>
      </c>
      <c s="37">
        <v>9.69</v>
      </c>
      <c s="36">
        <v>0</v>
      </c>
      <c s="36">
        <f>ROUND(G136*H136,6)</f>
      </c>
      <c r="L136" s="38">
        <v>0</v>
      </c>
      <c s="32">
        <f>ROUND(ROUND(L136,2)*ROUND(G136,3),2)</f>
      </c>
      <c s="36" t="s">
        <v>54</v>
      </c>
      <c>
        <f>(M136*21)/100</f>
      </c>
      <c t="s">
        <v>27</v>
      </c>
    </row>
    <row r="137" spans="1:5" ht="25.5">
      <c r="A137" s="35" t="s">
        <v>55</v>
      </c>
      <c r="E137" s="39" t="s">
        <v>973</v>
      </c>
    </row>
    <row r="138" spans="1:5" ht="12.75">
      <c r="A138" s="35" t="s">
        <v>56</v>
      </c>
      <c r="E138" s="40" t="s">
        <v>5</v>
      </c>
    </row>
    <row r="139" spans="1:5" ht="12.75">
      <c r="A139" t="s">
        <v>57</v>
      </c>
      <c r="E139" s="39" t="s">
        <v>5</v>
      </c>
    </row>
    <row r="140" spans="1:16" ht="25.5">
      <c r="A140" t="s">
        <v>49</v>
      </c>
      <c s="34" t="s">
        <v>221</v>
      </c>
      <c s="34" t="s">
        <v>974</v>
      </c>
      <c s="35" t="s">
        <v>5</v>
      </c>
      <c s="6" t="s">
        <v>975</v>
      </c>
      <c s="36" t="s">
        <v>172</v>
      </c>
      <c s="37">
        <v>22</v>
      </c>
      <c s="36">
        <v>0</v>
      </c>
      <c s="36">
        <f>ROUND(G140*H140,6)</f>
      </c>
      <c r="L140" s="38">
        <v>0</v>
      </c>
      <c s="32">
        <f>ROUND(ROUND(L140,2)*ROUND(G140,3),2)</f>
      </c>
      <c s="36" t="s">
        <v>54</v>
      </c>
      <c>
        <f>(M140*21)/100</f>
      </c>
      <c t="s">
        <v>27</v>
      </c>
    </row>
    <row r="141" spans="1:5" ht="25.5">
      <c r="A141" s="35" t="s">
        <v>55</v>
      </c>
      <c r="E141" s="39" t="s">
        <v>975</v>
      </c>
    </row>
    <row r="142" spans="1:5" ht="12.75">
      <c r="A142" s="35" t="s">
        <v>56</v>
      </c>
      <c r="E142" s="40" t="s">
        <v>5</v>
      </c>
    </row>
    <row r="143" spans="1:5" ht="12.75">
      <c r="A143" t="s">
        <v>57</v>
      </c>
      <c r="E143" s="39" t="s">
        <v>5</v>
      </c>
    </row>
    <row r="144" spans="1:16" ht="25.5">
      <c r="A144" t="s">
        <v>49</v>
      </c>
      <c s="34" t="s">
        <v>224</v>
      </c>
      <c s="34" t="s">
        <v>976</v>
      </c>
      <c s="35" t="s">
        <v>5</v>
      </c>
      <c s="6" t="s">
        <v>977</v>
      </c>
      <c s="36" t="s">
        <v>409</v>
      </c>
      <c s="37">
        <v>11</v>
      </c>
      <c s="36">
        <v>0</v>
      </c>
      <c s="36">
        <f>ROUND(G144*H144,6)</f>
      </c>
      <c r="L144" s="38">
        <v>0</v>
      </c>
      <c s="32">
        <f>ROUND(ROUND(L144,2)*ROUND(G144,3),2)</f>
      </c>
      <c s="36" t="s">
        <v>54</v>
      </c>
      <c>
        <f>(M144*21)/100</f>
      </c>
      <c t="s">
        <v>27</v>
      </c>
    </row>
    <row r="145" spans="1:5" ht="25.5">
      <c r="A145" s="35" t="s">
        <v>55</v>
      </c>
      <c r="E145" s="39" t="s">
        <v>977</v>
      </c>
    </row>
    <row r="146" spans="1:5" ht="12.75">
      <c r="A146" s="35" t="s">
        <v>56</v>
      </c>
      <c r="E146" s="40" t="s">
        <v>5</v>
      </c>
    </row>
    <row r="147" spans="1:5" ht="12.75">
      <c r="A147" t="s">
        <v>57</v>
      </c>
      <c r="E147" s="39" t="s">
        <v>5</v>
      </c>
    </row>
    <row r="148" spans="1:16" ht="25.5">
      <c r="A148" t="s">
        <v>49</v>
      </c>
      <c s="34" t="s">
        <v>227</v>
      </c>
      <c s="34" t="s">
        <v>978</v>
      </c>
      <c s="35" t="s">
        <v>5</v>
      </c>
      <c s="6" t="s">
        <v>979</v>
      </c>
      <c s="36" t="s">
        <v>409</v>
      </c>
      <c s="37">
        <v>109.449</v>
      </c>
      <c s="36">
        <v>0</v>
      </c>
      <c s="36">
        <f>ROUND(G148*H148,6)</f>
      </c>
      <c r="L148" s="38">
        <v>0</v>
      </c>
      <c s="32">
        <f>ROUND(ROUND(L148,2)*ROUND(G148,3),2)</f>
      </c>
      <c s="36" t="s">
        <v>54</v>
      </c>
      <c>
        <f>(M148*21)/100</f>
      </c>
      <c t="s">
        <v>27</v>
      </c>
    </row>
    <row r="149" spans="1:5" ht="25.5">
      <c r="A149" s="35" t="s">
        <v>55</v>
      </c>
      <c r="E149" s="39" t="s">
        <v>979</v>
      </c>
    </row>
    <row r="150" spans="1:5" ht="12.75">
      <c r="A150" s="35" t="s">
        <v>56</v>
      </c>
      <c r="E150" s="40" t="s">
        <v>5</v>
      </c>
    </row>
    <row r="151" spans="1:5" ht="12.75">
      <c r="A151" t="s">
        <v>57</v>
      </c>
      <c r="E151" s="39" t="s">
        <v>5</v>
      </c>
    </row>
    <row r="152" spans="1:16" ht="25.5">
      <c r="A152" t="s">
        <v>49</v>
      </c>
      <c s="34" t="s">
        <v>230</v>
      </c>
      <c s="34" t="s">
        <v>980</v>
      </c>
      <c s="35" t="s">
        <v>5</v>
      </c>
      <c s="6" t="s">
        <v>981</v>
      </c>
      <c s="36" t="s">
        <v>53</v>
      </c>
      <c s="37">
        <v>1.379</v>
      </c>
      <c s="36">
        <v>0</v>
      </c>
      <c s="36">
        <f>ROUND(G152*H152,6)</f>
      </c>
      <c r="L152" s="38">
        <v>0</v>
      </c>
      <c s="32">
        <f>ROUND(ROUND(L152,2)*ROUND(G152,3),2)</f>
      </c>
      <c s="36" t="s">
        <v>54</v>
      </c>
      <c>
        <f>(M152*21)/100</f>
      </c>
      <c t="s">
        <v>27</v>
      </c>
    </row>
    <row r="153" spans="1:5" ht="25.5">
      <c r="A153" s="35" t="s">
        <v>55</v>
      </c>
      <c r="E153" s="39" t="s">
        <v>981</v>
      </c>
    </row>
    <row r="154" spans="1:5" ht="12.75">
      <c r="A154" s="35" t="s">
        <v>56</v>
      </c>
      <c r="E154" s="40" t="s">
        <v>5</v>
      </c>
    </row>
    <row r="155" spans="1:5" ht="12.75">
      <c r="A155" t="s">
        <v>57</v>
      </c>
      <c r="E155" s="39" t="s">
        <v>5</v>
      </c>
    </row>
    <row r="156" spans="1:16" ht="25.5">
      <c r="A156" t="s">
        <v>49</v>
      </c>
      <c s="34" t="s">
        <v>233</v>
      </c>
      <c s="34" t="s">
        <v>982</v>
      </c>
      <c s="35" t="s">
        <v>5</v>
      </c>
      <c s="6" t="s">
        <v>983</v>
      </c>
      <c s="36" t="s">
        <v>409</v>
      </c>
      <c s="37">
        <v>575.745</v>
      </c>
      <c s="36">
        <v>0</v>
      </c>
      <c s="36">
        <f>ROUND(G156*H156,6)</f>
      </c>
      <c r="L156" s="38">
        <v>0</v>
      </c>
      <c s="32">
        <f>ROUND(ROUND(L156,2)*ROUND(G156,3),2)</f>
      </c>
      <c s="36" t="s">
        <v>54</v>
      </c>
      <c>
        <f>(M156*21)/100</f>
      </c>
      <c t="s">
        <v>27</v>
      </c>
    </row>
    <row r="157" spans="1:5" ht="25.5">
      <c r="A157" s="35" t="s">
        <v>55</v>
      </c>
      <c r="E157" s="39" t="s">
        <v>983</v>
      </c>
    </row>
    <row r="158" spans="1:5" ht="12.75">
      <c r="A158" s="35" t="s">
        <v>56</v>
      </c>
      <c r="E158" s="40" t="s">
        <v>5</v>
      </c>
    </row>
    <row r="159" spans="1:5" ht="12.75">
      <c r="A159" t="s">
        <v>57</v>
      </c>
      <c r="E159" s="39" t="s">
        <v>5</v>
      </c>
    </row>
    <row r="160" spans="1:16" ht="25.5">
      <c r="A160" t="s">
        <v>49</v>
      </c>
      <c s="34" t="s">
        <v>236</v>
      </c>
      <c s="34" t="s">
        <v>984</v>
      </c>
      <c s="35" t="s">
        <v>5</v>
      </c>
      <c s="6" t="s">
        <v>985</v>
      </c>
      <c s="36" t="s">
        <v>409</v>
      </c>
      <c s="37">
        <v>58.963</v>
      </c>
      <c s="36">
        <v>0</v>
      </c>
      <c s="36">
        <f>ROUND(G160*H160,6)</f>
      </c>
      <c r="L160" s="38">
        <v>0</v>
      </c>
      <c s="32">
        <f>ROUND(ROUND(L160,2)*ROUND(G160,3),2)</f>
      </c>
      <c s="36" t="s">
        <v>54</v>
      </c>
      <c>
        <f>(M160*21)/100</f>
      </c>
      <c t="s">
        <v>27</v>
      </c>
    </row>
    <row r="161" spans="1:5" ht="25.5">
      <c r="A161" s="35" t="s">
        <v>55</v>
      </c>
      <c r="E161" s="39" t="s">
        <v>985</v>
      </c>
    </row>
    <row r="162" spans="1:5" ht="12.75">
      <c r="A162" s="35" t="s">
        <v>56</v>
      </c>
      <c r="E162" s="40" t="s">
        <v>5</v>
      </c>
    </row>
    <row r="163" spans="1:5" ht="12.75">
      <c r="A163" t="s">
        <v>57</v>
      </c>
      <c r="E163" s="39" t="s">
        <v>5</v>
      </c>
    </row>
    <row r="164" spans="1:16" ht="12.75">
      <c r="A164" t="s">
        <v>49</v>
      </c>
      <c s="34" t="s">
        <v>239</v>
      </c>
      <c s="34" t="s">
        <v>986</v>
      </c>
      <c s="35" t="s">
        <v>5</v>
      </c>
      <c s="6" t="s">
        <v>987</v>
      </c>
      <c s="36" t="s">
        <v>172</v>
      </c>
      <c s="37">
        <v>44.05</v>
      </c>
      <c s="36">
        <v>0</v>
      </c>
      <c s="36">
        <f>ROUND(G164*H164,6)</f>
      </c>
      <c r="L164" s="38">
        <v>0</v>
      </c>
      <c s="32">
        <f>ROUND(ROUND(L164,2)*ROUND(G164,3),2)</f>
      </c>
      <c s="36" t="s">
        <v>54</v>
      </c>
      <c>
        <f>(M164*21)/100</f>
      </c>
      <c t="s">
        <v>27</v>
      </c>
    </row>
    <row r="165" spans="1:5" ht="12.75">
      <c r="A165" s="35" t="s">
        <v>55</v>
      </c>
      <c r="E165" s="39" t="s">
        <v>987</v>
      </c>
    </row>
    <row r="166" spans="1:5" ht="12.75">
      <c r="A166" s="35" t="s">
        <v>56</v>
      </c>
      <c r="E166" s="40" t="s">
        <v>5</v>
      </c>
    </row>
    <row r="167" spans="1:5" ht="12.75">
      <c r="A167" t="s">
        <v>57</v>
      </c>
      <c r="E167" s="39" t="s">
        <v>5</v>
      </c>
    </row>
    <row r="168" spans="1:16" ht="12.75">
      <c r="A168" t="s">
        <v>49</v>
      </c>
      <c s="34" t="s">
        <v>242</v>
      </c>
      <c s="34" t="s">
        <v>988</v>
      </c>
      <c s="35" t="s">
        <v>5</v>
      </c>
      <c s="6" t="s">
        <v>989</v>
      </c>
      <c s="36" t="s">
        <v>172</v>
      </c>
      <c s="37">
        <v>202.8</v>
      </c>
      <c s="36">
        <v>0</v>
      </c>
      <c s="36">
        <f>ROUND(G168*H168,6)</f>
      </c>
      <c r="L168" s="38">
        <v>0</v>
      </c>
      <c s="32">
        <f>ROUND(ROUND(L168,2)*ROUND(G168,3),2)</f>
      </c>
      <c s="36" t="s">
        <v>54</v>
      </c>
      <c>
        <f>(M168*21)/100</f>
      </c>
      <c t="s">
        <v>27</v>
      </c>
    </row>
    <row r="169" spans="1:5" ht="12.75">
      <c r="A169" s="35" t="s">
        <v>55</v>
      </c>
      <c r="E169" s="39" t="s">
        <v>989</v>
      </c>
    </row>
    <row r="170" spans="1:5" ht="12.75">
      <c r="A170" s="35" t="s">
        <v>56</v>
      </c>
      <c r="E170" s="40" t="s">
        <v>5</v>
      </c>
    </row>
    <row r="171" spans="1:5" ht="12.75">
      <c r="A171" t="s">
        <v>57</v>
      </c>
      <c r="E171" s="39" t="s">
        <v>5</v>
      </c>
    </row>
    <row r="172" spans="1:16" ht="12.75">
      <c r="A172" t="s">
        <v>49</v>
      </c>
      <c s="34" t="s">
        <v>245</v>
      </c>
      <c s="34" t="s">
        <v>990</v>
      </c>
      <c s="35" t="s">
        <v>5</v>
      </c>
      <c s="6" t="s">
        <v>991</v>
      </c>
      <c s="36" t="s">
        <v>172</v>
      </c>
      <c s="37">
        <v>218.231</v>
      </c>
      <c s="36">
        <v>0</v>
      </c>
      <c s="36">
        <f>ROUND(G172*H172,6)</f>
      </c>
      <c r="L172" s="38">
        <v>0</v>
      </c>
      <c s="32">
        <f>ROUND(ROUND(L172,2)*ROUND(G172,3),2)</f>
      </c>
      <c s="36" t="s">
        <v>54</v>
      </c>
      <c>
        <f>(M172*21)/100</f>
      </c>
      <c t="s">
        <v>27</v>
      </c>
    </row>
    <row r="173" spans="1:5" ht="12.75">
      <c r="A173" s="35" t="s">
        <v>55</v>
      </c>
      <c r="E173" s="39" t="s">
        <v>991</v>
      </c>
    </row>
    <row r="174" spans="1:5" ht="12.75">
      <c r="A174" s="35" t="s">
        <v>56</v>
      </c>
      <c r="E174" s="40" t="s">
        <v>5</v>
      </c>
    </row>
    <row r="175" spans="1:5" ht="12.75">
      <c r="A175" t="s">
        <v>57</v>
      </c>
      <c r="E175" s="39" t="s">
        <v>5</v>
      </c>
    </row>
    <row r="176" spans="1:16" ht="12.75">
      <c r="A176" t="s">
        <v>49</v>
      </c>
      <c s="34" t="s">
        <v>248</v>
      </c>
      <c s="34" t="s">
        <v>992</v>
      </c>
      <c s="35" t="s">
        <v>5</v>
      </c>
      <c s="6" t="s">
        <v>993</v>
      </c>
      <c s="36" t="s">
        <v>172</v>
      </c>
      <c s="37">
        <v>16.97</v>
      </c>
      <c s="36">
        <v>0</v>
      </c>
      <c s="36">
        <f>ROUND(G176*H176,6)</f>
      </c>
      <c r="L176" s="38">
        <v>0</v>
      </c>
      <c s="32">
        <f>ROUND(ROUND(L176,2)*ROUND(G176,3),2)</f>
      </c>
      <c s="36" t="s">
        <v>54</v>
      </c>
      <c>
        <f>(M176*21)/100</f>
      </c>
      <c t="s">
        <v>27</v>
      </c>
    </row>
    <row r="177" spans="1:5" ht="12.75">
      <c r="A177" s="35" t="s">
        <v>55</v>
      </c>
      <c r="E177" s="39" t="s">
        <v>993</v>
      </c>
    </row>
    <row r="178" spans="1:5" ht="12.75">
      <c r="A178" s="35" t="s">
        <v>56</v>
      </c>
      <c r="E178" s="40" t="s">
        <v>5</v>
      </c>
    </row>
    <row r="179" spans="1:5" ht="12.75">
      <c r="A179" t="s">
        <v>57</v>
      </c>
      <c r="E179" s="39" t="s">
        <v>5</v>
      </c>
    </row>
    <row r="180" spans="1:16" ht="25.5">
      <c r="A180" t="s">
        <v>49</v>
      </c>
      <c s="34" t="s">
        <v>252</v>
      </c>
      <c s="34" t="s">
        <v>994</v>
      </c>
      <c s="35" t="s">
        <v>5</v>
      </c>
      <c s="6" t="s">
        <v>995</v>
      </c>
      <c s="36" t="s">
        <v>409</v>
      </c>
      <c s="37">
        <v>32.68</v>
      </c>
      <c s="36">
        <v>0</v>
      </c>
      <c s="36">
        <f>ROUND(G180*H180,6)</f>
      </c>
      <c r="L180" s="38">
        <v>0</v>
      </c>
      <c s="32">
        <f>ROUND(ROUND(L180,2)*ROUND(G180,3),2)</f>
      </c>
      <c s="36" t="s">
        <v>54</v>
      </c>
      <c>
        <f>(M180*21)/100</f>
      </c>
      <c t="s">
        <v>27</v>
      </c>
    </row>
    <row r="181" spans="1:5" ht="25.5">
      <c r="A181" s="35" t="s">
        <v>55</v>
      </c>
      <c r="E181" s="39" t="s">
        <v>995</v>
      </c>
    </row>
    <row r="182" spans="1:5" ht="12.75">
      <c r="A182" s="35" t="s">
        <v>56</v>
      </c>
      <c r="E182" s="40" t="s">
        <v>5</v>
      </c>
    </row>
    <row r="183" spans="1:5" ht="12.75">
      <c r="A183" t="s">
        <v>57</v>
      </c>
      <c r="E183" s="39" t="s">
        <v>5</v>
      </c>
    </row>
    <row r="184" spans="1:16" ht="25.5">
      <c r="A184" t="s">
        <v>49</v>
      </c>
      <c s="34" t="s">
        <v>255</v>
      </c>
      <c s="34" t="s">
        <v>996</v>
      </c>
      <c s="35" t="s">
        <v>5</v>
      </c>
      <c s="6" t="s">
        <v>997</v>
      </c>
      <c s="36" t="s">
        <v>409</v>
      </c>
      <c s="37">
        <v>4</v>
      </c>
      <c s="36">
        <v>0</v>
      </c>
      <c s="36">
        <f>ROUND(G184*H184,6)</f>
      </c>
      <c r="L184" s="38">
        <v>0</v>
      </c>
      <c s="32">
        <f>ROUND(ROUND(L184,2)*ROUND(G184,3),2)</f>
      </c>
      <c s="36" t="s">
        <v>54</v>
      </c>
      <c>
        <f>(M184*21)/100</f>
      </c>
      <c t="s">
        <v>27</v>
      </c>
    </row>
    <row r="185" spans="1:5" ht="25.5">
      <c r="A185" s="35" t="s">
        <v>55</v>
      </c>
      <c r="E185" s="39" t="s">
        <v>997</v>
      </c>
    </row>
    <row r="186" spans="1:5" ht="12.75">
      <c r="A186" s="35" t="s">
        <v>56</v>
      </c>
      <c r="E186" s="40" t="s">
        <v>5</v>
      </c>
    </row>
    <row r="187" spans="1:5" ht="12.75">
      <c r="A187" t="s">
        <v>57</v>
      </c>
      <c r="E187" s="39" t="s">
        <v>5</v>
      </c>
    </row>
    <row r="188" spans="1:16" ht="25.5">
      <c r="A188" t="s">
        <v>49</v>
      </c>
      <c s="34" t="s">
        <v>259</v>
      </c>
      <c s="34" t="s">
        <v>998</v>
      </c>
      <c s="35" t="s">
        <v>5</v>
      </c>
      <c s="6" t="s">
        <v>999</v>
      </c>
      <c s="36" t="s">
        <v>350</v>
      </c>
      <c s="37">
        <v>14</v>
      </c>
      <c s="36">
        <v>0</v>
      </c>
      <c s="36">
        <f>ROUND(G188*H188,6)</f>
      </c>
      <c r="L188" s="38">
        <v>0</v>
      </c>
      <c s="32">
        <f>ROUND(ROUND(L188,2)*ROUND(G188,3),2)</f>
      </c>
      <c s="36" t="s">
        <v>54</v>
      </c>
      <c>
        <f>(M188*21)/100</f>
      </c>
      <c t="s">
        <v>27</v>
      </c>
    </row>
    <row r="189" spans="1:5" ht="25.5">
      <c r="A189" s="35" t="s">
        <v>55</v>
      </c>
      <c r="E189" s="39" t="s">
        <v>999</v>
      </c>
    </row>
    <row r="190" spans="1:5" ht="12.75">
      <c r="A190" s="35" t="s">
        <v>56</v>
      </c>
      <c r="E190" s="40" t="s">
        <v>5</v>
      </c>
    </row>
    <row r="191" spans="1:5" ht="12.75">
      <c r="A191" t="s">
        <v>57</v>
      </c>
      <c r="E191" s="39" t="s">
        <v>5</v>
      </c>
    </row>
    <row r="192" spans="1:16" ht="25.5">
      <c r="A192" t="s">
        <v>49</v>
      </c>
      <c s="34" t="s">
        <v>262</v>
      </c>
      <c s="34" t="s">
        <v>1000</v>
      </c>
      <c s="35" t="s">
        <v>5</v>
      </c>
      <c s="6" t="s">
        <v>1001</v>
      </c>
      <c s="36" t="s">
        <v>350</v>
      </c>
      <c s="37">
        <v>8</v>
      </c>
      <c s="36">
        <v>0</v>
      </c>
      <c s="36">
        <f>ROUND(G192*H192,6)</f>
      </c>
      <c r="L192" s="38">
        <v>0</v>
      </c>
      <c s="32">
        <f>ROUND(ROUND(L192,2)*ROUND(G192,3),2)</f>
      </c>
      <c s="36" t="s">
        <v>54</v>
      </c>
      <c>
        <f>(M192*21)/100</f>
      </c>
      <c t="s">
        <v>27</v>
      </c>
    </row>
    <row r="193" spans="1:5" ht="25.5">
      <c r="A193" s="35" t="s">
        <v>55</v>
      </c>
      <c r="E193" s="39" t="s">
        <v>1001</v>
      </c>
    </row>
    <row r="194" spans="1:5" ht="12.75">
      <c r="A194" s="35" t="s">
        <v>56</v>
      </c>
      <c r="E194" s="40" t="s">
        <v>5</v>
      </c>
    </row>
    <row r="195" spans="1:5" ht="12.75">
      <c r="A195" t="s">
        <v>57</v>
      </c>
      <c r="E195" s="39" t="s">
        <v>5</v>
      </c>
    </row>
    <row r="196" spans="1:16" ht="25.5">
      <c r="A196" t="s">
        <v>49</v>
      </c>
      <c s="34" t="s">
        <v>265</v>
      </c>
      <c s="34" t="s">
        <v>1002</v>
      </c>
      <c s="35" t="s">
        <v>5</v>
      </c>
      <c s="6" t="s">
        <v>1003</v>
      </c>
      <c s="36" t="s">
        <v>412</v>
      </c>
      <c s="37">
        <v>3.521</v>
      </c>
      <c s="36">
        <v>0</v>
      </c>
      <c s="36">
        <f>ROUND(G196*H196,6)</f>
      </c>
      <c r="L196" s="38">
        <v>0</v>
      </c>
      <c s="32">
        <f>ROUND(ROUND(L196,2)*ROUND(G196,3),2)</f>
      </c>
      <c s="36" t="s">
        <v>54</v>
      </c>
      <c>
        <f>(M196*21)/100</f>
      </c>
      <c t="s">
        <v>27</v>
      </c>
    </row>
    <row r="197" spans="1:5" ht="25.5">
      <c r="A197" s="35" t="s">
        <v>55</v>
      </c>
      <c r="E197" s="39" t="s">
        <v>1003</v>
      </c>
    </row>
    <row r="198" spans="1:5" ht="12.75">
      <c r="A198" s="35" t="s">
        <v>56</v>
      </c>
      <c r="E198" s="40" t="s">
        <v>5</v>
      </c>
    </row>
    <row r="199" spans="1:5" ht="12.75">
      <c r="A199" t="s">
        <v>57</v>
      </c>
      <c r="E199" s="39" t="s">
        <v>5</v>
      </c>
    </row>
    <row r="200" spans="1:16" ht="25.5">
      <c r="A200" t="s">
        <v>49</v>
      </c>
      <c s="34" t="s">
        <v>268</v>
      </c>
      <c s="34" t="s">
        <v>1004</v>
      </c>
      <c s="35" t="s">
        <v>5</v>
      </c>
      <c s="6" t="s">
        <v>1005</v>
      </c>
      <c s="36" t="s">
        <v>409</v>
      </c>
      <c s="37">
        <v>2.31</v>
      </c>
      <c s="36">
        <v>0</v>
      </c>
      <c s="36">
        <f>ROUND(G200*H200,6)</f>
      </c>
      <c r="L200" s="38">
        <v>0</v>
      </c>
      <c s="32">
        <f>ROUND(ROUND(L200,2)*ROUND(G200,3),2)</f>
      </c>
      <c s="36" t="s">
        <v>54</v>
      </c>
      <c>
        <f>(M200*21)/100</f>
      </c>
      <c t="s">
        <v>27</v>
      </c>
    </row>
    <row r="201" spans="1:5" ht="25.5">
      <c r="A201" s="35" t="s">
        <v>55</v>
      </c>
      <c r="E201" s="39" t="s">
        <v>1005</v>
      </c>
    </row>
    <row r="202" spans="1:5" ht="12.75">
      <c r="A202" s="35" t="s">
        <v>56</v>
      </c>
      <c r="E202" s="40" t="s">
        <v>5</v>
      </c>
    </row>
    <row r="203" spans="1:5" ht="12.75">
      <c r="A203" t="s">
        <v>57</v>
      </c>
      <c r="E203" s="39" t="s">
        <v>5</v>
      </c>
    </row>
    <row r="204" spans="1:16" ht="25.5">
      <c r="A204" t="s">
        <v>49</v>
      </c>
      <c s="34" t="s">
        <v>271</v>
      </c>
      <c s="34" t="s">
        <v>1006</v>
      </c>
      <c s="35" t="s">
        <v>5</v>
      </c>
      <c s="6" t="s">
        <v>1007</v>
      </c>
      <c s="36" t="s">
        <v>409</v>
      </c>
      <c s="37">
        <v>12.88</v>
      </c>
      <c s="36">
        <v>0</v>
      </c>
      <c s="36">
        <f>ROUND(G204*H204,6)</f>
      </c>
      <c r="L204" s="38">
        <v>0</v>
      </c>
      <c s="32">
        <f>ROUND(ROUND(L204,2)*ROUND(G204,3),2)</f>
      </c>
      <c s="36" t="s">
        <v>54</v>
      </c>
      <c>
        <f>(M204*21)/100</f>
      </c>
      <c t="s">
        <v>27</v>
      </c>
    </row>
    <row r="205" spans="1:5" ht="25.5">
      <c r="A205" s="35" t="s">
        <v>55</v>
      </c>
      <c r="E205" s="39" t="s">
        <v>1007</v>
      </c>
    </row>
    <row r="206" spans="1:5" ht="12.75">
      <c r="A206" s="35" t="s">
        <v>56</v>
      </c>
      <c r="E206" s="40" t="s">
        <v>5</v>
      </c>
    </row>
    <row r="207" spans="1:5" ht="12.75">
      <c r="A207" t="s">
        <v>57</v>
      </c>
      <c r="E207" s="39" t="s">
        <v>5</v>
      </c>
    </row>
    <row r="208" spans="1:13" ht="12.75">
      <c r="A208" t="s">
        <v>46</v>
      </c>
      <c r="C208" s="31" t="s">
        <v>1008</v>
      </c>
      <c r="E208" s="33" t="s">
        <v>1009</v>
      </c>
      <c r="J208" s="32">
        <f>0</f>
      </c>
      <c s="32">
        <f>0</f>
      </c>
      <c s="32">
        <f>0+L209+L213+L217+L221+L225+L229+L233+L237+L241+L245+L249</f>
      </c>
      <c s="32">
        <f>0+M209+M213+M217+M221+M225+M229+M233+M237+M241+M245+M249</f>
      </c>
    </row>
    <row r="209" spans="1:16" ht="25.5">
      <c r="A209" t="s">
        <v>49</v>
      </c>
      <c s="34" t="s">
        <v>274</v>
      </c>
      <c s="34" t="s">
        <v>1010</v>
      </c>
      <c s="35" t="s">
        <v>5</v>
      </c>
      <c s="6" t="s">
        <v>1011</v>
      </c>
      <c s="36" t="s">
        <v>412</v>
      </c>
      <c s="37">
        <v>10.766</v>
      </c>
      <c s="36">
        <v>0</v>
      </c>
      <c s="36">
        <f>ROUND(G209*H209,6)</f>
      </c>
      <c r="L209" s="38">
        <v>0</v>
      </c>
      <c s="32">
        <f>ROUND(ROUND(L209,2)*ROUND(G209,3),2)</f>
      </c>
      <c s="36" t="s">
        <v>54</v>
      </c>
      <c>
        <f>(M209*21)/100</f>
      </c>
      <c t="s">
        <v>27</v>
      </c>
    </row>
    <row r="210" spans="1:5" ht="38.25">
      <c r="A210" s="35" t="s">
        <v>55</v>
      </c>
      <c r="E210" s="39" t="s">
        <v>1012</v>
      </c>
    </row>
    <row r="211" spans="1:5" ht="12.75">
      <c r="A211" s="35" t="s">
        <v>56</v>
      </c>
      <c r="E211" s="40" t="s">
        <v>5</v>
      </c>
    </row>
    <row r="212" spans="1:5" ht="12.75">
      <c r="A212" t="s">
        <v>57</v>
      </c>
      <c r="E212" s="39" t="s">
        <v>5</v>
      </c>
    </row>
    <row r="213" spans="1:16" ht="25.5">
      <c r="A213" t="s">
        <v>49</v>
      </c>
      <c s="34" t="s">
        <v>277</v>
      </c>
      <c s="34" t="s">
        <v>1013</v>
      </c>
      <c s="35" t="s">
        <v>5</v>
      </c>
      <c s="6" t="s">
        <v>1011</v>
      </c>
      <c s="36" t="s">
        <v>412</v>
      </c>
      <c s="37">
        <v>0.488</v>
      </c>
      <c s="36">
        <v>0</v>
      </c>
      <c s="36">
        <f>ROUND(G213*H213,6)</f>
      </c>
      <c r="L213" s="38">
        <v>0</v>
      </c>
      <c s="32">
        <f>ROUND(ROUND(L213,2)*ROUND(G213,3),2)</f>
      </c>
      <c s="36" t="s">
        <v>54</v>
      </c>
      <c>
        <f>(M213*21)/100</f>
      </c>
      <c t="s">
        <v>27</v>
      </c>
    </row>
    <row r="214" spans="1:5" ht="38.25">
      <c r="A214" s="35" t="s">
        <v>55</v>
      </c>
      <c r="E214" s="39" t="s">
        <v>1014</v>
      </c>
    </row>
    <row r="215" spans="1:5" ht="12.75">
      <c r="A215" s="35" t="s">
        <v>56</v>
      </c>
      <c r="E215" s="40" t="s">
        <v>5</v>
      </c>
    </row>
    <row r="216" spans="1:5" ht="12.75">
      <c r="A216" t="s">
        <v>57</v>
      </c>
      <c r="E216" s="39" t="s">
        <v>5</v>
      </c>
    </row>
    <row r="217" spans="1:16" ht="12.75">
      <c r="A217" t="s">
        <v>49</v>
      </c>
      <c s="34" t="s">
        <v>280</v>
      </c>
      <c s="34" t="s">
        <v>1015</v>
      </c>
      <c s="35" t="s">
        <v>5</v>
      </c>
      <c s="6" t="s">
        <v>1016</v>
      </c>
      <c s="36" t="s">
        <v>412</v>
      </c>
      <c s="37">
        <v>0.15</v>
      </c>
      <c s="36">
        <v>0</v>
      </c>
      <c s="36">
        <f>ROUND(G217*H217,6)</f>
      </c>
      <c r="L217" s="38">
        <v>0</v>
      </c>
      <c s="32">
        <f>ROUND(ROUND(L217,2)*ROUND(G217,3),2)</f>
      </c>
      <c s="36" t="s">
        <v>54</v>
      </c>
      <c>
        <f>(M217*21)/100</f>
      </c>
      <c t="s">
        <v>27</v>
      </c>
    </row>
    <row r="218" spans="1:5" ht="12.75">
      <c r="A218" s="35" t="s">
        <v>55</v>
      </c>
      <c r="E218" s="39" t="s">
        <v>1016</v>
      </c>
    </row>
    <row r="219" spans="1:5" ht="12.75">
      <c r="A219" s="35" t="s">
        <v>56</v>
      </c>
      <c r="E219" s="40" t="s">
        <v>5</v>
      </c>
    </row>
    <row r="220" spans="1:5" ht="12.75">
      <c r="A220" t="s">
        <v>57</v>
      </c>
      <c r="E220" s="39" t="s">
        <v>5</v>
      </c>
    </row>
    <row r="221" spans="1:16" ht="12.75">
      <c r="A221" t="s">
        <v>49</v>
      </c>
      <c s="34" t="s">
        <v>283</v>
      </c>
      <c s="34" t="s">
        <v>1017</v>
      </c>
      <c s="35" t="s">
        <v>5</v>
      </c>
      <c s="6" t="s">
        <v>1018</v>
      </c>
      <c s="36" t="s">
        <v>409</v>
      </c>
      <c s="37">
        <v>1.98</v>
      </c>
      <c s="36">
        <v>0</v>
      </c>
      <c s="36">
        <f>ROUND(G221*H221,6)</f>
      </c>
      <c r="L221" s="38">
        <v>0</v>
      </c>
      <c s="32">
        <f>ROUND(ROUND(L221,2)*ROUND(G221,3),2)</f>
      </c>
      <c s="36" t="s">
        <v>54</v>
      </c>
      <c>
        <f>(M221*21)/100</f>
      </c>
      <c t="s">
        <v>27</v>
      </c>
    </row>
    <row r="222" spans="1:5" ht="12.75">
      <c r="A222" s="35" t="s">
        <v>55</v>
      </c>
      <c r="E222" s="39" t="s">
        <v>1018</v>
      </c>
    </row>
    <row r="223" spans="1:5" ht="12.75">
      <c r="A223" s="35" t="s">
        <v>56</v>
      </c>
      <c r="E223" s="40" t="s">
        <v>5</v>
      </c>
    </row>
    <row r="224" spans="1:5" ht="12.75">
      <c r="A224" t="s">
        <v>57</v>
      </c>
      <c r="E224" s="39" t="s">
        <v>5</v>
      </c>
    </row>
    <row r="225" spans="1:16" ht="25.5">
      <c r="A225" t="s">
        <v>49</v>
      </c>
      <c s="34" t="s">
        <v>286</v>
      </c>
      <c s="34" t="s">
        <v>1019</v>
      </c>
      <c s="35" t="s">
        <v>5</v>
      </c>
      <c s="6" t="s">
        <v>1020</v>
      </c>
      <c s="36" t="s">
        <v>409</v>
      </c>
      <c s="37">
        <v>0.867</v>
      </c>
      <c s="36">
        <v>0</v>
      </c>
      <c s="36">
        <f>ROUND(G225*H225,6)</f>
      </c>
      <c r="L225" s="38">
        <v>0</v>
      </c>
      <c s="32">
        <f>ROUND(ROUND(L225,2)*ROUND(G225,3),2)</f>
      </c>
      <c s="36" t="s">
        <v>54</v>
      </c>
      <c>
        <f>(M225*21)/100</f>
      </c>
      <c t="s">
        <v>27</v>
      </c>
    </row>
    <row r="226" spans="1:5" ht="38.25">
      <c r="A226" s="35" t="s">
        <v>55</v>
      </c>
      <c r="E226" s="39" t="s">
        <v>1021</v>
      </c>
    </row>
    <row r="227" spans="1:5" ht="12.75">
      <c r="A227" s="35" t="s">
        <v>56</v>
      </c>
      <c r="E227" s="40" t="s">
        <v>5</v>
      </c>
    </row>
    <row r="228" spans="1:5" ht="12.75">
      <c r="A228" t="s">
        <v>57</v>
      </c>
      <c r="E228" s="39" t="s">
        <v>5</v>
      </c>
    </row>
    <row r="229" spans="1:16" ht="25.5">
      <c r="A229" t="s">
        <v>49</v>
      </c>
      <c s="34" t="s">
        <v>289</v>
      </c>
      <c s="34" t="s">
        <v>1022</v>
      </c>
      <c s="35" t="s">
        <v>5</v>
      </c>
      <c s="6" t="s">
        <v>1023</v>
      </c>
      <c s="36" t="s">
        <v>409</v>
      </c>
      <c s="37">
        <v>54.237</v>
      </c>
      <c s="36">
        <v>0</v>
      </c>
      <c s="36">
        <f>ROUND(G229*H229,6)</f>
      </c>
      <c r="L229" s="38">
        <v>0</v>
      </c>
      <c s="32">
        <f>ROUND(ROUND(L229,2)*ROUND(G229,3),2)</f>
      </c>
      <c s="36" t="s">
        <v>54</v>
      </c>
      <c>
        <f>(M229*21)/100</f>
      </c>
      <c t="s">
        <v>27</v>
      </c>
    </row>
    <row r="230" spans="1:5" ht="25.5">
      <c r="A230" s="35" t="s">
        <v>55</v>
      </c>
      <c r="E230" s="39" t="s">
        <v>1023</v>
      </c>
    </row>
    <row r="231" spans="1:5" ht="12.75">
      <c r="A231" s="35" t="s">
        <v>56</v>
      </c>
      <c r="E231" s="40" t="s">
        <v>5</v>
      </c>
    </row>
    <row r="232" spans="1:5" ht="12.75">
      <c r="A232" t="s">
        <v>57</v>
      </c>
      <c r="E232" s="39" t="s">
        <v>5</v>
      </c>
    </row>
    <row r="233" spans="1:16" ht="25.5">
      <c r="A233" t="s">
        <v>49</v>
      </c>
      <c s="34" t="s">
        <v>292</v>
      </c>
      <c s="34" t="s">
        <v>1024</v>
      </c>
      <c s="35" t="s">
        <v>5</v>
      </c>
      <c s="6" t="s">
        <v>1025</v>
      </c>
      <c s="36" t="s">
        <v>409</v>
      </c>
      <c s="37">
        <v>54.237</v>
      </c>
      <c s="36">
        <v>0</v>
      </c>
      <c s="36">
        <f>ROUND(G233*H233,6)</f>
      </c>
      <c r="L233" s="38">
        <v>0</v>
      </c>
      <c s="32">
        <f>ROUND(ROUND(L233,2)*ROUND(G233,3),2)</f>
      </c>
      <c s="36" t="s">
        <v>54</v>
      </c>
      <c>
        <f>(M233*21)/100</f>
      </c>
      <c t="s">
        <v>27</v>
      </c>
    </row>
    <row r="234" spans="1:5" ht="38.25">
      <c r="A234" s="35" t="s">
        <v>55</v>
      </c>
      <c r="E234" s="39" t="s">
        <v>1026</v>
      </c>
    </row>
    <row r="235" spans="1:5" ht="12.75">
      <c r="A235" s="35" t="s">
        <v>56</v>
      </c>
      <c r="E235" s="40" t="s">
        <v>5</v>
      </c>
    </row>
    <row r="236" spans="1:5" ht="12.75">
      <c r="A236" t="s">
        <v>57</v>
      </c>
      <c r="E236" s="39" t="s">
        <v>5</v>
      </c>
    </row>
    <row r="237" spans="1:16" ht="25.5">
      <c r="A237" t="s">
        <v>49</v>
      </c>
      <c s="34" t="s">
        <v>295</v>
      </c>
      <c s="34" t="s">
        <v>1027</v>
      </c>
      <c s="35" t="s">
        <v>5</v>
      </c>
      <c s="6" t="s">
        <v>1028</v>
      </c>
      <c s="36" t="s">
        <v>53</v>
      </c>
      <c s="37">
        <v>1.247</v>
      </c>
      <c s="36">
        <v>0</v>
      </c>
      <c s="36">
        <f>ROUND(G237*H237,6)</f>
      </c>
      <c r="L237" s="38">
        <v>0</v>
      </c>
      <c s="32">
        <f>ROUND(ROUND(L237,2)*ROUND(G237,3),2)</f>
      </c>
      <c s="36" t="s">
        <v>54</v>
      </c>
      <c>
        <f>(M237*21)/100</f>
      </c>
      <c t="s">
        <v>27</v>
      </c>
    </row>
    <row r="238" spans="1:5" ht="25.5">
      <c r="A238" s="35" t="s">
        <v>55</v>
      </c>
      <c r="E238" s="39" t="s">
        <v>1028</v>
      </c>
    </row>
    <row r="239" spans="1:5" ht="12.75">
      <c r="A239" s="35" t="s">
        <v>56</v>
      </c>
      <c r="E239" s="40" t="s">
        <v>5</v>
      </c>
    </row>
    <row r="240" spans="1:5" ht="12.75">
      <c r="A240" t="s">
        <v>57</v>
      </c>
      <c r="E240" s="39" t="s">
        <v>5</v>
      </c>
    </row>
    <row r="241" spans="1:16" ht="25.5">
      <c r="A241" t="s">
        <v>49</v>
      </c>
      <c s="34" t="s">
        <v>298</v>
      </c>
      <c s="34" t="s">
        <v>1029</v>
      </c>
      <c s="35" t="s">
        <v>5</v>
      </c>
      <c s="6" t="s">
        <v>1030</v>
      </c>
      <c s="36" t="s">
        <v>53</v>
      </c>
      <c s="37">
        <v>0.06</v>
      </c>
      <c s="36">
        <v>0</v>
      </c>
      <c s="36">
        <f>ROUND(G241*H241,6)</f>
      </c>
      <c r="L241" s="38">
        <v>0</v>
      </c>
      <c s="32">
        <f>ROUND(ROUND(L241,2)*ROUND(G241,3),2)</f>
      </c>
      <c s="36" t="s">
        <v>54</v>
      </c>
      <c>
        <f>(M241*21)/100</f>
      </c>
      <c t="s">
        <v>27</v>
      </c>
    </row>
    <row r="242" spans="1:5" ht="25.5">
      <c r="A242" s="35" t="s">
        <v>55</v>
      </c>
      <c r="E242" s="39" t="s">
        <v>1030</v>
      </c>
    </row>
    <row r="243" spans="1:5" ht="12.75">
      <c r="A243" s="35" t="s">
        <v>56</v>
      </c>
      <c r="E243" s="40" t="s">
        <v>5</v>
      </c>
    </row>
    <row r="244" spans="1:5" ht="12.75">
      <c r="A244" t="s">
        <v>57</v>
      </c>
      <c r="E244" s="39" t="s">
        <v>5</v>
      </c>
    </row>
    <row r="245" spans="1:16" ht="25.5">
      <c r="A245" t="s">
        <v>49</v>
      </c>
      <c s="34" t="s">
        <v>301</v>
      </c>
      <c s="34" t="s">
        <v>1031</v>
      </c>
      <c s="35" t="s">
        <v>5</v>
      </c>
      <c s="6" t="s">
        <v>1032</v>
      </c>
      <c s="36" t="s">
        <v>172</v>
      </c>
      <c s="37">
        <v>55</v>
      </c>
      <c s="36">
        <v>0</v>
      </c>
      <c s="36">
        <f>ROUND(G245*H245,6)</f>
      </c>
      <c r="L245" s="38">
        <v>0</v>
      </c>
      <c s="32">
        <f>ROUND(ROUND(L245,2)*ROUND(G245,3),2)</f>
      </c>
      <c s="36" t="s">
        <v>54</v>
      </c>
      <c>
        <f>(M245*21)/100</f>
      </c>
      <c t="s">
        <v>27</v>
      </c>
    </row>
    <row r="246" spans="1:5" ht="38.25">
      <c r="A246" s="35" t="s">
        <v>55</v>
      </c>
      <c r="E246" s="39" t="s">
        <v>1033</v>
      </c>
    </row>
    <row r="247" spans="1:5" ht="12.75">
      <c r="A247" s="35" t="s">
        <v>56</v>
      </c>
      <c r="E247" s="40" t="s">
        <v>5</v>
      </c>
    </row>
    <row r="248" spans="1:5" ht="12.75">
      <c r="A248" t="s">
        <v>57</v>
      </c>
      <c r="E248" s="39" t="s">
        <v>5</v>
      </c>
    </row>
    <row r="249" spans="1:16" ht="12.75">
      <c r="A249" t="s">
        <v>49</v>
      </c>
      <c s="34" t="s">
        <v>304</v>
      </c>
      <c s="34" t="s">
        <v>1034</v>
      </c>
      <c s="35" t="s">
        <v>5</v>
      </c>
      <c s="6" t="s">
        <v>1035</v>
      </c>
      <c s="36" t="s">
        <v>172</v>
      </c>
      <c s="37">
        <v>45</v>
      </c>
      <c s="36">
        <v>0</v>
      </c>
      <c s="36">
        <f>ROUND(G249*H249,6)</f>
      </c>
      <c r="L249" s="38">
        <v>0</v>
      </c>
      <c s="32">
        <f>ROUND(ROUND(L249,2)*ROUND(G249,3),2)</f>
      </c>
      <c s="36" t="s">
        <v>54</v>
      </c>
      <c>
        <f>(M249*21)/100</f>
      </c>
      <c t="s">
        <v>27</v>
      </c>
    </row>
    <row r="250" spans="1:5" ht="12.75">
      <c r="A250" s="35" t="s">
        <v>55</v>
      </c>
      <c r="E250" s="39" t="s">
        <v>1035</v>
      </c>
    </row>
    <row r="251" spans="1:5" ht="12.75">
      <c r="A251" s="35" t="s">
        <v>56</v>
      </c>
      <c r="E251" s="40" t="s">
        <v>5</v>
      </c>
    </row>
    <row r="252" spans="1:5" ht="12.75">
      <c r="A252" t="s">
        <v>57</v>
      </c>
      <c r="E252" s="39" t="s">
        <v>5</v>
      </c>
    </row>
    <row r="253" spans="1:13" ht="12.75">
      <c r="A253" t="s">
        <v>46</v>
      </c>
      <c r="C253" s="31" t="s">
        <v>236</v>
      </c>
      <c r="E253" s="33" t="s">
        <v>1036</v>
      </c>
      <c r="J253" s="32">
        <f>0</f>
      </c>
      <c s="32">
        <f>0</f>
      </c>
      <c s="32">
        <f>0+L254+L258+L262+L266+L270</f>
      </c>
      <c s="32">
        <f>0+M254+M258+M262+M266+M270</f>
      </c>
    </row>
    <row r="254" spans="1:16" ht="38.25">
      <c r="A254" t="s">
        <v>49</v>
      </c>
      <c s="34" t="s">
        <v>307</v>
      </c>
      <c s="34" t="s">
        <v>1037</v>
      </c>
      <c s="35" t="s">
        <v>5</v>
      </c>
      <c s="6" t="s">
        <v>1038</v>
      </c>
      <c s="36" t="s">
        <v>350</v>
      </c>
      <c s="37">
        <v>15</v>
      </c>
      <c s="36">
        <v>0</v>
      </c>
      <c s="36">
        <f>ROUND(G254*H254,6)</f>
      </c>
      <c r="L254" s="38">
        <v>0</v>
      </c>
      <c s="32">
        <f>ROUND(ROUND(L254,2)*ROUND(G254,3),2)</f>
      </c>
      <c s="36" t="s">
        <v>54</v>
      </c>
      <c>
        <f>(M254*21)/100</f>
      </c>
      <c t="s">
        <v>27</v>
      </c>
    </row>
    <row r="255" spans="1:5" ht="38.25">
      <c r="A255" s="35" t="s">
        <v>55</v>
      </c>
      <c r="E255" s="39" t="s">
        <v>1039</v>
      </c>
    </row>
    <row r="256" spans="1:5" ht="12.75">
      <c r="A256" s="35" t="s">
        <v>56</v>
      </c>
      <c r="E256" s="40" t="s">
        <v>5</v>
      </c>
    </row>
    <row r="257" spans="1:5" ht="12.75">
      <c r="A257" t="s">
        <v>57</v>
      </c>
      <c r="E257" s="39" t="s">
        <v>5</v>
      </c>
    </row>
    <row r="258" spans="1:16" ht="12.75">
      <c r="A258" t="s">
        <v>49</v>
      </c>
      <c s="34" t="s">
        <v>310</v>
      </c>
      <c s="34" t="s">
        <v>1040</v>
      </c>
      <c s="35" t="s">
        <v>5</v>
      </c>
      <c s="6" t="s">
        <v>1041</v>
      </c>
      <c s="36" t="s">
        <v>350</v>
      </c>
      <c s="37">
        <v>15</v>
      </c>
      <c s="36">
        <v>0</v>
      </c>
      <c s="36">
        <f>ROUND(G258*H258,6)</f>
      </c>
      <c r="L258" s="38">
        <v>0</v>
      </c>
      <c s="32">
        <f>ROUND(ROUND(L258,2)*ROUND(G258,3),2)</f>
      </c>
      <c s="36" t="s">
        <v>54</v>
      </c>
      <c>
        <f>(M258*21)/100</f>
      </c>
      <c t="s">
        <v>27</v>
      </c>
    </row>
    <row r="259" spans="1:5" ht="12.75">
      <c r="A259" s="35" t="s">
        <v>55</v>
      </c>
      <c r="E259" s="39" t="s">
        <v>1041</v>
      </c>
    </row>
    <row r="260" spans="1:5" ht="12.75">
      <c r="A260" s="35" t="s">
        <v>56</v>
      </c>
      <c r="E260" s="40" t="s">
        <v>5</v>
      </c>
    </row>
    <row r="261" spans="1:5" ht="12.75">
      <c r="A261" t="s">
        <v>57</v>
      </c>
      <c r="E261" s="39" t="s">
        <v>5</v>
      </c>
    </row>
    <row r="262" spans="1:16" ht="25.5">
      <c r="A262" t="s">
        <v>49</v>
      </c>
      <c s="34" t="s">
        <v>315</v>
      </c>
      <c s="34" t="s">
        <v>1042</v>
      </c>
      <c s="35" t="s">
        <v>5</v>
      </c>
      <c s="6" t="s">
        <v>1043</v>
      </c>
      <c s="36" t="s">
        <v>172</v>
      </c>
      <c s="37">
        <v>30</v>
      </c>
      <c s="36">
        <v>0</v>
      </c>
      <c s="36">
        <f>ROUND(G262*H262,6)</f>
      </c>
      <c r="L262" s="38">
        <v>0</v>
      </c>
      <c s="32">
        <f>ROUND(ROUND(L262,2)*ROUND(G262,3),2)</f>
      </c>
      <c s="36" t="s">
        <v>54</v>
      </c>
      <c>
        <f>(M262*21)/100</f>
      </c>
      <c t="s">
        <v>27</v>
      </c>
    </row>
    <row r="263" spans="1:5" ht="25.5">
      <c r="A263" s="35" t="s">
        <v>55</v>
      </c>
      <c r="E263" s="39" t="s">
        <v>1043</v>
      </c>
    </row>
    <row r="264" spans="1:5" ht="12.75">
      <c r="A264" s="35" t="s">
        <v>56</v>
      </c>
      <c r="E264" s="40" t="s">
        <v>5</v>
      </c>
    </row>
    <row r="265" spans="1:5" ht="12.75">
      <c r="A265" t="s">
        <v>57</v>
      </c>
      <c r="E265" s="39" t="s">
        <v>5</v>
      </c>
    </row>
    <row r="266" spans="1:16" ht="12.75">
      <c r="A266" t="s">
        <v>49</v>
      </c>
      <c s="34" t="s">
        <v>318</v>
      </c>
      <c s="34" t="s">
        <v>348</v>
      </c>
      <c s="35" t="s">
        <v>5</v>
      </c>
      <c s="6" t="s">
        <v>1044</v>
      </c>
      <c s="36" t="s">
        <v>100</v>
      </c>
      <c s="37">
        <v>1</v>
      </c>
      <c s="36">
        <v>0</v>
      </c>
      <c s="36">
        <f>ROUND(G266*H266,6)</f>
      </c>
      <c r="L266" s="38">
        <v>0</v>
      </c>
      <c s="32">
        <f>ROUND(ROUND(L266,2)*ROUND(G266,3),2)</f>
      </c>
      <c s="36" t="s">
        <v>54</v>
      </c>
      <c>
        <f>(M266*21)/100</f>
      </c>
      <c t="s">
        <v>27</v>
      </c>
    </row>
    <row r="267" spans="1:5" ht="12.75">
      <c r="A267" s="35" t="s">
        <v>55</v>
      </c>
      <c r="E267" s="39" t="s">
        <v>1044</v>
      </c>
    </row>
    <row r="268" spans="1:5" ht="12.75">
      <c r="A268" s="35" t="s">
        <v>56</v>
      </c>
      <c r="E268" s="40" t="s">
        <v>5</v>
      </c>
    </row>
    <row r="269" spans="1:5" ht="12.75">
      <c r="A269" t="s">
        <v>57</v>
      </c>
      <c r="E269" s="39" t="s">
        <v>5</v>
      </c>
    </row>
    <row r="270" spans="1:16" ht="12.75">
      <c r="A270" t="s">
        <v>49</v>
      </c>
      <c s="34" t="s">
        <v>565</v>
      </c>
      <c s="34" t="s">
        <v>352</v>
      </c>
      <c s="35" t="s">
        <v>5</v>
      </c>
      <c s="6" t="s">
        <v>1045</v>
      </c>
      <c s="36" t="s">
        <v>100</v>
      </c>
      <c s="37">
        <v>1</v>
      </c>
      <c s="36">
        <v>0</v>
      </c>
      <c s="36">
        <f>ROUND(G270*H270,6)</f>
      </c>
      <c r="L270" s="38">
        <v>0</v>
      </c>
      <c s="32">
        <f>ROUND(ROUND(L270,2)*ROUND(G270,3),2)</f>
      </c>
      <c s="36" t="s">
        <v>54</v>
      </c>
      <c>
        <f>(M270*21)/100</f>
      </c>
      <c t="s">
        <v>27</v>
      </c>
    </row>
    <row r="271" spans="1:5" ht="12.75">
      <c r="A271" s="35" t="s">
        <v>55</v>
      </c>
      <c r="E271" s="39" t="s">
        <v>1045</v>
      </c>
    </row>
    <row r="272" spans="1:5" ht="12.75">
      <c r="A272" s="35" t="s">
        <v>56</v>
      </c>
      <c r="E272" s="40" t="s">
        <v>5</v>
      </c>
    </row>
    <row r="273" spans="1:5" ht="12.75">
      <c r="A273" t="s">
        <v>57</v>
      </c>
      <c r="E273" s="39" t="s">
        <v>5</v>
      </c>
    </row>
    <row r="274" spans="1:13" ht="12.75">
      <c r="A274" t="s">
        <v>46</v>
      </c>
      <c r="C274" s="31" t="s">
        <v>1046</v>
      </c>
      <c r="E274" s="33" t="s">
        <v>1047</v>
      </c>
      <c r="J274" s="32">
        <f>0</f>
      </c>
      <c s="32">
        <f>0</f>
      </c>
      <c s="32">
        <f>0+L275+L279</f>
      </c>
      <c s="32">
        <f>0+M275+M279</f>
      </c>
    </row>
    <row r="275" spans="1:16" ht="25.5">
      <c r="A275" t="s">
        <v>49</v>
      </c>
      <c s="34" t="s">
        <v>569</v>
      </c>
      <c s="34" t="s">
        <v>1048</v>
      </c>
      <c s="35" t="s">
        <v>5</v>
      </c>
      <c s="6" t="s">
        <v>1049</v>
      </c>
      <c s="36" t="s">
        <v>172</v>
      </c>
      <c s="37">
        <v>34.9</v>
      </c>
      <c s="36">
        <v>0</v>
      </c>
      <c s="36">
        <f>ROUND(G275*H275,6)</f>
      </c>
      <c r="L275" s="38">
        <v>0</v>
      </c>
      <c s="32">
        <f>ROUND(ROUND(L275,2)*ROUND(G275,3),2)</f>
      </c>
      <c s="36" t="s">
        <v>54</v>
      </c>
      <c>
        <f>(M275*21)/100</f>
      </c>
      <c t="s">
        <v>27</v>
      </c>
    </row>
    <row r="276" spans="1:5" ht="25.5">
      <c r="A276" s="35" t="s">
        <v>55</v>
      </c>
      <c r="E276" s="39" t="s">
        <v>1049</v>
      </c>
    </row>
    <row r="277" spans="1:5" ht="12.75">
      <c r="A277" s="35" t="s">
        <v>56</v>
      </c>
      <c r="E277" s="40" t="s">
        <v>5</v>
      </c>
    </row>
    <row r="278" spans="1:5" ht="12.75">
      <c r="A278" t="s">
        <v>57</v>
      </c>
      <c r="E278" s="39" t="s">
        <v>5</v>
      </c>
    </row>
    <row r="279" spans="1:16" ht="25.5">
      <c r="A279" t="s">
        <v>49</v>
      </c>
      <c s="34" t="s">
        <v>572</v>
      </c>
      <c s="34" t="s">
        <v>1050</v>
      </c>
      <c s="35" t="s">
        <v>5</v>
      </c>
      <c s="6" t="s">
        <v>1051</v>
      </c>
      <c s="36" t="s">
        <v>172</v>
      </c>
      <c s="37">
        <v>19</v>
      </c>
      <c s="36">
        <v>0</v>
      </c>
      <c s="36">
        <f>ROUND(G279*H279,6)</f>
      </c>
      <c r="L279" s="38">
        <v>0</v>
      </c>
      <c s="32">
        <f>ROUND(ROUND(L279,2)*ROUND(G279,3),2)</f>
      </c>
      <c s="36" t="s">
        <v>54</v>
      </c>
      <c>
        <f>(M279*21)/100</f>
      </c>
      <c t="s">
        <v>27</v>
      </c>
    </row>
    <row r="280" spans="1:5" ht="25.5">
      <c r="A280" s="35" t="s">
        <v>55</v>
      </c>
      <c r="E280" s="39" t="s">
        <v>1051</v>
      </c>
    </row>
    <row r="281" spans="1:5" ht="12.75">
      <c r="A281" s="35" t="s">
        <v>56</v>
      </c>
      <c r="E281" s="40" t="s">
        <v>5</v>
      </c>
    </row>
    <row r="282" spans="1:5" ht="12.75">
      <c r="A282" t="s">
        <v>57</v>
      </c>
      <c r="E282" s="39" t="s">
        <v>5</v>
      </c>
    </row>
    <row r="283" spans="1:13" ht="12.75">
      <c r="A283" t="s">
        <v>46</v>
      </c>
      <c r="C283" s="31" t="s">
        <v>63</v>
      </c>
      <c r="E283" s="33" t="s">
        <v>445</v>
      </c>
      <c r="J283" s="32">
        <f>0</f>
      </c>
      <c s="32">
        <f>0</f>
      </c>
      <c s="32">
        <f>0+L284+L288+L292+L296+L300+L304+L308+L312+L316+L320</f>
      </c>
      <c s="32">
        <f>0+M284+M288+M292+M296+M300+M304+M308+M312+M316+M320</f>
      </c>
    </row>
    <row r="284" spans="1:16" ht="25.5">
      <c r="A284" t="s">
        <v>49</v>
      </c>
      <c s="34" t="s">
        <v>398</v>
      </c>
      <c s="34" t="s">
        <v>1052</v>
      </c>
      <c s="35" t="s">
        <v>5</v>
      </c>
      <c s="6" t="s">
        <v>447</v>
      </c>
      <c s="36" t="s">
        <v>409</v>
      </c>
      <c s="37">
        <v>8.389</v>
      </c>
      <c s="36">
        <v>0</v>
      </c>
      <c s="36">
        <f>ROUND(G284*H284,6)</f>
      </c>
      <c r="L284" s="38">
        <v>0</v>
      </c>
      <c s="32">
        <f>ROUND(ROUND(L284,2)*ROUND(G284,3),2)</f>
      </c>
      <c s="36" t="s">
        <v>54</v>
      </c>
      <c>
        <f>(M284*21)/100</f>
      </c>
      <c t="s">
        <v>27</v>
      </c>
    </row>
    <row r="285" spans="1:5" ht="63.75">
      <c r="A285" s="35" t="s">
        <v>55</v>
      </c>
      <c r="E285" s="39" t="s">
        <v>448</v>
      </c>
    </row>
    <row r="286" spans="1:5" ht="12.75">
      <c r="A286" s="35" t="s">
        <v>56</v>
      </c>
      <c r="E286" s="40" t="s">
        <v>5</v>
      </c>
    </row>
    <row r="287" spans="1:5" ht="12.75">
      <c r="A287" t="s">
        <v>57</v>
      </c>
      <c r="E287" s="39" t="s">
        <v>5</v>
      </c>
    </row>
    <row r="288" spans="1:16" ht="25.5">
      <c r="A288" t="s">
        <v>49</v>
      </c>
      <c s="34" t="s">
        <v>577</v>
      </c>
      <c s="34" t="s">
        <v>449</v>
      </c>
      <c s="35" t="s">
        <v>5</v>
      </c>
      <c s="6" t="s">
        <v>450</v>
      </c>
      <c s="36" t="s">
        <v>409</v>
      </c>
      <c s="37">
        <v>8.389</v>
      </c>
      <c s="36">
        <v>0</v>
      </c>
      <c s="36">
        <f>ROUND(G288*H288,6)</f>
      </c>
      <c r="L288" s="38">
        <v>0</v>
      </c>
      <c s="32">
        <f>ROUND(ROUND(L288,2)*ROUND(G288,3),2)</f>
      </c>
      <c s="36" t="s">
        <v>54</v>
      </c>
      <c>
        <f>(M288*21)/100</f>
      </c>
      <c t="s">
        <v>27</v>
      </c>
    </row>
    <row r="289" spans="1:5" ht="51">
      <c r="A289" s="35" t="s">
        <v>55</v>
      </c>
      <c r="E289" s="39" t="s">
        <v>451</v>
      </c>
    </row>
    <row r="290" spans="1:5" ht="12.75">
      <c r="A290" s="35" t="s">
        <v>56</v>
      </c>
      <c r="E290" s="40" t="s">
        <v>5</v>
      </c>
    </row>
    <row r="291" spans="1:5" ht="12.75">
      <c r="A291" t="s">
        <v>57</v>
      </c>
      <c r="E291" s="39" t="s">
        <v>5</v>
      </c>
    </row>
    <row r="292" spans="1:16" ht="25.5">
      <c r="A292" t="s">
        <v>49</v>
      </c>
      <c s="34" t="s">
        <v>580</v>
      </c>
      <c s="34" t="s">
        <v>456</v>
      </c>
      <c s="35" t="s">
        <v>5</v>
      </c>
      <c s="6" t="s">
        <v>457</v>
      </c>
      <c s="36" t="s">
        <v>412</v>
      </c>
      <c s="37">
        <v>1.426</v>
      </c>
      <c s="36">
        <v>0</v>
      </c>
      <c s="36">
        <f>ROUND(G292*H292,6)</f>
      </c>
      <c r="L292" s="38">
        <v>0</v>
      </c>
      <c s="32">
        <f>ROUND(ROUND(L292,2)*ROUND(G292,3),2)</f>
      </c>
      <c s="36" t="s">
        <v>54</v>
      </c>
      <c>
        <f>(M292*21)/100</f>
      </c>
      <c t="s">
        <v>27</v>
      </c>
    </row>
    <row r="293" spans="1:5" ht="38.25">
      <c r="A293" s="35" t="s">
        <v>55</v>
      </c>
      <c r="E293" s="39" t="s">
        <v>458</v>
      </c>
    </row>
    <row r="294" spans="1:5" ht="12.75">
      <c r="A294" s="35" t="s">
        <v>56</v>
      </c>
      <c r="E294" s="40" t="s">
        <v>5</v>
      </c>
    </row>
    <row r="295" spans="1:5" ht="12.75">
      <c r="A295" t="s">
        <v>57</v>
      </c>
      <c r="E295" s="39" t="s">
        <v>5</v>
      </c>
    </row>
    <row r="296" spans="1:16" ht="38.25">
      <c r="A296" t="s">
        <v>49</v>
      </c>
      <c s="34" t="s">
        <v>583</v>
      </c>
      <c s="34" t="s">
        <v>459</v>
      </c>
      <c s="35" t="s">
        <v>5</v>
      </c>
      <c s="6" t="s">
        <v>460</v>
      </c>
      <c s="36" t="s">
        <v>53</v>
      </c>
      <c s="37">
        <v>0.16</v>
      </c>
      <c s="36">
        <v>0</v>
      </c>
      <c s="36">
        <f>ROUND(G296*H296,6)</f>
      </c>
      <c r="L296" s="38">
        <v>0</v>
      </c>
      <c s="32">
        <f>ROUND(ROUND(L296,2)*ROUND(G296,3),2)</f>
      </c>
      <c s="36" t="s">
        <v>54</v>
      </c>
      <c>
        <f>(M296*21)/100</f>
      </c>
      <c t="s">
        <v>27</v>
      </c>
    </row>
    <row r="297" spans="1:5" ht="51">
      <c r="A297" s="35" t="s">
        <v>55</v>
      </c>
      <c r="E297" s="39" t="s">
        <v>461</v>
      </c>
    </row>
    <row r="298" spans="1:5" ht="12.75">
      <c r="A298" s="35" t="s">
        <v>56</v>
      </c>
      <c r="E298" s="40" t="s">
        <v>5</v>
      </c>
    </row>
    <row r="299" spans="1:5" ht="12.75">
      <c r="A299" t="s">
        <v>57</v>
      </c>
      <c r="E299" s="39" t="s">
        <v>5</v>
      </c>
    </row>
    <row r="300" spans="1:16" ht="25.5">
      <c r="A300" t="s">
        <v>49</v>
      </c>
      <c s="34" t="s">
        <v>584</v>
      </c>
      <c s="34" t="s">
        <v>1053</v>
      </c>
      <c s="35" t="s">
        <v>5</v>
      </c>
      <c s="6" t="s">
        <v>1054</v>
      </c>
      <c s="36" t="s">
        <v>412</v>
      </c>
      <c s="37">
        <v>3.497</v>
      </c>
      <c s="36">
        <v>0</v>
      </c>
      <c s="36">
        <f>ROUND(G300*H300,6)</f>
      </c>
      <c r="L300" s="38">
        <v>0</v>
      </c>
      <c s="32">
        <f>ROUND(ROUND(L300,2)*ROUND(G300,3),2)</f>
      </c>
      <c s="36" t="s">
        <v>54</v>
      </c>
      <c>
        <f>(M300*21)/100</f>
      </c>
      <c t="s">
        <v>27</v>
      </c>
    </row>
    <row r="301" spans="1:5" ht="25.5">
      <c r="A301" s="35" t="s">
        <v>55</v>
      </c>
      <c r="E301" s="39" t="s">
        <v>1054</v>
      </c>
    </row>
    <row r="302" spans="1:5" ht="12.75">
      <c r="A302" s="35" t="s">
        <v>56</v>
      </c>
      <c r="E302" s="40" t="s">
        <v>5</v>
      </c>
    </row>
    <row r="303" spans="1:5" ht="12.75">
      <c r="A303" t="s">
        <v>57</v>
      </c>
      <c r="E303" s="39" t="s">
        <v>5</v>
      </c>
    </row>
    <row r="304" spans="1:16" ht="25.5">
      <c r="A304" t="s">
        <v>49</v>
      </c>
      <c s="34" t="s">
        <v>587</v>
      </c>
      <c s="34" t="s">
        <v>573</v>
      </c>
      <c s="35" t="s">
        <v>5</v>
      </c>
      <c s="6" t="s">
        <v>574</v>
      </c>
      <c s="36" t="s">
        <v>409</v>
      </c>
      <c s="37">
        <v>20.907</v>
      </c>
      <c s="36">
        <v>0</v>
      </c>
      <c s="36">
        <f>ROUND(G304*H304,6)</f>
      </c>
      <c r="L304" s="38">
        <v>0</v>
      </c>
      <c s="32">
        <f>ROUND(ROUND(L304,2)*ROUND(G304,3),2)</f>
      </c>
      <c s="36" t="s">
        <v>54</v>
      </c>
      <c>
        <f>(M304*21)/100</f>
      </c>
      <c t="s">
        <v>27</v>
      </c>
    </row>
    <row r="305" spans="1:5" ht="25.5">
      <c r="A305" s="35" t="s">
        <v>55</v>
      </c>
      <c r="E305" s="39" t="s">
        <v>574</v>
      </c>
    </row>
    <row r="306" spans="1:5" ht="12.75">
      <c r="A306" s="35" t="s">
        <v>56</v>
      </c>
      <c r="E306" s="40" t="s">
        <v>5</v>
      </c>
    </row>
    <row r="307" spans="1:5" ht="12.75">
      <c r="A307" t="s">
        <v>57</v>
      </c>
      <c r="E307" s="39" t="s">
        <v>5</v>
      </c>
    </row>
    <row r="308" spans="1:16" ht="25.5">
      <c r="A308" t="s">
        <v>49</v>
      </c>
      <c s="34" t="s">
        <v>592</v>
      </c>
      <c s="34" t="s">
        <v>575</v>
      </c>
      <c s="35" t="s">
        <v>5</v>
      </c>
      <c s="6" t="s">
        <v>576</v>
      </c>
      <c s="36" t="s">
        <v>409</v>
      </c>
      <c s="37">
        <v>20.907</v>
      </c>
      <c s="36">
        <v>0</v>
      </c>
      <c s="36">
        <f>ROUND(G308*H308,6)</f>
      </c>
      <c r="L308" s="38">
        <v>0</v>
      </c>
      <c s="32">
        <f>ROUND(ROUND(L308,2)*ROUND(G308,3),2)</f>
      </c>
      <c s="36" t="s">
        <v>54</v>
      </c>
      <c>
        <f>(M308*21)/100</f>
      </c>
      <c t="s">
        <v>27</v>
      </c>
    </row>
    <row r="309" spans="1:5" ht="25.5">
      <c r="A309" s="35" t="s">
        <v>55</v>
      </c>
      <c r="E309" s="39" t="s">
        <v>576</v>
      </c>
    </row>
    <row r="310" spans="1:5" ht="12.75">
      <c r="A310" s="35" t="s">
        <v>56</v>
      </c>
      <c r="E310" s="40" t="s">
        <v>5</v>
      </c>
    </row>
    <row r="311" spans="1:5" ht="12.75">
      <c r="A311" t="s">
        <v>57</v>
      </c>
      <c r="E311" s="39" t="s">
        <v>5</v>
      </c>
    </row>
    <row r="312" spans="1:16" ht="25.5">
      <c r="A312" t="s">
        <v>49</v>
      </c>
      <c s="34" t="s">
        <v>801</v>
      </c>
      <c s="34" t="s">
        <v>1055</v>
      </c>
      <c s="35" t="s">
        <v>5</v>
      </c>
      <c s="6" t="s">
        <v>1056</v>
      </c>
      <c s="36" t="s">
        <v>409</v>
      </c>
      <c s="37">
        <v>11.248</v>
      </c>
      <c s="36">
        <v>0</v>
      </c>
      <c s="36">
        <f>ROUND(G312*H312,6)</f>
      </c>
      <c r="L312" s="38">
        <v>0</v>
      </c>
      <c s="32">
        <f>ROUND(ROUND(L312,2)*ROUND(G312,3),2)</f>
      </c>
      <c s="36" t="s">
        <v>54</v>
      </c>
      <c>
        <f>(M312*21)/100</f>
      </c>
      <c t="s">
        <v>27</v>
      </c>
    </row>
    <row r="313" spans="1:5" ht="25.5">
      <c r="A313" s="35" t="s">
        <v>55</v>
      </c>
      <c r="E313" s="39" t="s">
        <v>1056</v>
      </c>
    </row>
    <row r="314" spans="1:5" ht="12.75">
      <c r="A314" s="35" t="s">
        <v>56</v>
      </c>
      <c r="E314" s="40" t="s">
        <v>5</v>
      </c>
    </row>
    <row r="315" spans="1:5" ht="12.75">
      <c r="A315" t="s">
        <v>57</v>
      </c>
      <c r="E315" s="39" t="s">
        <v>5</v>
      </c>
    </row>
    <row r="316" spans="1:16" ht="25.5">
      <c r="A316" t="s">
        <v>49</v>
      </c>
      <c s="34" t="s">
        <v>804</v>
      </c>
      <c s="34" t="s">
        <v>1057</v>
      </c>
      <c s="35" t="s">
        <v>5</v>
      </c>
      <c s="6" t="s">
        <v>1058</v>
      </c>
      <c s="36" t="s">
        <v>409</v>
      </c>
      <c s="37">
        <v>11.248</v>
      </c>
      <c s="36">
        <v>0</v>
      </c>
      <c s="36">
        <f>ROUND(G316*H316,6)</f>
      </c>
      <c r="L316" s="38">
        <v>0</v>
      </c>
      <c s="32">
        <f>ROUND(ROUND(L316,2)*ROUND(G316,3),2)</f>
      </c>
      <c s="36" t="s">
        <v>54</v>
      </c>
      <c>
        <f>(M316*21)/100</f>
      </c>
      <c t="s">
        <v>27</v>
      </c>
    </row>
    <row r="317" spans="1:5" ht="25.5">
      <c r="A317" s="35" t="s">
        <v>55</v>
      </c>
      <c r="E317" s="39" t="s">
        <v>1058</v>
      </c>
    </row>
    <row r="318" spans="1:5" ht="12.75">
      <c r="A318" s="35" t="s">
        <v>56</v>
      </c>
      <c r="E318" s="40" t="s">
        <v>5</v>
      </c>
    </row>
    <row r="319" spans="1:5" ht="12.75">
      <c r="A319" t="s">
        <v>57</v>
      </c>
      <c r="E319" s="39" t="s">
        <v>5</v>
      </c>
    </row>
    <row r="320" spans="1:16" ht="38.25">
      <c r="A320" t="s">
        <v>49</v>
      </c>
      <c s="34" t="s">
        <v>807</v>
      </c>
      <c s="34" t="s">
        <v>1059</v>
      </c>
      <c s="35" t="s">
        <v>5</v>
      </c>
      <c s="6" t="s">
        <v>460</v>
      </c>
      <c s="36" t="s">
        <v>53</v>
      </c>
      <c s="37">
        <v>0.412</v>
      </c>
      <c s="36">
        <v>0</v>
      </c>
      <c s="36">
        <f>ROUND(G320*H320,6)</f>
      </c>
      <c r="L320" s="38">
        <v>0</v>
      </c>
      <c s="32">
        <f>ROUND(ROUND(L320,2)*ROUND(G320,3),2)</f>
      </c>
      <c s="36" t="s">
        <v>54</v>
      </c>
      <c>
        <f>(M320*21)/100</f>
      </c>
      <c t="s">
        <v>27</v>
      </c>
    </row>
    <row r="321" spans="1:5" ht="51">
      <c r="A321" s="35" t="s">
        <v>55</v>
      </c>
      <c r="E321" s="39" t="s">
        <v>1060</v>
      </c>
    </row>
    <row r="322" spans="1:5" ht="12.75">
      <c r="A322" s="35" t="s">
        <v>56</v>
      </c>
      <c r="E322" s="40" t="s">
        <v>5</v>
      </c>
    </row>
    <row r="323" spans="1:5" ht="12.75">
      <c r="A323" t="s">
        <v>57</v>
      </c>
      <c r="E323" s="39" t="s">
        <v>5</v>
      </c>
    </row>
    <row r="324" spans="1:13" ht="12.75">
      <c r="A324" t="s">
        <v>46</v>
      </c>
      <c r="C324" s="31" t="s">
        <v>252</v>
      </c>
      <c r="E324" s="33" t="s">
        <v>1061</v>
      </c>
      <c r="J324" s="32">
        <f>0</f>
      </c>
      <c s="32">
        <f>0</f>
      </c>
      <c s="32">
        <f>0+L325</f>
      </c>
      <c s="32">
        <f>0+M325</f>
      </c>
    </row>
    <row r="325" spans="1:16" ht="38.25">
      <c r="A325" t="s">
        <v>49</v>
      </c>
      <c s="34" t="s">
        <v>810</v>
      </c>
      <c s="34" t="s">
        <v>1062</v>
      </c>
      <c s="35" t="s">
        <v>5</v>
      </c>
      <c s="6" t="s">
        <v>1063</v>
      </c>
      <c s="36" t="s">
        <v>412</v>
      </c>
      <c s="37">
        <v>3.384</v>
      </c>
      <c s="36">
        <v>0</v>
      </c>
      <c s="36">
        <f>ROUND(G325*H325,6)</f>
      </c>
      <c r="L325" s="38">
        <v>0</v>
      </c>
      <c s="32">
        <f>ROUND(ROUND(L325,2)*ROUND(G325,3),2)</f>
      </c>
      <c s="36" t="s">
        <v>54</v>
      </c>
      <c>
        <f>(M325*21)/100</f>
      </c>
      <c t="s">
        <v>27</v>
      </c>
    </row>
    <row r="326" spans="1:5" ht="38.25">
      <c r="A326" s="35" t="s">
        <v>55</v>
      </c>
      <c r="E326" s="39" t="s">
        <v>1064</v>
      </c>
    </row>
    <row r="327" spans="1:5" ht="12.75">
      <c r="A327" s="35" t="s">
        <v>56</v>
      </c>
      <c r="E327" s="40" t="s">
        <v>5</v>
      </c>
    </row>
    <row r="328" spans="1:5" ht="12.75">
      <c r="A328" t="s">
        <v>57</v>
      </c>
      <c r="E328" s="39" t="s">
        <v>5</v>
      </c>
    </row>
    <row r="329" spans="1:13" ht="12.75">
      <c r="A329" t="s">
        <v>46</v>
      </c>
      <c r="C329" s="31" t="s">
        <v>307</v>
      </c>
      <c r="E329" s="33" t="s">
        <v>1065</v>
      </c>
      <c r="J329" s="32">
        <f>0</f>
      </c>
      <c s="32">
        <f>0</f>
      </c>
      <c s="32">
        <f>0+L330+L334+L338+L342+L346+L350+L354+L358+L362+L366+L370+L374+L378+L382+L386+L390+L394+L398+L402+L406+L410+L414+L418+L422+L426+L430</f>
      </c>
      <c s="32">
        <f>0+M330+M334+M338+M342+M346+M350+M354+M358+M362+M366+M370+M374+M378+M382+M386+M390+M394+M398+M402+M406+M410+M414+M418+M422+M426+M430</f>
      </c>
    </row>
    <row r="330" spans="1:16" ht="25.5">
      <c r="A330" t="s">
        <v>49</v>
      </c>
      <c s="34" t="s">
        <v>813</v>
      </c>
      <c s="34" t="s">
        <v>1066</v>
      </c>
      <c s="35" t="s">
        <v>5</v>
      </c>
      <c s="6" t="s">
        <v>1067</v>
      </c>
      <c s="36" t="s">
        <v>409</v>
      </c>
      <c s="37">
        <v>36.213</v>
      </c>
      <c s="36">
        <v>0</v>
      </c>
      <c s="36">
        <f>ROUND(G330*H330,6)</f>
      </c>
      <c r="L330" s="38">
        <v>0</v>
      </c>
      <c s="32">
        <f>ROUND(ROUND(L330,2)*ROUND(G330,3),2)</f>
      </c>
      <c s="36" t="s">
        <v>54</v>
      </c>
      <c>
        <f>(M330*21)/100</f>
      </c>
      <c t="s">
        <v>27</v>
      </c>
    </row>
    <row r="331" spans="1:5" ht="25.5">
      <c r="A331" s="35" t="s">
        <v>55</v>
      </c>
      <c r="E331" s="39" t="s">
        <v>1067</v>
      </c>
    </row>
    <row r="332" spans="1:5" ht="12.75">
      <c r="A332" s="35" t="s">
        <v>56</v>
      </c>
      <c r="E332" s="40" t="s">
        <v>5</v>
      </c>
    </row>
    <row r="333" spans="1:5" ht="12.75">
      <c r="A333" t="s">
        <v>57</v>
      </c>
      <c r="E333" s="39" t="s">
        <v>5</v>
      </c>
    </row>
    <row r="334" spans="1:16" ht="12.75">
      <c r="A334" t="s">
        <v>49</v>
      </c>
      <c s="34" t="s">
        <v>816</v>
      </c>
      <c s="34" t="s">
        <v>1068</v>
      </c>
      <c s="35" t="s">
        <v>5</v>
      </c>
      <c s="6" t="s">
        <v>1069</v>
      </c>
      <c s="36" t="s">
        <v>409</v>
      </c>
      <c s="37">
        <v>238.826</v>
      </c>
      <c s="36">
        <v>0</v>
      </c>
      <c s="36">
        <f>ROUND(G334*H334,6)</f>
      </c>
      <c r="L334" s="38">
        <v>0</v>
      </c>
      <c s="32">
        <f>ROUND(ROUND(L334,2)*ROUND(G334,3),2)</f>
      </c>
      <c s="36" t="s">
        <v>54</v>
      </c>
      <c>
        <f>(M334*21)/100</f>
      </c>
      <c t="s">
        <v>27</v>
      </c>
    </row>
    <row r="335" spans="1:5" ht="12.75">
      <c r="A335" s="35" t="s">
        <v>55</v>
      </c>
      <c r="E335" s="39" t="s">
        <v>1069</v>
      </c>
    </row>
    <row r="336" spans="1:5" ht="12.75">
      <c r="A336" s="35" t="s">
        <v>56</v>
      </c>
      <c r="E336" s="40" t="s">
        <v>5</v>
      </c>
    </row>
    <row r="337" spans="1:5" ht="12.75">
      <c r="A337" t="s">
        <v>57</v>
      </c>
      <c r="E337" s="39" t="s">
        <v>5</v>
      </c>
    </row>
    <row r="338" spans="1:16" ht="25.5">
      <c r="A338" t="s">
        <v>49</v>
      </c>
      <c s="34" t="s">
        <v>819</v>
      </c>
      <c s="34" t="s">
        <v>1070</v>
      </c>
      <c s="35" t="s">
        <v>5</v>
      </c>
      <c s="6" t="s">
        <v>1071</v>
      </c>
      <c s="36" t="s">
        <v>409</v>
      </c>
      <c s="37">
        <v>558.51</v>
      </c>
      <c s="36">
        <v>0</v>
      </c>
      <c s="36">
        <f>ROUND(G338*H338,6)</f>
      </c>
      <c r="L338" s="38">
        <v>0</v>
      </c>
      <c s="32">
        <f>ROUND(ROUND(L338,2)*ROUND(G338,3),2)</f>
      </c>
      <c s="36" t="s">
        <v>54</v>
      </c>
      <c>
        <f>(M338*21)/100</f>
      </c>
      <c t="s">
        <v>27</v>
      </c>
    </row>
    <row r="339" spans="1:5" ht="25.5">
      <c r="A339" s="35" t="s">
        <v>55</v>
      </c>
      <c r="E339" s="39" t="s">
        <v>1071</v>
      </c>
    </row>
    <row r="340" spans="1:5" ht="12.75">
      <c r="A340" s="35" t="s">
        <v>56</v>
      </c>
      <c r="E340" s="40" t="s">
        <v>5</v>
      </c>
    </row>
    <row r="341" spans="1:5" ht="12.75">
      <c r="A341" t="s">
        <v>57</v>
      </c>
      <c r="E341" s="39" t="s">
        <v>5</v>
      </c>
    </row>
    <row r="342" spans="1:16" ht="25.5">
      <c r="A342" t="s">
        <v>49</v>
      </c>
      <c s="34" t="s">
        <v>822</v>
      </c>
      <c s="34" t="s">
        <v>1072</v>
      </c>
      <c s="35" t="s">
        <v>5</v>
      </c>
      <c s="6" t="s">
        <v>1073</v>
      </c>
      <c s="36" t="s">
        <v>409</v>
      </c>
      <c s="37">
        <v>558.51</v>
      </c>
      <c s="36">
        <v>0</v>
      </c>
      <c s="36">
        <f>ROUND(G342*H342,6)</f>
      </c>
      <c r="L342" s="38">
        <v>0</v>
      </c>
      <c s="32">
        <f>ROUND(ROUND(L342,2)*ROUND(G342,3),2)</f>
      </c>
      <c s="36" t="s">
        <v>54</v>
      </c>
      <c>
        <f>(M342*21)/100</f>
      </c>
      <c t="s">
        <v>27</v>
      </c>
    </row>
    <row r="343" spans="1:5" ht="25.5">
      <c r="A343" s="35" t="s">
        <v>55</v>
      </c>
      <c r="E343" s="39" t="s">
        <v>1073</v>
      </c>
    </row>
    <row r="344" spans="1:5" ht="12.75">
      <c r="A344" s="35" t="s">
        <v>56</v>
      </c>
      <c r="E344" s="40" t="s">
        <v>5</v>
      </c>
    </row>
    <row r="345" spans="1:5" ht="12.75">
      <c r="A345" t="s">
        <v>57</v>
      </c>
      <c r="E345" s="39" t="s">
        <v>5</v>
      </c>
    </row>
    <row r="346" spans="1:16" ht="25.5">
      <c r="A346" t="s">
        <v>49</v>
      </c>
      <c s="34" t="s">
        <v>825</v>
      </c>
      <c s="34" t="s">
        <v>1074</v>
      </c>
      <c s="35" t="s">
        <v>5</v>
      </c>
      <c s="6" t="s">
        <v>1075</v>
      </c>
      <c s="36" t="s">
        <v>350</v>
      </c>
      <c s="37">
        <v>20</v>
      </c>
      <c s="36">
        <v>0</v>
      </c>
      <c s="36">
        <f>ROUND(G346*H346,6)</f>
      </c>
      <c r="L346" s="38">
        <v>0</v>
      </c>
      <c s="32">
        <f>ROUND(ROUND(L346,2)*ROUND(G346,3),2)</f>
      </c>
      <c s="36" t="s">
        <v>54</v>
      </c>
      <c>
        <f>(M346*21)/100</f>
      </c>
      <c t="s">
        <v>27</v>
      </c>
    </row>
    <row r="347" spans="1:5" ht="25.5">
      <c r="A347" s="35" t="s">
        <v>55</v>
      </c>
      <c r="E347" s="39" t="s">
        <v>1075</v>
      </c>
    </row>
    <row r="348" spans="1:5" ht="12.75">
      <c r="A348" s="35" t="s">
        <v>56</v>
      </c>
      <c r="E348" s="40" t="s">
        <v>5</v>
      </c>
    </row>
    <row r="349" spans="1:5" ht="12.75">
      <c r="A349" t="s">
        <v>57</v>
      </c>
      <c r="E349" s="39" t="s">
        <v>5</v>
      </c>
    </row>
    <row r="350" spans="1:16" ht="25.5">
      <c r="A350" t="s">
        <v>49</v>
      </c>
      <c s="34" t="s">
        <v>828</v>
      </c>
      <c s="34" t="s">
        <v>1076</v>
      </c>
      <c s="35" t="s">
        <v>5</v>
      </c>
      <c s="6" t="s">
        <v>1077</v>
      </c>
      <c s="36" t="s">
        <v>409</v>
      </c>
      <c s="37">
        <v>600.191</v>
      </c>
      <c s="36">
        <v>0</v>
      </c>
      <c s="36">
        <f>ROUND(G350*H350,6)</f>
      </c>
      <c r="L350" s="38">
        <v>0</v>
      </c>
      <c s="32">
        <f>ROUND(ROUND(L350,2)*ROUND(G350,3),2)</f>
      </c>
      <c s="36" t="s">
        <v>54</v>
      </c>
      <c>
        <f>(M350*21)/100</f>
      </c>
      <c t="s">
        <v>27</v>
      </c>
    </row>
    <row r="351" spans="1:5" ht="25.5">
      <c r="A351" s="35" t="s">
        <v>55</v>
      </c>
      <c r="E351" s="39" t="s">
        <v>1077</v>
      </c>
    </row>
    <row r="352" spans="1:5" ht="12.75">
      <c r="A352" s="35" t="s">
        <v>56</v>
      </c>
      <c r="E352" s="40" t="s">
        <v>5</v>
      </c>
    </row>
    <row r="353" spans="1:5" ht="12.75">
      <c r="A353" t="s">
        <v>57</v>
      </c>
      <c r="E353" s="39" t="s">
        <v>5</v>
      </c>
    </row>
    <row r="354" spans="1:16" ht="25.5">
      <c r="A354" t="s">
        <v>49</v>
      </c>
      <c s="34" t="s">
        <v>831</v>
      </c>
      <c s="34" t="s">
        <v>1078</v>
      </c>
      <c s="35" t="s">
        <v>5</v>
      </c>
      <c s="6" t="s">
        <v>1079</v>
      </c>
      <c s="36" t="s">
        <v>409</v>
      </c>
      <c s="37">
        <v>600.191</v>
      </c>
      <c s="36">
        <v>0</v>
      </c>
      <c s="36">
        <f>ROUND(G354*H354,6)</f>
      </c>
      <c r="L354" s="38">
        <v>0</v>
      </c>
      <c s="32">
        <f>ROUND(ROUND(L354,2)*ROUND(G354,3),2)</f>
      </c>
      <c s="36" t="s">
        <v>54</v>
      </c>
      <c>
        <f>(M354*21)/100</f>
      </c>
      <c t="s">
        <v>27</v>
      </c>
    </row>
    <row r="355" spans="1:5" ht="25.5">
      <c r="A355" s="35" t="s">
        <v>55</v>
      </c>
      <c r="E355" s="39" t="s">
        <v>1079</v>
      </c>
    </row>
    <row r="356" spans="1:5" ht="12.75">
      <c r="A356" s="35" t="s">
        <v>56</v>
      </c>
      <c r="E356" s="40" t="s">
        <v>5</v>
      </c>
    </row>
    <row r="357" spans="1:5" ht="12.75">
      <c r="A357" t="s">
        <v>57</v>
      </c>
      <c r="E357" s="39" t="s">
        <v>5</v>
      </c>
    </row>
    <row r="358" spans="1:16" ht="12.75">
      <c r="A358" t="s">
        <v>49</v>
      </c>
      <c s="34" t="s">
        <v>834</v>
      </c>
      <c s="34" t="s">
        <v>1080</v>
      </c>
      <c s="35" t="s">
        <v>5</v>
      </c>
      <c s="6" t="s">
        <v>1081</v>
      </c>
      <c s="36" t="s">
        <v>409</v>
      </c>
      <c s="37">
        <v>219.013</v>
      </c>
      <c s="36">
        <v>0</v>
      </c>
      <c s="36">
        <f>ROUND(G358*H358,6)</f>
      </c>
      <c r="L358" s="38">
        <v>0</v>
      </c>
      <c s="32">
        <f>ROUND(ROUND(L358,2)*ROUND(G358,3),2)</f>
      </c>
      <c s="36" t="s">
        <v>54</v>
      </c>
      <c>
        <f>(M358*21)/100</f>
      </c>
      <c t="s">
        <v>27</v>
      </c>
    </row>
    <row r="359" spans="1:5" ht="12.75">
      <c r="A359" s="35" t="s">
        <v>55</v>
      </c>
      <c r="E359" s="39" t="s">
        <v>1081</v>
      </c>
    </row>
    <row r="360" spans="1:5" ht="12.75">
      <c r="A360" s="35" t="s">
        <v>56</v>
      </c>
      <c r="E360" s="40" t="s">
        <v>5</v>
      </c>
    </row>
    <row r="361" spans="1:5" ht="12.75">
      <c r="A361" t="s">
        <v>57</v>
      </c>
      <c r="E361" s="39" t="s">
        <v>5</v>
      </c>
    </row>
    <row r="362" spans="1:16" ht="25.5">
      <c r="A362" t="s">
        <v>49</v>
      </c>
      <c s="34" t="s">
        <v>837</v>
      </c>
      <c s="34" t="s">
        <v>1082</v>
      </c>
      <c s="35" t="s">
        <v>5</v>
      </c>
      <c s="6" t="s">
        <v>1083</v>
      </c>
      <c s="36" t="s">
        <v>409</v>
      </c>
      <c s="37">
        <v>548.387</v>
      </c>
      <c s="36">
        <v>0</v>
      </c>
      <c s="36">
        <f>ROUND(G362*H362,6)</f>
      </c>
      <c r="L362" s="38">
        <v>0</v>
      </c>
      <c s="32">
        <f>ROUND(ROUND(L362,2)*ROUND(G362,3),2)</f>
      </c>
      <c s="36" t="s">
        <v>54</v>
      </c>
      <c>
        <f>(M362*21)/100</f>
      </c>
      <c t="s">
        <v>27</v>
      </c>
    </row>
    <row r="363" spans="1:5" ht="25.5">
      <c r="A363" s="35" t="s">
        <v>55</v>
      </c>
      <c r="E363" s="39" t="s">
        <v>1083</v>
      </c>
    </row>
    <row r="364" spans="1:5" ht="12.75">
      <c r="A364" s="35" t="s">
        <v>56</v>
      </c>
      <c r="E364" s="40" t="s">
        <v>5</v>
      </c>
    </row>
    <row r="365" spans="1:5" ht="12.75">
      <c r="A365" t="s">
        <v>57</v>
      </c>
      <c r="E365" s="39" t="s">
        <v>5</v>
      </c>
    </row>
    <row r="366" spans="1:16" ht="25.5">
      <c r="A366" t="s">
        <v>49</v>
      </c>
      <c s="34" t="s">
        <v>840</v>
      </c>
      <c s="34" t="s">
        <v>1084</v>
      </c>
      <c s="35" t="s">
        <v>5</v>
      </c>
      <c s="6" t="s">
        <v>1085</v>
      </c>
      <c s="36" t="s">
        <v>350</v>
      </c>
      <c s="37">
        <v>30</v>
      </c>
      <c s="36">
        <v>0</v>
      </c>
      <c s="36">
        <f>ROUND(G366*H366,6)</f>
      </c>
      <c r="L366" s="38">
        <v>0</v>
      </c>
      <c s="32">
        <f>ROUND(ROUND(L366,2)*ROUND(G366,3),2)</f>
      </c>
      <c s="36" t="s">
        <v>54</v>
      </c>
      <c>
        <f>(M366*21)/100</f>
      </c>
      <c t="s">
        <v>27</v>
      </c>
    </row>
    <row r="367" spans="1:5" ht="25.5">
      <c r="A367" s="35" t="s">
        <v>55</v>
      </c>
      <c r="E367" s="39" t="s">
        <v>1085</v>
      </c>
    </row>
    <row r="368" spans="1:5" ht="12.75">
      <c r="A368" s="35" t="s">
        <v>56</v>
      </c>
      <c r="E368" s="40" t="s">
        <v>5</v>
      </c>
    </row>
    <row r="369" spans="1:5" ht="12.75">
      <c r="A369" t="s">
        <v>57</v>
      </c>
      <c r="E369" s="39" t="s">
        <v>5</v>
      </c>
    </row>
    <row r="370" spans="1:16" ht="25.5">
      <c r="A370" t="s">
        <v>49</v>
      </c>
      <c s="34" t="s">
        <v>527</v>
      </c>
      <c s="34" t="s">
        <v>1086</v>
      </c>
      <c s="35" t="s">
        <v>5</v>
      </c>
      <c s="6" t="s">
        <v>1087</v>
      </c>
      <c s="36" t="s">
        <v>409</v>
      </c>
      <c s="37">
        <v>1208.701</v>
      </c>
      <c s="36">
        <v>0</v>
      </c>
      <c s="36">
        <f>ROUND(G370*H370,6)</f>
      </c>
      <c r="L370" s="38">
        <v>0</v>
      </c>
      <c s="32">
        <f>ROUND(ROUND(L370,2)*ROUND(G370,3),2)</f>
      </c>
      <c s="36" t="s">
        <v>54</v>
      </c>
      <c>
        <f>(M370*21)/100</f>
      </c>
      <c t="s">
        <v>27</v>
      </c>
    </row>
    <row r="371" spans="1:5" ht="25.5">
      <c r="A371" s="35" t="s">
        <v>55</v>
      </c>
      <c r="E371" s="39" t="s">
        <v>1087</v>
      </c>
    </row>
    <row r="372" spans="1:5" ht="12.75">
      <c r="A372" s="35" t="s">
        <v>56</v>
      </c>
      <c r="E372" s="40" t="s">
        <v>5</v>
      </c>
    </row>
    <row r="373" spans="1:5" ht="12.75">
      <c r="A373" t="s">
        <v>57</v>
      </c>
      <c r="E373" s="39" t="s">
        <v>5</v>
      </c>
    </row>
    <row r="374" spans="1:16" ht="25.5">
      <c r="A374" t="s">
        <v>49</v>
      </c>
      <c s="34" t="s">
        <v>845</v>
      </c>
      <c s="34" t="s">
        <v>1088</v>
      </c>
      <c s="35" t="s">
        <v>5</v>
      </c>
      <c s="6" t="s">
        <v>1089</v>
      </c>
      <c s="36" t="s">
        <v>409</v>
      </c>
      <c s="37">
        <v>1108.24</v>
      </c>
      <c s="36">
        <v>0</v>
      </c>
      <c s="36">
        <f>ROUND(G374*H374,6)</f>
      </c>
      <c r="L374" s="38">
        <v>0</v>
      </c>
      <c s="32">
        <f>ROUND(ROUND(L374,2)*ROUND(G374,3),2)</f>
      </c>
      <c s="36" t="s">
        <v>54</v>
      </c>
      <c>
        <f>(M374*21)/100</f>
      </c>
      <c t="s">
        <v>27</v>
      </c>
    </row>
    <row r="375" spans="1:5" ht="25.5">
      <c r="A375" s="35" t="s">
        <v>55</v>
      </c>
      <c r="E375" s="39" t="s">
        <v>1089</v>
      </c>
    </row>
    <row r="376" spans="1:5" ht="12.75">
      <c r="A376" s="35" t="s">
        <v>56</v>
      </c>
      <c r="E376" s="40" t="s">
        <v>5</v>
      </c>
    </row>
    <row r="377" spans="1:5" ht="12.75">
      <c r="A377" t="s">
        <v>57</v>
      </c>
      <c r="E377" s="39" t="s">
        <v>5</v>
      </c>
    </row>
    <row r="378" spans="1:16" ht="25.5">
      <c r="A378" t="s">
        <v>49</v>
      </c>
      <c s="34" t="s">
        <v>848</v>
      </c>
      <c s="34" t="s">
        <v>1090</v>
      </c>
      <c s="35" t="s">
        <v>5</v>
      </c>
      <c s="6" t="s">
        <v>1091</v>
      </c>
      <c s="36" t="s">
        <v>350</v>
      </c>
      <c s="37">
        <v>10</v>
      </c>
      <c s="36">
        <v>0</v>
      </c>
      <c s="36">
        <f>ROUND(G378*H378,6)</f>
      </c>
      <c r="L378" s="38">
        <v>0</v>
      </c>
      <c s="32">
        <f>ROUND(ROUND(L378,2)*ROUND(G378,3),2)</f>
      </c>
      <c s="36" t="s">
        <v>54</v>
      </c>
      <c>
        <f>(M378*21)/100</f>
      </c>
      <c t="s">
        <v>27</v>
      </c>
    </row>
    <row r="379" spans="1:5" ht="25.5">
      <c r="A379" s="35" t="s">
        <v>55</v>
      </c>
      <c r="E379" s="39" t="s">
        <v>1091</v>
      </c>
    </row>
    <row r="380" spans="1:5" ht="12.75">
      <c r="A380" s="35" t="s">
        <v>56</v>
      </c>
      <c r="E380" s="40" t="s">
        <v>5</v>
      </c>
    </row>
    <row r="381" spans="1:5" ht="12.75">
      <c r="A381" t="s">
        <v>57</v>
      </c>
      <c r="E381" s="39" t="s">
        <v>5</v>
      </c>
    </row>
    <row r="382" spans="1:16" ht="25.5">
      <c r="A382" t="s">
        <v>49</v>
      </c>
      <c s="34" t="s">
        <v>851</v>
      </c>
      <c s="34" t="s">
        <v>1092</v>
      </c>
      <c s="35" t="s">
        <v>5</v>
      </c>
      <c s="6" t="s">
        <v>1093</v>
      </c>
      <c s="36" t="s">
        <v>409</v>
      </c>
      <c s="37">
        <v>321.124</v>
      </c>
      <c s="36">
        <v>0</v>
      </c>
      <c s="36">
        <f>ROUND(G382*H382,6)</f>
      </c>
      <c r="L382" s="38">
        <v>0</v>
      </c>
      <c s="32">
        <f>ROUND(ROUND(L382,2)*ROUND(G382,3),2)</f>
      </c>
      <c s="36" t="s">
        <v>54</v>
      </c>
      <c>
        <f>(M382*21)/100</f>
      </c>
      <c t="s">
        <v>27</v>
      </c>
    </row>
    <row r="383" spans="1:5" ht="25.5">
      <c r="A383" s="35" t="s">
        <v>55</v>
      </c>
      <c r="E383" s="39" t="s">
        <v>1093</v>
      </c>
    </row>
    <row r="384" spans="1:5" ht="12.75">
      <c r="A384" s="35" t="s">
        <v>56</v>
      </c>
      <c r="E384" s="40" t="s">
        <v>5</v>
      </c>
    </row>
    <row r="385" spans="1:5" ht="12.75">
      <c r="A385" t="s">
        <v>57</v>
      </c>
      <c r="E385" s="39" t="s">
        <v>5</v>
      </c>
    </row>
    <row r="386" spans="1:16" ht="25.5">
      <c r="A386" t="s">
        <v>49</v>
      </c>
      <c s="34" t="s">
        <v>854</v>
      </c>
      <c s="34" t="s">
        <v>1094</v>
      </c>
      <c s="35" t="s">
        <v>5</v>
      </c>
      <c s="6" t="s">
        <v>1095</v>
      </c>
      <c s="36" t="s">
        <v>409</v>
      </c>
      <c s="37">
        <v>281.584</v>
      </c>
      <c s="36">
        <v>0</v>
      </c>
      <c s="36">
        <f>ROUND(G386*H386,6)</f>
      </c>
      <c r="L386" s="38">
        <v>0</v>
      </c>
      <c s="32">
        <f>ROUND(ROUND(L386,2)*ROUND(G386,3),2)</f>
      </c>
      <c s="36" t="s">
        <v>54</v>
      </c>
      <c>
        <f>(M386*21)/100</f>
      </c>
      <c t="s">
        <v>27</v>
      </c>
    </row>
    <row r="387" spans="1:5" ht="25.5">
      <c r="A387" s="35" t="s">
        <v>55</v>
      </c>
      <c r="E387" s="39" t="s">
        <v>1095</v>
      </c>
    </row>
    <row r="388" spans="1:5" ht="12.75">
      <c r="A388" s="35" t="s">
        <v>56</v>
      </c>
      <c r="E388" s="40" t="s">
        <v>5</v>
      </c>
    </row>
    <row r="389" spans="1:5" ht="12.75">
      <c r="A389" t="s">
        <v>57</v>
      </c>
      <c r="E389" s="39" t="s">
        <v>5</v>
      </c>
    </row>
    <row r="390" spans="1:16" ht="25.5">
      <c r="A390" t="s">
        <v>49</v>
      </c>
      <c s="34" t="s">
        <v>857</v>
      </c>
      <c s="34" t="s">
        <v>1096</v>
      </c>
      <c s="35" t="s">
        <v>5</v>
      </c>
      <c s="6" t="s">
        <v>1097</v>
      </c>
      <c s="36" t="s">
        <v>409</v>
      </c>
      <c s="37">
        <v>2573.244</v>
      </c>
      <c s="36">
        <v>0</v>
      </c>
      <c s="36">
        <f>ROUND(G390*H390,6)</f>
      </c>
      <c r="L390" s="38">
        <v>0</v>
      </c>
      <c s="32">
        <f>ROUND(ROUND(L390,2)*ROUND(G390,3),2)</f>
      </c>
      <c s="36" t="s">
        <v>54</v>
      </c>
      <c>
        <f>(M390*21)/100</f>
      </c>
      <c t="s">
        <v>27</v>
      </c>
    </row>
    <row r="391" spans="1:5" ht="25.5">
      <c r="A391" s="35" t="s">
        <v>55</v>
      </c>
      <c r="E391" s="39" t="s">
        <v>1097</v>
      </c>
    </row>
    <row r="392" spans="1:5" ht="12.75">
      <c r="A392" s="35" t="s">
        <v>56</v>
      </c>
      <c r="E392" s="40" t="s">
        <v>5</v>
      </c>
    </row>
    <row r="393" spans="1:5" ht="12.75">
      <c r="A393" t="s">
        <v>57</v>
      </c>
      <c r="E393" s="39" t="s">
        <v>5</v>
      </c>
    </row>
    <row r="394" spans="1:16" ht="25.5">
      <c r="A394" t="s">
        <v>49</v>
      </c>
      <c s="34" t="s">
        <v>860</v>
      </c>
      <c s="34" t="s">
        <v>1098</v>
      </c>
      <c s="35" t="s">
        <v>5</v>
      </c>
      <c s="6" t="s">
        <v>1099</v>
      </c>
      <c s="36" t="s">
        <v>409</v>
      </c>
      <c s="37">
        <v>2573.244</v>
      </c>
      <c s="36">
        <v>0</v>
      </c>
      <c s="36">
        <f>ROUND(G394*H394,6)</f>
      </c>
      <c r="L394" s="38">
        <v>0</v>
      </c>
      <c s="32">
        <f>ROUND(ROUND(L394,2)*ROUND(G394,3),2)</f>
      </c>
      <c s="36" t="s">
        <v>54</v>
      </c>
      <c>
        <f>(M394*21)/100</f>
      </c>
      <c t="s">
        <v>27</v>
      </c>
    </row>
    <row r="395" spans="1:5" ht="25.5">
      <c r="A395" s="35" t="s">
        <v>55</v>
      </c>
      <c r="E395" s="39" t="s">
        <v>1099</v>
      </c>
    </row>
    <row r="396" spans="1:5" ht="12.75">
      <c r="A396" s="35" t="s">
        <v>56</v>
      </c>
      <c r="E396" s="40" t="s">
        <v>5</v>
      </c>
    </row>
    <row r="397" spans="1:5" ht="12.75">
      <c r="A397" t="s">
        <v>57</v>
      </c>
      <c r="E397" s="39" t="s">
        <v>5</v>
      </c>
    </row>
    <row r="398" spans="1:16" ht="12.75">
      <c r="A398" t="s">
        <v>49</v>
      </c>
      <c s="34" t="s">
        <v>559</v>
      </c>
      <c s="34" t="s">
        <v>1100</v>
      </c>
      <c s="35" t="s">
        <v>5</v>
      </c>
      <c s="6" t="s">
        <v>1081</v>
      </c>
      <c s="36" t="s">
        <v>409</v>
      </c>
      <c s="37">
        <v>250.54</v>
      </c>
      <c s="36">
        <v>0</v>
      </c>
      <c s="36">
        <f>ROUND(G398*H398,6)</f>
      </c>
      <c r="L398" s="38">
        <v>0</v>
      </c>
      <c s="32">
        <f>ROUND(ROUND(L398,2)*ROUND(G398,3),2)</f>
      </c>
      <c s="36" t="s">
        <v>54</v>
      </c>
      <c>
        <f>(M398*21)/100</f>
      </c>
      <c t="s">
        <v>27</v>
      </c>
    </row>
    <row r="399" spans="1:5" ht="12.75">
      <c r="A399" s="35" t="s">
        <v>55</v>
      </c>
      <c r="E399" s="39" t="s">
        <v>1081</v>
      </c>
    </row>
    <row r="400" spans="1:5" ht="12.75">
      <c r="A400" s="35" t="s">
        <v>56</v>
      </c>
      <c r="E400" s="40" t="s">
        <v>5</v>
      </c>
    </row>
    <row r="401" spans="1:5" ht="12.75">
      <c r="A401" t="s">
        <v>57</v>
      </c>
      <c r="E401" s="39" t="s">
        <v>5</v>
      </c>
    </row>
    <row r="402" spans="1:16" ht="25.5">
      <c r="A402" t="s">
        <v>49</v>
      </c>
      <c s="34" t="s">
        <v>865</v>
      </c>
      <c s="34" t="s">
        <v>1101</v>
      </c>
      <c s="35" t="s">
        <v>5</v>
      </c>
      <c s="6" t="s">
        <v>1102</v>
      </c>
      <c s="36" t="s">
        <v>409</v>
      </c>
      <c s="37">
        <v>2047.737</v>
      </c>
      <c s="36">
        <v>0</v>
      </c>
      <c s="36">
        <f>ROUND(G402*H402,6)</f>
      </c>
      <c r="L402" s="38">
        <v>0</v>
      </c>
      <c s="32">
        <f>ROUND(ROUND(L402,2)*ROUND(G402,3),2)</f>
      </c>
      <c s="36" t="s">
        <v>54</v>
      </c>
      <c>
        <f>(M402*21)/100</f>
      </c>
      <c t="s">
        <v>27</v>
      </c>
    </row>
    <row r="403" spans="1:5" ht="25.5">
      <c r="A403" s="35" t="s">
        <v>55</v>
      </c>
      <c r="E403" s="39" t="s">
        <v>1102</v>
      </c>
    </row>
    <row r="404" spans="1:5" ht="12.75">
      <c r="A404" s="35" t="s">
        <v>56</v>
      </c>
      <c r="E404" s="40" t="s">
        <v>5</v>
      </c>
    </row>
    <row r="405" spans="1:5" ht="12.75">
      <c r="A405" t="s">
        <v>57</v>
      </c>
      <c r="E405" s="39" t="s">
        <v>5</v>
      </c>
    </row>
    <row r="406" spans="1:16" ht="25.5">
      <c r="A406" t="s">
        <v>49</v>
      </c>
      <c s="34" t="s">
        <v>868</v>
      </c>
      <c s="34" t="s">
        <v>1103</v>
      </c>
      <c s="35" t="s">
        <v>5</v>
      </c>
      <c s="6" t="s">
        <v>1104</v>
      </c>
      <c s="36" t="s">
        <v>409</v>
      </c>
      <c s="37">
        <v>673.892</v>
      </c>
      <c s="36">
        <v>0</v>
      </c>
      <c s="36">
        <f>ROUND(G406*H406,6)</f>
      </c>
      <c r="L406" s="38">
        <v>0</v>
      </c>
      <c s="32">
        <f>ROUND(ROUND(L406,2)*ROUND(G406,3),2)</f>
      </c>
      <c s="36" t="s">
        <v>54</v>
      </c>
      <c>
        <f>(M406*21)/100</f>
      </c>
      <c t="s">
        <v>27</v>
      </c>
    </row>
    <row r="407" spans="1:5" ht="25.5">
      <c r="A407" s="35" t="s">
        <v>55</v>
      </c>
      <c r="E407" s="39" t="s">
        <v>1104</v>
      </c>
    </row>
    <row r="408" spans="1:5" ht="12.75">
      <c r="A408" s="35" t="s">
        <v>56</v>
      </c>
      <c r="E408" s="40" t="s">
        <v>5</v>
      </c>
    </row>
    <row r="409" spans="1:5" ht="12.75">
      <c r="A409" t="s">
        <v>57</v>
      </c>
      <c r="E409" s="39" t="s">
        <v>5</v>
      </c>
    </row>
    <row r="410" spans="1:16" ht="25.5">
      <c r="A410" t="s">
        <v>49</v>
      </c>
      <c s="34" t="s">
        <v>871</v>
      </c>
      <c s="34" t="s">
        <v>1105</v>
      </c>
      <c s="35" t="s">
        <v>5</v>
      </c>
      <c s="6" t="s">
        <v>1106</v>
      </c>
      <c s="36" t="s">
        <v>409</v>
      </c>
      <c s="37">
        <v>1003.073</v>
      </c>
      <c s="36">
        <v>0</v>
      </c>
      <c s="36">
        <f>ROUND(G410*H410,6)</f>
      </c>
      <c r="L410" s="38">
        <v>0</v>
      </c>
      <c s="32">
        <f>ROUND(ROUND(L410,2)*ROUND(G410,3),2)</f>
      </c>
      <c s="36" t="s">
        <v>54</v>
      </c>
      <c>
        <f>(M410*21)/100</f>
      </c>
      <c t="s">
        <v>27</v>
      </c>
    </row>
    <row r="411" spans="1:5" ht="25.5">
      <c r="A411" s="35" t="s">
        <v>55</v>
      </c>
      <c r="E411" s="39" t="s">
        <v>1106</v>
      </c>
    </row>
    <row r="412" spans="1:5" ht="12.75">
      <c r="A412" s="35" t="s">
        <v>56</v>
      </c>
      <c r="E412" s="40" t="s">
        <v>5</v>
      </c>
    </row>
    <row r="413" spans="1:5" ht="12.75">
      <c r="A413" t="s">
        <v>57</v>
      </c>
      <c r="E413" s="39" t="s">
        <v>5</v>
      </c>
    </row>
    <row r="414" spans="1:16" ht="25.5">
      <c r="A414" t="s">
        <v>49</v>
      </c>
      <c s="34" t="s">
        <v>874</v>
      </c>
      <c s="34" t="s">
        <v>1107</v>
      </c>
      <c s="35" t="s">
        <v>5</v>
      </c>
      <c s="6" t="s">
        <v>1108</v>
      </c>
      <c s="36" t="s">
        <v>350</v>
      </c>
      <c s="37">
        <v>45</v>
      </c>
      <c s="36">
        <v>0</v>
      </c>
      <c s="36">
        <f>ROUND(G414*H414,6)</f>
      </c>
      <c r="L414" s="38">
        <v>0</v>
      </c>
      <c s="32">
        <f>ROUND(ROUND(L414,2)*ROUND(G414,3),2)</f>
      </c>
      <c s="36" t="s">
        <v>54</v>
      </c>
      <c>
        <f>(M414*21)/100</f>
      </c>
      <c t="s">
        <v>27</v>
      </c>
    </row>
    <row r="415" spans="1:5" ht="25.5">
      <c r="A415" s="35" t="s">
        <v>55</v>
      </c>
      <c r="E415" s="39" t="s">
        <v>1108</v>
      </c>
    </row>
    <row r="416" spans="1:5" ht="12.75">
      <c r="A416" s="35" t="s">
        <v>56</v>
      </c>
      <c r="E416" s="40" t="s">
        <v>5</v>
      </c>
    </row>
    <row r="417" spans="1:5" ht="12.75">
      <c r="A417" t="s">
        <v>57</v>
      </c>
      <c r="E417" s="39" t="s">
        <v>5</v>
      </c>
    </row>
    <row r="418" spans="1:16" ht="12.75">
      <c r="A418" t="s">
        <v>49</v>
      </c>
      <c s="34" t="s">
        <v>877</v>
      </c>
      <c s="34" t="s">
        <v>1109</v>
      </c>
      <c s="35" t="s">
        <v>5</v>
      </c>
      <c s="6" t="s">
        <v>1110</v>
      </c>
      <c s="36" t="s">
        <v>409</v>
      </c>
      <c s="37">
        <v>16.191</v>
      </c>
      <c s="36">
        <v>0</v>
      </c>
      <c s="36">
        <f>ROUND(G418*H418,6)</f>
      </c>
      <c r="L418" s="38">
        <v>0</v>
      </c>
      <c s="32">
        <f>ROUND(ROUND(L418,2)*ROUND(G418,3),2)</f>
      </c>
      <c s="36" t="s">
        <v>54</v>
      </c>
      <c>
        <f>(M418*21)/100</f>
      </c>
      <c t="s">
        <v>27</v>
      </c>
    </row>
    <row r="419" spans="1:5" ht="12.75">
      <c r="A419" s="35" t="s">
        <v>55</v>
      </c>
      <c r="E419" s="39" t="s">
        <v>1110</v>
      </c>
    </row>
    <row r="420" spans="1:5" ht="12.75">
      <c r="A420" s="35" t="s">
        <v>56</v>
      </c>
      <c r="E420" s="40" t="s">
        <v>5</v>
      </c>
    </row>
    <row r="421" spans="1:5" ht="12.75">
      <c r="A421" t="s">
        <v>57</v>
      </c>
      <c r="E421" s="39" t="s">
        <v>5</v>
      </c>
    </row>
    <row r="422" spans="1:16" ht="12.75">
      <c r="A422" t="s">
        <v>49</v>
      </c>
      <c s="34" t="s">
        <v>880</v>
      </c>
      <c s="34" t="s">
        <v>1111</v>
      </c>
      <c s="35" t="s">
        <v>5</v>
      </c>
      <c s="6" t="s">
        <v>1112</v>
      </c>
      <c s="36" t="s">
        <v>409</v>
      </c>
      <c s="37">
        <v>88.027</v>
      </c>
      <c s="36">
        <v>0</v>
      </c>
      <c s="36">
        <f>ROUND(G422*H422,6)</f>
      </c>
      <c r="L422" s="38">
        <v>0</v>
      </c>
      <c s="32">
        <f>ROUND(ROUND(L422,2)*ROUND(G422,3),2)</f>
      </c>
      <c s="36" t="s">
        <v>54</v>
      </c>
      <c>
        <f>(M422*21)/100</f>
      </c>
      <c t="s">
        <v>27</v>
      </c>
    </row>
    <row r="423" spans="1:5" ht="12.75">
      <c r="A423" s="35" t="s">
        <v>55</v>
      </c>
      <c r="E423" s="39" t="s">
        <v>1112</v>
      </c>
    </row>
    <row r="424" spans="1:5" ht="12.75">
      <c r="A424" s="35" t="s">
        <v>56</v>
      </c>
      <c r="E424" s="40" t="s">
        <v>5</v>
      </c>
    </row>
    <row r="425" spans="1:5" ht="12.75">
      <c r="A425" t="s">
        <v>57</v>
      </c>
      <c r="E425" s="39" t="s">
        <v>5</v>
      </c>
    </row>
    <row r="426" spans="1:16" ht="25.5">
      <c r="A426" t="s">
        <v>49</v>
      </c>
      <c s="34" t="s">
        <v>883</v>
      </c>
      <c s="34" t="s">
        <v>1113</v>
      </c>
      <c s="35" t="s">
        <v>5</v>
      </c>
      <c s="6" t="s">
        <v>1114</v>
      </c>
      <c s="36" t="s">
        <v>409</v>
      </c>
      <c s="37">
        <v>282.22</v>
      </c>
      <c s="36">
        <v>0</v>
      </c>
      <c s="36">
        <f>ROUND(G426*H426,6)</f>
      </c>
      <c r="L426" s="38">
        <v>0</v>
      </c>
      <c s="32">
        <f>ROUND(ROUND(L426,2)*ROUND(G426,3),2)</f>
      </c>
      <c s="36" t="s">
        <v>54</v>
      </c>
      <c>
        <f>(M426*21)/100</f>
      </c>
      <c t="s">
        <v>27</v>
      </c>
    </row>
    <row r="427" spans="1:5" ht="25.5">
      <c r="A427" s="35" t="s">
        <v>55</v>
      </c>
      <c r="E427" s="39" t="s">
        <v>1114</v>
      </c>
    </row>
    <row r="428" spans="1:5" ht="12.75">
      <c r="A428" s="35" t="s">
        <v>56</v>
      </c>
      <c r="E428" s="40" t="s">
        <v>5</v>
      </c>
    </row>
    <row r="429" spans="1:5" ht="12.75">
      <c r="A429" t="s">
        <v>57</v>
      </c>
      <c r="E429" s="39" t="s">
        <v>5</v>
      </c>
    </row>
    <row r="430" spans="1:16" ht="25.5">
      <c r="A430" t="s">
        <v>49</v>
      </c>
      <c s="34" t="s">
        <v>886</v>
      </c>
      <c s="34" t="s">
        <v>1115</v>
      </c>
      <c s="35" t="s">
        <v>5</v>
      </c>
      <c s="6" t="s">
        <v>1116</v>
      </c>
      <c s="36" t="s">
        <v>409</v>
      </c>
      <c s="37">
        <v>6173.507</v>
      </c>
      <c s="36">
        <v>0</v>
      </c>
      <c s="36">
        <f>ROUND(G430*H430,6)</f>
      </c>
      <c r="L430" s="38">
        <v>0</v>
      </c>
      <c s="32">
        <f>ROUND(ROUND(L430,2)*ROUND(G430,3),2)</f>
      </c>
      <c s="36" t="s">
        <v>54</v>
      </c>
      <c>
        <f>(M430*21)/100</f>
      </c>
      <c t="s">
        <v>27</v>
      </c>
    </row>
    <row r="431" spans="1:5" ht="25.5">
      <c r="A431" s="35" t="s">
        <v>55</v>
      </c>
      <c r="E431" s="39" t="s">
        <v>1116</v>
      </c>
    </row>
    <row r="432" spans="1:5" ht="12.75">
      <c r="A432" s="35" t="s">
        <v>56</v>
      </c>
      <c r="E432" s="40" t="s">
        <v>5</v>
      </c>
    </row>
    <row r="433" spans="1:5" ht="12.75">
      <c r="A433" t="s">
        <v>57</v>
      </c>
      <c r="E433" s="39" t="s">
        <v>5</v>
      </c>
    </row>
    <row r="434" spans="1:13" ht="12.75">
      <c r="A434" t="s">
        <v>46</v>
      </c>
      <c r="C434" s="31" t="s">
        <v>310</v>
      </c>
      <c r="E434" s="33" t="s">
        <v>1117</v>
      </c>
      <c r="J434" s="32">
        <f>0</f>
      </c>
      <c s="32">
        <f>0</f>
      </c>
      <c s="32">
        <f>0+L435+L439+L443+L447+L451+L455+L459+L463+L467+L471+L475+L479+L483+L487+L491+L495+L499+L503+L507+L511+L515+L519+L523+L527+L531+L535+L539+L543+L547+L551+L555+L559+L563+L567+L571+L575+L579+L583+L587+L591+L595</f>
      </c>
      <c s="32">
        <f>0+M435+M439+M443+M447+M451+M455+M459+M463+M467+M471+M475+M479+M483+M487+M491+M495+M499+M503+M507+M511+M515+M519+M523+M527+M531+M535+M539+M543+M547+M551+M555+M559+M563+M567+M571+M575+M579+M583+M587+M591+M595</f>
      </c>
    </row>
    <row r="435" spans="1:16" ht="25.5">
      <c r="A435" t="s">
        <v>49</v>
      </c>
      <c s="34" t="s">
        <v>889</v>
      </c>
      <c s="34" t="s">
        <v>1118</v>
      </c>
      <c s="35" t="s">
        <v>5</v>
      </c>
      <c s="6" t="s">
        <v>1119</v>
      </c>
      <c s="36" t="s">
        <v>172</v>
      </c>
      <c s="37">
        <v>64.05</v>
      </c>
      <c s="36">
        <v>0</v>
      </c>
      <c s="36">
        <f>ROUND(G435*H435,6)</f>
      </c>
      <c r="L435" s="38">
        <v>0</v>
      </c>
      <c s="32">
        <f>ROUND(ROUND(L435,2)*ROUND(G435,3),2)</f>
      </c>
      <c s="36" t="s">
        <v>54</v>
      </c>
      <c>
        <f>(M435*21)/100</f>
      </c>
      <c t="s">
        <v>27</v>
      </c>
    </row>
    <row r="436" spans="1:5" ht="25.5">
      <c r="A436" s="35" t="s">
        <v>55</v>
      </c>
      <c r="E436" s="39" t="s">
        <v>1119</v>
      </c>
    </row>
    <row r="437" spans="1:5" ht="12.75">
      <c r="A437" s="35" t="s">
        <v>56</v>
      </c>
      <c r="E437" s="40" t="s">
        <v>5</v>
      </c>
    </row>
    <row r="438" spans="1:5" ht="12.75">
      <c r="A438" t="s">
        <v>57</v>
      </c>
      <c r="E438" s="39" t="s">
        <v>5</v>
      </c>
    </row>
    <row r="439" spans="1:16" ht="25.5">
      <c r="A439" t="s">
        <v>49</v>
      </c>
      <c s="34" t="s">
        <v>892</v>
      </c>
      <c s="34" t="s">
        <v>1120</v>
      </c>
      <c s="35" t="s">
        <v>5</v>
      </c>
      <c s="6" t="s">
        <v>1121</v>
      </c>
      <c s="36" t="s">
        <v>409</v>
      </c>
      <c s="37">
        <v>130.2</v>
      </c>
      <c s="36">
        <v>0</v>
      </c>
      <c s="36">
        <f>ROUND(G439*H439,6)</f>
      </c>
      <c r="L439" s="38">
        <v>0</v>
      </c>
      <c s="32">
        <f>ROUND(ROUND(L439,2)*ROUND(G439,3),2)</f>
      </c>
      <c s="36" t="s">
        <v>54</v>
      </c>
      <c>
        <f>(M439*21)/100</f>
      </c>
      <c t="s">
        <v>27</v>
      </c>
    </row>
    <row r="440" spans="1:5" ht="25.5">
      <c r="A440" s="35" t="s">
        <v>55</v>
      </c>
      <c r="E440" s="39" t="s">
        <v>1121</v>
      </c>
    </row>
    <row r="441" spans="1:5" ht="12.75">
      <c r="A441" s="35" t="s">
        <v>56</v>
      </c>
      <c r="E441" s="40" t="s">
        <v>5</v>
      </c>
    </row>
    <row r="442" spans="1:5" ht="12.75">
      <c r="A442" t="s">
        <v>57</v>
      </c>
      <c r="E442" s="39" t="s">
        <v>5</v>
      </c>
    </row>
    <row r="443" spans="1:16" ht="12.75">
      <c r="A443" t="s">
        <v>49</v>
      </c>
      <c s="34" t="s">
        <v>894</v>
      </c>
      <c s="34" t="s">
        <v>1122</v>
      </c>
      <c s="35" t="s">
        <v>5</v>
      </c>
      <c s="6" t="s">
        <v>1069</v>
      </c>
      <c s="36" t="s">
        <v>409</v>
      </c>
      <c s="37">
        <v>146.213</v>
      </c>
      <c s="36">
        <v>0</v>
      </c>
      <c s="36">
        <f>ROUND(G443*H443,6)</f>
      </c>
      <c r="L443" s="38">
        <v>0</v>
      </c>
      <c s="32">
        <f>ROUND(ROUND(L443,2)*ROUND(G443,3),2)</f>
      </c>
      <c s="36" t="s">
        <v>54</v>
      </c>
      <c>
        <f>(M443*21)/100</f>
      </c>
      <c t="s">
        <v>27</v>
      </c>
    </row>
    <row r="444" spans="1:5" ht="12.75">
      <c r="A444" s="35" t="s">
        <v>55</v>
      </c>
      <c r="E444" s="39" t="s">
        <v>1069</v>
      </c>
    </row>
    <row r="445" spans="1:5" ht="12.75">
      <c r="A445" s="35" t="s">
        <v>56</v>
      </c>
      <c r="E445" s="40" t="s">
        <v>5</v>
      </c>
    </row>
    <row r="446" spans="1:5" ht="12.75">
      <c r="A446" t="s">
        <v>57</v>
      </c>
      <c r="E446" s="39" t="s">
        <v>5</v>
      </c>
    </row>
    <row r="447" spans="1:16" ht="25.5">
      <c r="A447" t="s">
        <v>49</v>
      </c>
      <c s="34" t="s">
        <v>895</v>
      </c>
      <c s="34" t="s">
        <v>1123</v>
      </c>
      <c s="35" t="s">
        <v>5</v>
      </c>
      <c s="6" t="s">
        <v>1124</v>
      </c>
      <c s="36" t="s">
        <v>409</v>
      </c>
      <c s="37">
        <v>391.828</v>
      </c>
      <c s="36">
        <v>0</v>
      </c>
      <c s="36">
        <f>ROUND(G447*H447,6)</f>
      </c>
      <c r="L447" s="38">
        <v>0</v>
      </c>
      <c s="32">
        <f>ROUND(ROUND(L447,2)*ROUND(G447,3),2)</f>
      </c>
      <c s="36" t="s">
        <v>54</v>
      </c>
      <c>
        <f>(M447*21)/100</f>
      </c>
      <c t="s">
        <v>27</v>
      </c>
    </row>
    <row r="448" spans="1:5" ht="25.5">
      <c r="A448" s="35" t="s">
        <v>55</v>
      </c>
      <c r="E448" s="39" t="s">
        <v>1124</v>
      </c>
    </row>
    <row r="449" spans="1:5" ht="12.75">
      <c r="A449" s="35" t="s">
        <v>56</v>
      </c>
      <c r="E449" s="40" t="s">
        <v>5</v>
      </c>
    </row>
    <row r="450" spans="1:5" ht="12.75">
      <c r="A450" t="s">
        <v>57</v>
      </c>
      <c r="E450" s="39" t="s">
        <v>5</v>
      </c>
    </row>
    <row r="451" spans="1:16" ht="12.75">
      <c r="A451" t="s">
        <v>49</v>
      </c>
      <c s="34" t="s">
        <v>900</v>
      </c>
      <c s="34" t="s">
        <v>1125</v>
      </c>
      <c s="35" t="s">
        <v>5</v>
      </c>
      <c s="6" t="s">
        <v>1126</v>
      </c>
      <c s="36" t="s">
        <v>409</v>
      </c>
      <c s="37">
        <v>32.97</v>
      </c>
      <c s="36">
        <v>0</v>
      </c>
      <c s="36">
        <f>ROUND(G451*H451,6)</f>
      </c>
      <c r="L451" s="38">
        <v>0</v>
      </c>
      <c s="32">
        <f>ROUND(ROUND(L451,2)*ROUND(G451,3),2)</f>
      </c>
      <c s="36" t="s">
        <v>54</v>
      </c>
      <c>
        <f>(M451*21)/100</f>
      </c>
      <c t="s">
        <v>27</v>
      </c>
    </row>
    <row r="452" spans="1:5" ht="12.75">
      <c r="A452" s="35" t="s">
        <v>55</v>
      </c>
      <c r="E452" s="39" t="s">
        <v>1126</v>
      </c>
    </row>
    <row r="453" spans="1:5" ht="12.75">
      <c r="A453" s="35" t="s">
        <v>56</v>
      </c>
      <c r="E453" s="40" t="s">
        <v>5</v>
      </c>
    </row>
    <row r="454" spans="1:5" ht="12.75">
      <c r="A454" t="s">
        <v>57</v>
      </c>
      <c r="E454" s="39" t="s">
        <v>5</v>
      </c>
    </row>
    <row r="455" spans="1:16" ht="25.5">
      <c r="A455" t="s">
        <v>49</v>
      </c>
      <c s="34" t="s">
        <v>1127</v>
      </c>
      <c s="34" t="s">
        <v>1128</v>
      </c>
      <c s="35" t="s">
        <v>5</v>
      </c>
      <c s="6" t="s">
        <v>1129</v>
      </c>
      <c s="36" t="s">
        <v>409</v>
      </c>
      <c s="37">
        <v>282.966</v>
      </c>
      <c s="36">
        <v>0</v>
      </c>
      <c s="36">
        <f>ROUND(G455*H455,6)</f>
      </c>
      <c r="L455" s="38">
        <v>0</v>
      </c>
      <c s="32">
        <f>ROUND(ROUND(L455,2)*ROUND(G455,3),2)</f>
      </c>
      <c s="36" t="s">
        <v>54</v>
      </c>
      <c>
        <f>(M455*21)/100</f>
      </c>
      <c t="s">
        <v>27</v>
      </c>
    </row>
    <row r="456" spans="1:5" ht="25.5">
      <c r="A456" s="35" t="s">
        <v>55</v>
      </c>
      <c r="E456" s="39" t="s">
        <v>1129</v>
      </c>
    </row>
    <row r="457" spans="1:5" ht="12.75">
      <c r="A457" s="35" t="s">
        <v>56</v>
      </c>
      <c r="E457" s="40" t="s">
        <v>5</v>
      </c>
    </row>
    <row r="458" spans="1:5" ht="12.75">
      <c r="A458" t="s">
        <v>57</v>
      </c>
      <c r="E458" s="39" t="s">
        <v>5</v>
      </c>
    </row>
    <row r="459" spans="1:16" ht="25.5">
      <c r="A459" t="s">
        <v>49</v>
      </c>
      <c s="34" t="s">
        <v>1130</v>
      </c>
      <c s="34" t="s">
        <v>1131</v>
      </c>
      <c s="35" t="s">
        <v>5</v>
      </c>
      <c s="6" t="s">
        <v>1132</v>
      </c>
      <c s="36" t="s">
        <v>409</v>
      </c>
      <c s="37">
        <v>282.966</v>
      </c>
      <c s="36">
        <v>0</v>
      </c>
      <c s="36">
        <f>ROUND(G459*H459,6)</f>
      </c>
      <c r="L459" s="38">
        <v>0</v>
      </c>
      <c s="32">
        <f>ROUND(ROUND(L459,2)*ROUND(G459,3),2)</f>
      </c>
      <c s="36" t="s">
        <v>54</v>
      </c>
      <c>
        <f>(M459*21)/100</f>
      </c>
      <c t="s">
        <v>27</v>
      </c>
    </row>
    <row r="460" spans="1:5" ht="25.5">
      <c r="A460" s="35" t="s">
        <v>55</v>
      </c>
      <c r="E460" s="39" t="s">
        <v>1132</v>
      </c>
    </row>
    <row r="461" spans="1:5" ht="12.75">
      <c r="A461" s="35" t="s">
        <v>56</v>
      </c>
      <c r="E461" s="40" t="s">
        <v>5</v>
      </c>
    </row>
    <row r="462" spans="1:5" ht="12.75">
      <c r="A462" t="s">
        <v>57</v>
      </c>
      <c r="E462" s="39" t="s">
        <v>5</v>
      </c>
    </row>
    <row r="463" spans="1:16" ht="25.5">
      <c r="A463" t="s">
        <v>49</v>
      </c>
      <c s="34" t="s">
        <v>1133</v>
      </c>
      <c s="34" t="s">
        <v>1134</v>
      </c>
      <c s="35" t="s">
        <v>5</v>
      </c>
      <c s="6" t="s">
        <v>1135</v>
      </c>
      <c s="36" t="s">
        <v>409</v>
      </c>
      <c s="37">
        <v>695.606</v>
      </c>
      <c s="36">
        <v>0</v>
      </c>
      <c s="36">
        <f>ROUND(G463*H463,6)</f>
      </c>
      <c r="L463" s="38">
        <v>0</v>
      </c>
      <c s="32">
        <f>ROUND(ROUND(L463,2)*ROUND(G463,3),2)</f>
      </c>
      <c s="36" t="s">
        <v>54</v>
      </c>
      <c>
        <f>(M463*21)/100</f>
      </c>
      <c t="s">
        <v>27</v>
      </c>
    </row>
    <row r="464" spans="1:5" ht="25.5">
      <c r="A464" s="35" t="s">
        <v>55</v>
      </c>
      <c r="E464" s="39" t="s">
        <v>1135</v>
      </c>
    </row>
    <row r="465" spans="1:5" ht="12.75">
      <c r="A465" s="35" t="s">
        <v>56</v>
      </c>
      <c r="E465" s="40" t="s">
        <v>5</v>
      </c>
    </row>
    <row r="466" spans="1:5" ht="12.75">
      <c r="A466" t="s">
        <v>57</v>
      </c>
      <c r="E466" s="39" t="s">
        <v>5</v>
      </c>
    </row>
    <row r="467" spans="1:16" ht="25.5">
      <c r="A467" t="s">
        <v>49</v>
      </c>
      <c s="34" t="s">
        <v>1136</v>
      </c>
      <c s="34" t="s">
        <v>1137</v>
      </c>
      <c s="35" t="s">
        <v>5</v>
      </c>
      <c s="6" t="s">
        <v>1138</v>
      </c>
      <c s="36" t="s">
        <v>409</v>
      </c>
      <c s="37">
        <v>695.606</v>
      </c>
      <c s="36">
        <v>0</v>
      </c>
      <c s="36">
        <f>ROUND(G467*H467,6)</f>
      </c>
      <c r="L467" s="38">
        <v>0</v>
      </c>
      <c s="32">
        <f>ROUND(ROUND(L467,2)*ROUND(G467,3),2)</f>
      </c>
      <c s="36" t="s">
        <v>54</v>
      </c>
      <c>
        <f>(M467*21)/100</f>
      </c>
      <c t="s">
        <v>27</v>
      </c>
    </row>
    <row r="468" spans="1:5" ht="25.5">
      <c r="A468" s="35" t="s">
        <v>55</v>
      </c>
      <c r="E468" s="39" t="s">
        <v>1138</v>
      </c>
    </row>
    <row r="469" spans="1:5" ht="12.75">
      <c r="A469" s="35" t="s">
        <v>56</v>
      </c>
      <c r="E469" s="40" t="s">
        <v>5</v>
      </c>
    </row>
    <row r="470" spans="1:5" ht="12.75">
      <c r="A470" t="s">
        <v>57</v>
      </c>
      <c r="E470" s="39" t="s">
        <v>5</v>
      </c>
    </row>
    <row r="471" spans="1:16" ht="25.5">
      <c r="A471" t="s">
        <v>49</v>
      </c>
      <c s="34" t="s">
        <v>1139</v>
      </c>
      <c s="34" t="s">
        <v>1140</v>
      </c>
      <c s="35" t="s">
        <v>5</v>
      </c>
      <c s="6" t="s">
        <v>1141</v>
      </c>
      <c s="36" t="s">
        <v>409</v>
      </c>
      <c s="37">
        <v>63.56</v>
      </c>
      <c s="36">
        <v>0</v>
      </c>
      <c s="36">
        <f>ROUND(G471*H471,6)</f>
      </c>
      <c r="L471" s="38">
        <v>0</v>
      </c>
      <c s="32">
        <f>ROUND(ROUND(L471,2)*ROUND(G471,3),2)</f>
      </c>
      <c s="36" t="s">
        <v>54</v>
      </c>
      <c>
        <f>(M471*21)/100</f>
      </c>
      <c t="s">
        <v>27</v>
      </c>
    </row>
    <row r="472" spans="1:5" ht="25.5">
      <c r="A472" s="35" t="s">
        <v>55</v>
      </c>
      <c r="E472" s="39" t="s">
        <v>1141</v>
      </c>
    </row>
    <row r="473" spans="1:5" ht="12.75">
      <c r="A473" s="35" t="s">
        <v>56</v>
      </c>
      <c r="E473" s="40" t="s">
        <v>5</v>
      </c>
    </row>
    <row r="474" spans="1:5" ht="12.75">
      <c r="A474" t="s">
        <v>57</v>
      </c>
      <c r="E474" s="39" t="s">
        <v>5</v>
      </c>
    </row>
    <row r="475" spans="1:16" ht="25.5">
      <c r="A475" t="s">
        <v>49</v>
      </c>
      <c s="34" t="s">
        <v>1142</v>
      </c>
      <c s="34" t="s">
        <v>1143</v>
      </c>
      <c s="35" t="s">
        <v>5</v>
      </c>
      <c s="6" t="s">
        <v>1144</v>
      </c>
      <c s="36" t="s">
        <v>409</v>
      </c>
      <c s="37">
        <v>63.56</v>
      </c>
      <c s="36">
        <v>0</v>
      </c>
      <c s="36">
        <f>ROUND(G475*H475,6)</f>
      </c>
      <c r="L475" s="38">
        <v>0</v>
      </c>
      <c s="32">
        <f>ROUND(ROUND(L475,2)*ROUND(G475,3),2)</f>
      </c>
      <c s="36" t="s">
        <v>54</v>
      </c>
      <c>
        <f>(M475*21)/100</f>
      </c>
      <c t="s">
        <v>27</v>
      </c>
    </row>
    <row r="476" spans="1:5" ht="25.5">
      <c r="A476" s="35" t="s">
        <v>55</v>
      </c>
      <c r="E476" s="39" t="s">
        <v>1144</v>
      </c>
    </row>
    <row r="477" spans="1:5" ht="12.75">
      <c r="A477" s="35" t="s">
        <v>56</v>
      </c>
      <c r="E477" s="40" t="s">
        <v>5</v>
      </c>
    </row>
    <row r="478" spans="1:5" ht="12.75">
      <c r="A478" t="s">
        <v>57</v>
      </c>
      <c r="E478" s="39" t="s">
        <v>5</v>
      </c>
    </row>
    <row r="479" spans="1:16" ht="25.5">
      <c r="A479" t="s">
        <v>49</v>
      </c>
      <c s="34" t="s">
        <v>1145</v>
      </c>
      <c s="34" t="s">
        <v>1146</v>
      </c>
      <c s="35" t="s">
        <v>5</v>
      </c>
      <c s="6" t="s">
        <v>1147</v>
      </c>
      <c s="36" t="s">
        <v>409</v>
      </c>
      <c s="37">
        <v>50.332</v>
      </c>
      <c s="36">
        <v>0</v>
      </c>
      <c s="36">
        <f>ROUND(G479*H479,6)</f>
      </c>
      <c r="L479" s="38">
        <v>0</v>
      </c>
      <c s="32">
        <f>ROUND(ROUND(L479,2)*ROUND(G479,3),2)</f>
      </c>
      <c s="36" t="s">
        <v>54</v>
      </c>
      <c>
        <f>(M479*21)/100</f>
      </c>
      <c t="s">
        <v>27</v>
      </c>
    </row>
    <row r="480" spans="1:5" ht="38.25">
      <c r="A480" s="35" t="s">
        <v>55</v>
      </c>
      <c r="E480" s="39" t="s">
        <v>1148</v>
      </c>
    </row>
    <row r="481" spans="1:5" ht="12.75">
      <c r="A481" s="35" t="s">
        <v>56</v>
      </c>
      <c r="E481" s="40" t="s">
        <v>5</v>
      </c>
    </row>
    <row r="482" spans="1:5" ht="12.75">
      <c r="A482" t="s">
        <v>57</v>
      </c>
      <c r="E482" s="39" t="s">
        <v>5</v>
      </c>
    </row>
    <row r="483" spans="1:16" ht="12.75">
      <c r="A483" t="s">
        <v>49</v>
      </c>
      <c s="34" t="s">
        <v>1149</v>
      </c>
      <c s="34" t="s">
        <v>1150</v>
      </c>
      <c s="35" t="s">
        <v>5</v>
      </c>
      <c s="6" t="s">
        <v>1151</v>
      </c>
      <c s="36" t="s">
        <v>412</v>
      </c>
      <c s="37">
        <v>8.456</v>
      </c>
      <c s="36">
        <v>0</v>
      </c>
      <c s="36">
        <f>ROUND(G483*H483,6)</f>
      </c>
      <c r="L483" s="38">
        <v>0</v>
      </c>
      <c s="32">
        <f>ROUND(ROUND(L483,2)*ROUND(G483,3),2)</f>
      </c>
      <c s="36" t="s">
        <v>54</v>
      </c>
      <c>
        <f>(M483*21)/100</f>
      </c>
      <c t="s">
        <v>27</v>
      </c>
    </row>
    <row r="484" spans="1:5" ht="12.75">
      <c r="A484" s="35" t="s">
        <v>55</v>
      </c>
      <c r="E484" s="39" t="s">
        <v>1151</v>
      </c>
    </row>
    <row r="485" spans="1:5" ht="12.75">
      <c r="A485" s="35" t="s">
        <v>56</v>
      </c>
      <c r="E485" s="40" t="s">
        <v>5</v>
      </c>
    </row>
    <row r="486" spans="1:5" ht="12.75">
      <c r="A486" t="s">
        <v>57</v>
      </c>
      <c r="E486" s="39" t="s">
        <v>5</v>
      </c>
    </row>
    <row r="487" spans="1:16" ht="38.25">
      <c r="A487" t="s">
        <v>49</v>
      </c>
      <c s="34" t="s">
        <v>1152</v>
      </c>
      <c s="34" t="s">
        <v>1153</v>
      </c>
      <c s="35" t="s">
        <v>5</v>
      </c>
      <c s="6" t="s">
        <v>1154</v>
      </c>
      <c s="36" t="s">
        <v>172</v>
      </c>
      <c s="37">
        <v>9</v>
      </c>
      <c s="36">
        <v>0</v>
      </c>
      <c s="36">
        <f>ROUND(G487*H487,6)</f>
      </c>
      <c r="L487" s="38">
        <v>0</v>
      </c>
      <c s="32">
        <f>ROUND(ROUND(L487,2)*ROUND(G487,3),2)</f>
      </c>
      <c s="36" t="s">
        <v>54</v>
      </c>
      <c>
        <f>(M487*21)/100</f>
      </c>
      <c t="s">
        <v>27</v>
      </c>
    </row>
    <row r="488" spans="1:5" ht="38.25">
      <c r="A488" s="35" t="s">
        <v>55</v>
      </c>
      <c r="E488" s="39" t="s">
        <v>1154</v>
      </c>
    </row>
    <row r="489" spans="1:5" ht="12.75">
      <c r="A489" s="35" t="s">
        <v>56</v>
      </c>
      <c r="E489" s="40" t="s">
        <v>5</v>
      </c>
    </row>
    <row r="490" spans="1:5" ht="12.75">
      <c r="A490" t="s">
        <v>57</v>
      </c>
      <c r="E490" s="39" t="s">
        <v>5</v>
      </c>
    </row>
    <row r="491" spans="1:16" ht="12.75">
      <c r="A491" t="s">
        <v>49</v>
      </c>
      <c s="34" t="s">
        <v>1155</v>
      </c>
      <c s="34" t="s">
        <v>1156</v>
      </c>
      <c s="35" t="s">
        <v>5</v>
      </c>
      <c s="6" t="s">
        <v>1151</v>
      </c>
      <c s="36" t="s">
        <v>412</v>
      </c>
      <c s="37">
        <v>0.222</v>
      </c>
      <c s="36">
        <v>0</v>
      </c>
      <c s="36">
        <f>ROUND(G491*H491,6)</f>
      </c>
      <c r="L491" s="38">
        <v>0</v>
      </c>
      <c s="32">
        <f>ROUND(ROUND(L491,2)*ROUND(G491,3),2)</f>
      </c>
      <c s="36" t="s">
        <v>54</v>
      </c>
      <c>
        <f>(M491*21)/100</f>
      </c>
      <c t="s">
        <v>27</v>
      </c>
    </row>
    <row r="492" spans="1:5" ht="12.75">
      <c r="A492" s="35" t="s">
        <v>55</v>
      </c>
      <c r="E492" s="39" t="s">
        <v>1151</v>
      </c>
    </row>
    <row r="493" spans="1:5" ht="12.75">
      <c r="A493" s="35" t="s">
        <v>56</v>
      </c>
      <c r="E493" s="40" t="s">
        <v>5</v>
      </c>
    </row>
    <row r="494" spans="1:5" ht="12.75">
      <c r="A494" t="s">
        <v>57</v>
      </c>
      <c r="E494" s="39" t="s">
        <v>5</v>
      </c>
    </row>
    <row r="495" spans="1:16" ht="25.5">
      <c r="A495" t="s">
        <v>49</v>
      </c>
      <c s="34" t="s">
        <v>1157</v>
      </c>
      <c s="34" t="s">
        <v>1158</v>
      </c>
      <c s="35" t="s">
        <v>5</v>
      </c>
      <c s="6" t="s">
        <v>1147</v>
      </c>
      <c s="36" t="s">
        <v>409</v>
      </c>
      <c s="37">
        <v>636.392</v>
      </c>
      <c s="36">
        <v>0</v>
      </c>
      <c s="36">
        <f>ROUND(G495*H495,6)</f>
      </c>
      <c r="L495" s="38">
        <v>0</v>
      </c>
      <c s="32">
        <f>ROUND(ROUND(L495,2)*ROUND(G495,3),2)</f>
      </c>
      <c s="36" t="s">
        <v>54</v>
      </c>
      <c>
        <f>(M495*21)/100</f>
      </c>
      <c t="s">
        <v>27</v>
      </c>
    </row>
    <row r="496" spans="1:5" ht="38.25">
      <c r="A496" s="35" t="s">
        <v>55</v>
      </c>
      <c r="E496" s="39" t="s">
        <v>1148</v>
      </c>
    </row>
    <row r="497" spans="1:5" ht="12.75">
      <c r="A497" s="35" t="s">
        <v>56</v>
      </c>
      <c r="E497" s="40" t="s">
        <v>5</v>
      </c>
    </row>
    <row r="498" spans="1:5" ht="12.75">
      <c r="A498" t="s">
        <v>57</v>
      </c>
      <c r="E498" s="39" t="s">
        <v>5</v>
      </c>
    </row>
    <row r="499" spans="1:16" ht="12.75">
      <c r="A499" t="s">
        <v>49</v>
      </c>
      <c s="34" t="s">
        <v>1159</v>
      </c>
      <c s="34" t="s">
        <v>1160</v>
      </c>
      <c s="35" t="s">
        <v>5</v>
      </c>
      <c s="6" t="s">
        <v>1161</v>
      </c>
      <c s="36" t="s">
        <v>409</v>
      </c>
      <c s="37">
        <v>668.212</v>
      </c>
      <c s="36">
        <v>0</v>
      </c>
      <c s="36">
        <f>ROUND(G499*H499,6)</f>
      </c>
      <c r="L499" s="38">
        <v>0</v>
      </c>
      <c s="32">
        <f>ROUND(ROUND(L499,2)*ROUND(G499,3),2)</f>
      </c>
      <c s="36" t="s">
        <v>54</v>
      </c>
      <c>
        <f>(M499*21)/100</f>
      </c>
      <c t="s">
        <v>27</v>
      </c>
    </row>
    <row r="500" spans="1:5" ht="12.75">
      <c r="A500" s="35" t="s">
        <v>55</v>
      </c>
      <c r="E500" s="39" t="s">
        <v>1161</v>
      </c>
    </row>
    <row r="501" spans="1:5" ht="12.75">
      <c r="A501" s="35" t="s">
        <v>56</v>
      </c>
      <c r="E501" s="40" t="s">
        <v>5</v>
      </c>
    </row>
    <row r="502" spans="1:5" ht="12.75">
      <c r="A502" t="s">
        <v>57</v>
      </c>
      <c r="E502" s="39" t="s">
        <v>5</v>
      </c>
    </row>
    <row r="503" spans="1:16" ht="38.25">
      <c r="A503" t="s">
        <v>49</v>
      </c>
      <c s="34" t="s">
        <v>1162</v>
      </c>
      <c s="34" t="s">
        <v>1163</v>
      </c>
      <c s="35" t="s">
        <v>5</v>
      </c>
      <c s="6" t="s">
        <v>1164</v>
      </c>
      <c s="36" t="s">
        <v>172</v>
      </c>
      <c s="37">
        <v>267.55</v>
      </c>
      <c s="36">
        <v>0</v>
      </c>
      <c s="36">
        <f>ROUND(G503*H503,6)</f>
      </c>
      <c r="L503" s="38">
        <v>0</v>
      </c>
      <c s="32">
        <f>ROUND(ROUND(L503,2)*ROUND(G503,3),2)</f>
      </c>
      <c s="36" t="s">
        <v>54</v>
      </c>
      <c>
        <f>(M503*21)/100</f>
      </c>
      <c t="s">
        <v>27</v>
      </c>
    </row>
    <row r="504" spans="1:5" ht="38.25">
      <c r="A504" s="35" t="s">
        <v>55</v>
      </c>
      <c r="E504" s="39" t="s">
        <v>1165</v>
      </c>
    </row>
    <row r="505" spans="1:5" ht="12.75">
      <c r="A505" s="35" t="s">
        <v>56</v>
      </c>
      <c r="E505" s="40" t="s">
        <v>5</v>
      </c>
    </row>
    <row r="506" spans="1:5" ht="12.75">
      <c r="A506" t="s">
        <v>57</v>
      </c>
      <c r="E506" s="39" t="s">
        <v>5</v>
      </c>
    </row>
    <row r="507" spans="1:16" ht="12.75">
      <c r="A507" t="s">
        <v>49</v>
      </c>
      <c s="34" t="s">
        <v>1166</v>
      </c>
      <c s="34" t="s">
        <v>1167</v>
      </c>
      <c s="35" t="s">
        <v>5</v>
      </c>
      <c s="6" t="s">
        <v>1168</v>
      </c>
      <c s="36" t="s">
        <v>409</v>
      </c>
      <c s="37">
        <v>131.635</v>
      </c>
      <c s="36">
        <v>0</v>
      </c>
      <c s="36">
        <f>ROUND(G507*H507,6)</f>
      </c>
      <c r="L507" s="38">
        <v>0</v>
      </c>
      <c s="32">
        <f>ROUND(ROUND(L507,2)*ROUND(G507,3),2)</f>
      </c>
      <c s="36" t="s">
        <v>54</v>
      </c>
      <c>
        <f>(M507*21)/100</f>
      </c>
      <c t="s">
        <v>27</v>
      </c>
    </row>
    <row r="508" spans="1:5" ht="12.75">
      <c r="A508" s="35" t="s">
        <v>55</v>
      </c>
      <c r="E508" s="39" t="s">
        <v>1168</v>
      </c>
    </row>
    <row r="509" spans="1:5" ht="12.75">
      <c r="A509" s="35" t="s">
        <v>56</v>
      </c>
      <c r="E509" s="40" t="s">
        <v>5</v>
      </c>
    </row>
    <row r="510" spans="1:5" ht="12.75">
      <c r="A510" t="s">
        <v>57</v>
      </c>
      <c r="E510" s="39" t="s">
        <v>5</v>
      </c>
    </row>
    <row r="511" spans="1:16" ht="25.5">
      <c r="A511" t="s">
        <v>49</v>
      </c>
      <c s="34" t="s">
        <v>1169</v>
      </c>
      <c s="34" t="s">
        <v>1170</v>
      </c>
      <c s="35" t="s">
        <v>5</v>
      </c>
      <c s="6" t="s">
        <v>1147</v>
      </c>
      <c s="36" t="s">
        <v>409</v>
      </c>
      <c s="37">
        <v>242.06</v>
      </c>
      <c s="36">
        <v>0</v>
      </c>
      <c s="36">
        <f>ROUND(G511*H511,6)</f>
      </c>
      <c r="L511" s="38">
        <v>0</v>
      </c>
      <c s="32">
        <f>ROUND(ROUND(L511,2)*ROUND(G511,3),2)</f>
      </c>
      <c s="36" t="s">
        <v>54</v>
      </c>
      <c>
        <f>(M511*21)/100</f>
      </c>
      <c t="s">
        <v>27</v>
      </c>
    </row>
    <row r="512" spans="1:5" ht="38.25">
      <c r="A512" s="35" t="s">
        <v>55</v>
      </c>
      <c r="E512" s="39" t="s">
        <v>1171</v>
      </c>
    </row>
    <row r="513" spans="1:5" ht="12.75">
      <c r="A513" s="35" t="s">
        <v>56</v>
      </c>
      <c r="E513" s="40" t="s">
        <v>5</v>
      </c>
    </row>
    <row r="514" spans="1:5" ht="12.75">
      <c r="A514" t="s">
        <v>57</v>
      </c>
      <c r="E514" s="39" t="s">
        <v>5</v>
      </c>
    </row>
    <row r="515" spans="1:16" ht="12.75">
      <c r="A515" t="s">
        <v>49</v>
      </c>
      <c s="34" t="s">
        <v>1172</v>
      </c>
      <c s="34" t="s">
        <v>1173</v>
      </c>
      <c s="35" t="s">
        <v>5</v>
      </c>
      <c s="6" t="s">
        <v>1168</v>
      </c>
      <c s="36" t="s">
        <v>409</v>
      </c>
      <c s="37">
        <v>266.266</v>
      </c>
      <c s="36">
        <v>0</v>
      </c>
      <c s="36">
        <f>ROUND(G515*H515,6)</f>
      </c>
      <c r="L515" s="38">
        <v>0</v>
      </c>
      <c s="32">
        <f>ROUND(ROUND(L515,2)*ROUND(G515,3),2)</f>
      </c>
      <c s="36" t="s">
        <v>54</v>
      </c>
      <c>
        <f>(M515*21)/100</f>
      </c>
      <c t="s">
        <v>27</v>
      </c>
    </row>
    <row r="516" spans="1:5" ht="12.75">
      <c r="A516" s="35" t="s">
        <v>55</v>
      </c>
      <c r="E516" s="39" t="s">
        <v>1168</v>
      </c>
    </row>
    <row r="517" spans="1:5" ht="12.75">
      <c r="A517" s="35" t="s">
        <v>56</v>
      </c>
      <c r="E517" s="40" t="s">
        <v>5</v>
      </c>
    </row>
    <row r="518" spans="1:5" ht="12.75">
      <c r="A518" t="s">
        <v>57</v>
      </c>
      <c r="E518" s="39" t="s">
        <v>5</v>
      </c>
    </row>
    <row r="519" spans="1:16" ht="25.5">
      <c r="A519" t="s">
        <v>49</v>
      </c>
      <c s="34" t="s">
        <v>1174</v>
      </c>
      <c s="34" t="s">
        <v>1175</v>
      </c>
      <c s="35" t="s">
        <v>5</v>
      </c>
      <c s="6" t="s">
        <v>1176</v>
      </c>
      <c s="36" t="s">
        <v>409</v>
      </c>
      <c s="37">
        <v>68.1</v>
      </c>
      <c s="36">
        <v>0</v>
      </c>
      <c s="36">
        <f>ROUND(G519*H519,6)</f>
      </c>
      <c r="L519" s="38">
        <v>0</v>
      </c>
      <c s="32">
        <f>ROUND(ROUND(L519,2)*ROUND(G519,3),2)</f>
      </c>
      <c s="36" t="s">
        <v>54</v>
      </c>
      <c>
        <f>(M519*21)/100</f>
      </c>
      <c t="s">
        <v>27</v>
      </c>
    </row>
    <row r="520" spans="1:5" ht="38.25">
      <c r="A520" s="35" t="s">
        <v>55</v>
      </c>
      <c r="E520" s="39" t="s">
        <v>1177</v>
      </c>
    </row>
    <row r="521" spans="1:5" ht="12.75">
      <c r="A521" s="35" t="s">
        <v>56</v>
      </c>
      <c r="E521" s="40" t="s">
        <v>5</v>
      </c>
    </row>
    <row r="522" spans="1:5" ht="12.75">
      <c r="A522" t="s">
        <v>57</v>
      </c>
      <c r="E522" s="39" t="s">
        <v>5</v>
      </c>
    </row>
    <row r="523" spans="1:16" ht="12.75">
      <c r="A523" t="s">
        <v>49</v>
      </c>
      <c s="34" t="s">
        <v>1178</v>
      </c>
      <c s="34" t="s">
        <v>1179</v>
      </c>
      <c s="35" t="s">
        <v>5</v>
      </c>
      <c s="6" t="s">
        <v>1168</v>
      </c>
      <c s="36" t="s">
        <v>409</v>
      </c>
      <c s="37">
        <v>71.505</v>
      </c>
      <c s="36">
        <v>0</v>
      </c>
      <c s="36">
        <f>ROUND(G523*H523,6)</f>
      </c>
      <c r="L523" s="38">
        <v>0</v>
      </c>
      <c s="32">
        <f>ROUND(ROUND(L523,2)*ROUND(G523,3),2)</f>
      </c>
      <c s="36" t="s">
        <v>54</v>
      </c>
      <c>
        <f>(M523*21)/100</f>
      </c>
      <c t="s">
        <v>27</v>
      </c>
    </row>
    <row r="524" spans="1:5" ht="12.75">
      <c r="A524" s="35" t="s">
        <v>55</v>
      </c>
      <c r="E524" s="39" t="s">
        <v>1168</v>
      </c>
    </row>
    <row r="525" spans="1:5" ht="12.75">
      <c r="A525" s="35" t="s">
        <v>56</v>
      </c>
      <c r="E525" s="40" t="s">
        <v>5</v>
      </c>
    </row>
    <row r="526" spans="1:5" ht="12.75">
      <c r="A526" t="s">
        <v>57</v>
      </c>
      <c r="E526" s="39" t="s">
        <v>5</v>
      </c>
    </row>
    <row r="527" spans="1:16" ht="25.5">
      <c r="A527" t="s">
        <v>49</v>
      </c>
      <c s="34" t="s">
        <v>1180</v>
      </c>
      <c s="34" t="s">
        <v>1181</v>
      </c>
      <c s="35" t="s">
        <v>5</v>
      </c>
      <c s="6" t="s">
        <v>1182</v>
      </c>
      <c s="36" t="s">
        <v>409</v>
      </c>
      <c s="37">
        <v>285.301</v>
      </c>
      <c s="36">
        <v>0</v>
      </c>
      <c s="36">
        <f>ROUND(G527*H527,6)</f>
      </c>
      <c r="L527" s="38">
        <v>0</v>
      </c>
      <c s="32">
        <f>ROUND(ROUND(L527,2)*ROUND(G527,3),2)</f>
      </c>
      <c s="36" t="s">
        <v>54</v>
      </c>
      <c>
        <f>(M527*21)/100</f>
      </c>
      <c t="s">
        <v>27</v>
      </c>
    </row>
    <row r="528" spans="1:5" ht="38.25">
      <c r="A528" s="35" t="s">
        <v>55</v>
      </c>
      <c r="E528" s="39" t="s">
        <v>1183</v>
      </c>
    </row>
    <row r="529" spans="1:5" ht="12.75">
      <c r="A529" s="35" t="s">
        <v>56</v>
      </c>
      <c r="E529" s="40" t="s">
        <v>5</v>
      </c>
    </row>
    <row r="530" spans="1:5" ht="12.75">
      <c r="A530" t="s">
        <v>57</v>
      </c>
      <c r="E530" s="39" t="s">
        <v>5</v>
      </c>
    </row>
    <row r="531" spans="1:16" ht="25.5">
      <c r="A531" t="s">
        <v>49</v>
      </c>
      <c s="34" t="s">
        <v>1184</v>
      </c>
      <c s="34" t="s">
        <v>1185</v>
      </c>
      <c s="35" t="s">
        <v>5</v>
      </c>
      <c s="6" t="s">
        <v>1186</v>
      </c>
      <c s="36" t="s">
        <v>409</v>
      </c>
      <c s="37">
        <v>68.1</v>
      </c>
      <c s="36">
        <v>0</v>
      </c>
      <c s="36">
        <f>ROUND(G531*H531,6)</f>
      </c>
      <c r="L531" s="38">
        <v>0</v>
      </c>
      <c s="32">
        <f>ROUND(ROUND(L531,2)*ROUND(G531,3),2)</f>
      </c>
      <c s="36" t="s">
        <v>54</v>
      </c>
      <c>
        <f>(M531*21)/100</f>
      </c>
      <c t="s">
        <v>27</v>
      </c>
    </row>
    <row r="532" spans="1:5" ht="25.5">
      <c r="A532" s="35" t="s">
        <v>55</v>
      </c>
      <c r="E532" s="39" t="s">
        <v>1186</v>
      </c>
    </row>
    <row r="533" spans="1:5" ht="12.75">
      <c r="A533" s="35" t="s">
        <v>56</v>
      </c>
      <c r="E533" s="40" t="s">
        <v>5</v>
      </c>
    </row>
    <row r="534" spans="1:5" ht="12.75">
      <c r="A534" t="s">
        <v>57</v>
      </c>
      <c r="E534" s="39" t="s">
        <v>5</v>
      </c>
    </row>
    <row r="535" spans="1:16" ht="25.5">
      <c r="A535" t="s">
        <v>49</v>
      </c>
      <c s="34" t="s">
        <v>1187</v>
      </c>
      <c s="34" t="s">
        <v>1188</v>
      </c>
      <c s="35" t="s">
        <v>5</v>
      </c>
      <c s="6" t="s">
        <v>1144</v>
      </c>
      <c s="36" t="s">
        <v>409</v>
      </c>
      <c s="37">
        <v>68.1</v>
      </c>
      <c s="36">
        <v>0</v>
      </c>
      <c s="36">
        <f>ROUND(G535*H535,6)</f>
      </c>
      <c r="L535" s="38">
        <v>0</v>
      </c>
      <c s="32">
        <f>ROUND(ROUND(L535,2)*ROUND(G535,3),2)</f>
      </c>
      <c s="36" t="s">
        <v>54</v>
      </c>
      <c>
        <f>(M535*21)/100</f>
      </c>
      <c t="s">
        <v>27</v>
      </c>
    </row>
    <row r="536" spans="1:5" ht="25.5">
      <c r="A536" s="35" t="s">
        <v>55</v>
      </c>
      <c r="E536" s="39" t="s">
        <v>1144</v>
      </c>
    </row>
    <row r="537" spans="1:5" ht="12.75">
      <c r="A537" s="35" t="s">
        <v>56</v>
      </c>
      <c r="E537" s="40" t="s">
        <v>5</v>
      </c>
    </row>
    <row r="538" spans="1:5" ht="12.75">
      <c r="A538" t="s">
        <v>57</v>
      </c>
      <c r="E538" s="39" t="s">
        <v>5</v>
      </c>
    </row>
    <row r="539" spans="1:16" ht="25.5">
      <c r="A539" t="s">
        <v>49</v>
      </c>
      <c s="34" t="s">
        <v>1189</v>
      </c>
      <c s="34" t="s">
        <v>1190</v>
      </c>
      <c s="35" t="s">
        <v>5</v>
      </c>
      <c s="6" t="s">
        <v>1191</v>
      </c>
      <c s="36" t="s">
        <v>409</v>
      </c>
      <c s="37">
        <v>242.06</v>
      </c>
      <c s="36">
        <v>0</v>
      </c>
      <c s="36">
        <f>ROUND(G539*H539,6)</f>
      </c>
      <c r="L539" s="38">
        <v>0</v>
      </c>
      <c s="32">
        <f>ROUND(ROUND(L539,2)*ROUND(G539,3),2)</f>
      </c>
      <c s="36" t="s">
        <v>54</v>
      </c>
      <c>
        <f>(M539*21)/100</f>
      </c>
      <c t="s">
        <v>27</v>
      </c>
    </row>
    <row r="540" spans="1:5" ht="25.5">
      <c r="A540" s="35" t="s">
        <v>55</v>
      </c>
      <c r="E540" s="39" t="s">
        <v>1191</v>
      </c>
    </row>
    <row r="541" spans="1:5" ht="12.75">
      <c r="A541" s="35" t="s">
        <v>56</v>
      </c>
      <c r="E541" s="40" t="s">
        <v>5</v>
      </c>
    </row>
    <row r="542" spans="1:5" ht="12.75">
      <c r="A542" t="s">
        <v>57</v>
      </c>
      <c r="E542" s="39" t="s">
        <v>5</v>
      </c>
    </row>
    <row r="543" spans="1:16" ht="25.5">
      <c r="A543" t="s">
        <v>49</v>
      </c>
      <c s="34" t="s">
        <v>1192</v>
      </c>
      <c s="34" t="s">
        <v>1193</v>
      </c>
      <c s="35" t="s">
        <v>5</v>
      </c>
      <c s="6" t="s">
        <v>1194</v>
      </c>
      <c s="36" t="s">
        <v>409</v>
      </c>
      <c s="37">
        <v>242.06</v>
      </c>
      <c s="36">
        <v>0</v>
      </c>
      <c s="36">
        <f>ROUND(G543*H543,6)</f>
      </c>
      <c r="L543" s="38">
        <v>0</v>
      </c>
      <c s="32">
        <f>ROUND(ROUND(L543,2)*ROUND(G543,3),2)</f>
      </c>
      <c s="36" t="s">
        <v>54</v>
      </c>
      <c>
        <f>(M543*21)/100</f>
      </c>
      <c t="s">
        <v>27</v>
      </c>
    </row>
    <row r="544" spans="1:5" ht="25.5">
      <c r="A544" s="35" t="s">
        <v>55</v>
      </c>
      <c r="E544" s="39" t="s">
        <v>1194</v>
      </c>
    </row>
    <row r="545" spans="1:5" ht="12.75">
      <c r="A545" s="35" t="s">
        <v>56</v>
      </c>
      <c r="E545" s="40" t="s">
        <v>5</v>
      </c>
    </row>
    <row r="546" spans="1:5" ht="12.75">
      <c r="A546" t="s">
        <v>57</v>
      </c>
      <c r="E546" s="39" t="s">
        <v>5</v>
      </c>
    </row>
    <row r="547" spans="1:16" ht="25.5">
      <c r="A547" t="s">
        <v>49</v>
      </c>
      <c s="34" t="s">
        <v>1195</v>
      </c>
      <c s="34" t="s">
        <v>1196</v>
      </c>
      <c s="35" t="s">
        <v>5</v>
      </c>
      <c s="6" t="s">
        <v>1197</v>
      </c>
      <c s="36" t="s">
        <v>409</v>
      </c>
      <c s="37">
        <v>514.809</v>
      </c>
      <c s="36">
        <v>0</v>
      </c>
      <c s="36">
        <f>ROUND(G547*H547,6)</f>
      </c>
      <c r="L547" s="38">
        <v>0</v>
      </c>
      <c s="32">
        <f>ROUND(ROUND(L547,2)*ROUND(G547,3),2)</f>
      </c>
      <c s="36" t="s">
        <v>54</v>
      </c>
      <c>
        <f>(M547*21)/100</f>
      </c>
      <c t="s">
        <v>27</v>
      </c>
    </row>
    <row r="548" spans="1:5" ht="25.5">
      <c r="A548" s="35" t="s">
        <v>55</v>
      </c>
      <c r="E548" s="39" t="s">
        <v>1197</v>
      </c>
    </row>
    <row r="549" spans="1:5" ht="12.75">
      <c r="A549" s="35" t="s">
        <v>56</v>
      </c>
      <c r="E549" s="40" t="s">
        <v>5</v>
      </c>
    </row>
    <row r="550" spans="1:5" ht="12.75">
      <c r="A550" t="s">
        <v>57</v>
      </c>
      <c r="E550" s="39" t="s">
        <v>5</v>
      </c>
    </row>
    <row r="551" spans="1:16" ht="25.5">
      <c r="A551" t="s">
        <v>49</v>
      </c>
      <c s="34" t="s">
        <v>1198</v>
      </c>
      <c s="34" t="s">
        <v>1199</v>
      </c>
      <c s="35" t="s">
        <v>5</v>
      </c>
      <c s="6" t="s">
        <v>1138</v>
      </c>
      <c s="36" t="s">
        <v>409</v>
      </c>
      <c s="37">
        <v>514.809</v>
      </c>
      <c s="36">
        <v>0</v>
      </c>
      <c s="36">
        <f>ROUND(G551*H551,6)</f>
      </c>
      <c r="L551" s="38">
        <v>0</v>
      </c>
      <c s="32">
        <f>ROUND(ROUND(L551,2)*ROUND(G551,3),2)</f>
      </c>
      <c s="36" t="s">
        <v>54</v>
      </c>
      <c>
        <f>(M551*21)/100</f>
      </c>
      <c t="s">
        <v>27</v>
      </c>
    </row>
    <row r="552" spans="1:5" ht="25.5">
      <c r="A552" s="35" t="s">
        <v>55</v>
      </c>
      <c r="E552" s="39" t="s">
        <v>1138</v>
      </c>
    </row>
    <row r="553" spans="1:5" ht="12.75">
      <c r="A553" s="35" t="s">
        <v>56</v>
      </c>
      <c r="E553" s="40" t="s">
        <v>5</v>
      </c>
    </row>
    <row r="554" spans="1:5" ht="12.75">
      <c r="A554" t="s">
        <v>57</v>
      </c>
      <c r="E554" s="39" t="s">
        <v>5</v>
      </c>
    </row>
    <row r="555" spans="1:16" ht="12.75">
      <c r="A555" t="s">
        <v>49</v>
      </c>
      <c s="34" t="s">
        <v>1200</v>
      </c>
      <c s="34" t="s">
        <v>1201</v>
      </c>
      <c s="35" t="s">
        <v>5</v>
      </c>
      <c s="6" t="s">
        <v>1202</v>
      </c>
      <c s="36" t="s">
        <v>409</v>
      </c>
      <c s="37">
        <v>1649.938</v>
      </c>
      <c s="36">
        <v>0</v>
      </c>
      <c s="36">
        <f>ROUND(G555*H555,6)</f>
      </c>
      <c r="L555" s="38">
        <v>0</v>
      </c>
      <c s="32">
        <f>ROUND(ROUND(L555,2)*ROUND(G555,3),2)</f>
      </c>
      <c s="36" t="s">
        <v>54</v>
      </c>
      <c>
        <f>(M555*21)/100</f>
      </c>
      <c t="s">
        <v>27</v>
      </c>
    </row>
    <row r="556" spans="1:5" ht="12.75">
      <c r="A556" s="35" t="s">
        <v>55</v>
      </c>
      <c r="E556" s="39" t="s">
        <v>1202</v>
      </c>
    </row>
    <row r="557" spans="1:5" ht="12.75">
      <c r="A557" s="35" t="s">
        <v>56</v>
      </c>
      <c r="E557" s="40" t="s">
        <v>5</v>
      </c>
    </row>
    <row r="558" spans="1:5" ht="12.75">
      <c r="A558" t="s">
        <v>57</v>
      </c>
      <c r="E558" s="39" t="s">
        <v>5</v>
      </c>
    </row>
    <row r="559" spans="1:16" ht="12.75">
      <c r="A559" t="s">
        <v>49</v>
      </c>
      <c s="34" t="s">
        <v>1203</v>
      </c>
      <c s="34" t="s">
        <v>1204</v>
      </c>
      <c s="35" t="s">
        <v>5</v>
      </c>
      <c s="6" t="s">
        <v>1205</v>
      </c>
      <c s="36" t="s">
        <v>172</v>
      </c>
      <c s="37">
        <v>325.5</v>
      </c>
      <c s="36">
        <v>0</v>
      </c>
      <c s="36">
        <f>ROUND(G559*H559,6)</f>
      </c>
      <c r="L559" s="38">
        <v>0</v>
      </c>
      <c s="32">
        <f>ROUND(ROUND(L559,2)*ROUND(G559,3),2)</f>
      </c>
      <c s="36" t="s">
        <v>54</v>
      </c>
      <c>
        <f>(M559*21)/100</f>
      </c>
      <c t="s">
        <v>27</v>
      </c>
    </row>
    <row r="560" spans="1:5" ht="12.75">
      <c r="A560" s="35" t="s">
        <v>55</v>
      </c>
      <c r="E560" s="39" t="s">
        <v>1205</v>
      </c>
    </row>
    <row r="561" spans="1:5" ht="12.75">
      <c r="A561" s="35" t="s">
        <v>56</v>
      </c>
      <c r="E561" s="40" t="s">
        <v>5</v>
      </c>
    </row>
    <row r="562" spans="1:5" ht="12.75">
      <c r="A562" t="s">
        <v>57</v>
      </c>
      <c r="E562" s="39" t="s">
        <v>5</v>
      </c>
    </row>
    <row r="563" spans="1:16" ht="25.5">
      <c r="A563" t="s">
        <v>49</v>
      </c>
      <c s="34" t="s">
        <v>1206</v>
      </c>
      <c s="34" t="s">
        <v>1207</v>
      </c>
      <c s="35" t="s">
        <v>5</v>
      </c>
      <c s="6" t="s">
        <v>1208</v>
      </c>
      <c s="36" t="s">
        <v>172</v>
      </c>
      <c s="37">
        <v>132</v>
      </c>
      <c s="36">
        <v>0</v>
      </c>
      <c s="36">
        <f>ROUND(G563*H563,6)</f>
      </c>
      <c r="L563" s="38">
        <v>0</v>
      </c>
      <c s="32">
        <f>ROUND(ROUND(L563,2)*ROUND(G563,3),2)</f>
      </c>
      <c s="36" t="s">
        <v>54</v>
      </c>
      <c>
        <f>(M563*21)/100</f>
      </c>
      <c t="s">
        <v>27</v>
      </c>
    </row>
    <row r="564" spans="1:5" ht="25.5">
      <c r="A564" s="35" t="s">
        <v>55</v>
      </c>
      <c r="E564" s="39" t="s">
        <v>1208</v>
      </c>
    </row>
    <row r="565" spans="1:5" ht="12.75">
      <c r="A565" s="35" t="s">
        <v>56</v>
      </c>
      <c r="E565" s="40" t="s">
        <v>5</v>
      </c>
    </row>
    <row r="566" spans="1:5" ht="12.75">
      <c r="A566" t="s">
        <v>57</v>
      </c>
      <c r="E566" s="39" t="s">
        <v>5</v>
      </c>
    </row>
    <row r="567" spans="1:16" ht="12.75">
      <c r="A567" t="s">
        <v>49</v>
      </c>
      <c s="34" t="s">
        <v>1209</v>
      </c>
      <c s="34" t="s">
        <v>1210</v>
      </c>
      <c s="35" t="s">
        <v>5</v>
      </c>
      <c s="6" t="s">
        <v>1211</v>
      </c>
      <c s="36" t="s">
        <v>172</v>
      </c>
      <c s="37">
        <v>138.6</v>
      </c>
      <c s="36">
        <v>0</v>
      </c>
      <c s="36">
        <f>ROUND(G567*H567,6)</f>
      </c>
      <c r="L567" s="38">
        <v>0</v>
      </c>
      <c s="32">
        <f>ROUND(ROUND(L567,2)*ROUND(G567,3),2)</f>
      </c>
      <c s="36" t="s">
        <v>54</v>
      </c>
      <c>
        <f>(M567*21)/100</f>
      </c>
      <c t="s">
        <v>27</v>
      </c>
    </row>
    <row r="568" spans="1:5" ht="12.75">
      <c r="A568" s="35" t="s">
        <v>55</v>
      </c>
      <c r="E568" s="39" t="s">
        <v>1211</v>
      </c>
    </row>
    <row r="569" spans="1:5" ht="12.75">
      <c r="A569" s="35" t="s">
        <v>56</v>
      </c>
      <c r="E569" s="40" t="s">
        <v>5</v>
      </c>
    </row>
    <row r="570" spans="1:5" ht="12.75">
      <c r="A570" t="s">
        <v>57</v>
      </c>
      <c r="E570" s="39" t="s">
        <v>5</v>
      </c>
    </row>
    <row r="571" spans="1:16" ht="25.5">
      <c r="A571" t="s">
        <v>49</v>
      </c>
      <c s="34" t="s">
        <v>1212</v>
      </c>
      <c s="34" t="s">
        <v>1213</v>
      </c>
      <c s="35" t="s">
        <v>5</v>
      </c>
      <c s="6" t="s">
        <v>1214</v>
      </c>
      <c s="36" t="s">
        <v>172</v>
      </c>
      <c s="37">
        <v>1244.5</v>
      </c>
      <c s="36">
        <v>0</v>
      </c>
      <c s="36">
        <f>ROUND(G571*H571,6)</f>
      </c>
      <c r="L571" s="38">
        <v>0</v>
      </c>
      <c s="32">
        <f>ROUND(ROUND(L571,2)*ROUND(G571,3),2)</f>
      </c>
      <c s="36" t="s">
        <v>54</v>
      </c>
      <c>
        <f>(M571*21)/100</f>
      </c>
      <c t="s">
        <v>27</v>
      </c>
    </row>
    <row r="572" spans="1:5" ht="25.5">
      <c r="A572" s="35" t="s">
        <v>55</v>
      </c>
      <c r="E572" s="39" t="s">
        <v>1214</v>
      </c>
    </row>
    <row r="573" spans="1:5" ht="12.75">
      <c r="A573" s="35" t="s">
        <v>56</v>
      </c>
      <c r="E573" s="40" t="s">
        <v>5</v>
      </c>
    </row>
    <row r="574" spans="1:5" ht="12.75">
      <c r="A574" t="s">
        <v>57</v>
      </c>
      <c r="E574" s="39" t="s">
        <v>5</v>
      </c>
    </row>
    <row r="575" spans="1:16" ht="12.75">
      <c r="A575" t="s">
        <v>49</v>
      </c>
      <c s="34" t="s">
        <v>1215</v>
      </c>
      <c s="34" t="s">
        <v>1216</v>
      </c>
      <c s="35" t="s">
        <v>5</v>
      </c>
      <c s="6" t="s">
        <v>1217</v>
      </c>
      <c s="36" t="s">
        <v>172</v>
      </c>
      <c s="37">
        <v>918.75</v>
      </c>
      <c s="36">
        <v>0</v>
      </c>
      <c s="36">
        <f>ROUND(G575*H575,6)</f>
      </c>
      <c r="L575" s="38">
        <v>0</v>
      </c>
      <c s="32">
        <f>ROUND(ROUND(L575,2)*ROUND(G575,3),2)</f>
      </c>
      <c s="36" t="s">
        <v>54</v>
      </c>
      <c>
        <f>(M575*21)/100</f>
      </c>
      <c t="s">
        <v>27</v>
      </c>
    </row>
    <row r="576" spans="1:5" ht="12.75">
      <c r="A576" s="35" t="s">
        <v>55</v>
      </c>
      <c r="E576" s="39" t="s">
        <v>1217</v>
      </c>
    </row>
    <row r="577" spans="1:5" ht="12.75">
      <c r="A577" s="35" t="s">
        <v>56</v>
      </c>
      <c r="E577" s="40" t="s">
        <v>5</v>
      </c>
    </row>
    <row r="578" spans="1:5" ht="12.75">
      <c r="A578" t="s">
        <v>57</v>
      </c>
      <c r="E578" s="39" t="s">
        <v>5</v>
      </c>
    </row>
    <row r="579" spans="1:16" ht="12.75">
      <c r="A579" t="s">
        <v>49</v>
      </c>
      <c s="34" t="s">
        <v>1218</v>
      </c>
      <c s="34" t="s">
        <v>1219</v>
      </c>
      <c s="35" t="s">
        <v>5</v>
      </c>
      <c s="6" t="s">
        <v>1220</v>
      </c>
      <c s="36" t="s">
        <v>172</v>
      </c>
      <c s="37">
        <v>23.1</v>
      </c>
      <c s="36">
        <v>0</v>
      </c>
      <c s="36">
        <f>ROUND(G579*H579,6)</f>
      </c>
      <c r="L579" s="38">
        <v>0</v>
      </c>
      <c s="32">
        <f>ROUND(ROUND(L579,2)*ROUND(G579,3),2)</f>
      </c>
      <c s="36" t="s">
        <v>54</v>
      </c>
      <c>
        <f>(M579*21)/100</f>
      </c>
      <c t="s">
        <v>27</v>
      </c>
    </row>
    <row r="580" spans="1:5" ht="12.75">
      <c r="A580" s="35" t="s">
        <v>55</v>
      </c>
      <c r="E580" s="39" t="s">
        <v>1220</v>
      </c>
    </row>
    <row r="581" spans="1:5" ht="12.75">
      <c r="A581" s="35" t="s">
        <v>56</v>
      </c>
      <c r="E581" s="40" t="s">
        <v>5</v>
      </c>
    </row>
    <row r="582" spans="1:5" ht="12.75">
      <c r="A582" t="s">
        <v>57</v>
      </c>
      <c r="E582" s="39" t="s">
        <v>5</v>
      </c>
    </row>
    <row r="583" spans="1:16" ht="12.75">
      <c r="A583" t="s">
        <v>49</v>
      </c>
      <c s="34" t="s">
        <v>1221</v>
      </c>
      <c s="34" t="s">
        <v>1222</v>
      </c>
      <c s="35" t="s">
        <v>5</v>
      </c>
      <c s="6" t="s">
        <v>1223</v>
      </c>
      <c s="36" t="s">
        <v>172</v>
      </c>
      <c s="37">
        <v>23.1</v>
      </c>
      <c s="36">
        <v>0</v>
      </c>
      <c s="36">
        <f>ROUND(G583*H583,6)</f>
      </c>
      <c r="L583" s="38">
        <v>0</v>
      </c>
      <c s="32">
        <f>ROUND(ROUND(L583,2)*ROUND(G583,3),2)</f>
      </c>
      <c s="36" t="s">
        <v>54</v>
      </c>
      <c>
        <f>(M583*21)/100</f>
      </c>
      <c t="s">
        <v>27</v>
      </c>
    </row>
    <row r="584" spans="1:5" ht="12.75">
      <c r="A584" s="35" t="s">
        <v>55</v>
      </c>
      <c r="E584" s="39" t="s">
        <v>1223</v>
      </c>
    </row>
    <row r="585" spans="1:5" ht="12.75">
      <c r="A585" s="35" t="s">
        <v>56</v>
      </c>
      <c r="E585" s="40" t="s">
        <v>5</v>
      </c>
    </row>
    <row r="586" spans="1:5" ht="12.75">
      <c r="A586" t="s">
        <v>57</v>
      </c>
      <c r="E586" s="39" t="s">
        <v>5</v>
      </c>
    </row>
    <row r="587" spans="1:16" ht="12.75">
      <c r="A587" t="s">
        <v>49</v>
      </c>
      <c s="34" t="s">
        <v>1224</v>
      </c>
      <c s="34" t="s">
        <v>1225</v>
      </c>
      <c s="35" t="s">
        <v>5</v>
      </c>
      <c s="6" t="s">
        <v>1226</v>
      </c>
      <c s="36" t="s">
        <v>172</v>
      </c>
      <c s="37">
        <v>96.6</v>
      </c>
      <c s="36">
        <v>0</v>
      </c>
      <c s="36">
        <f>ROUND(G587*H587,6)</f>
      </c>
      <c r="L587" s="38">
        <v>0</v>
      </c>
      <c s="32">
        <f>ROUND(ROUND(L587,2)*ROUND(G587,3),2)</f>
      </c>
      <c s="36" t="s">
        <v>54</v>
      </c>
      <c>
        <f>(M587*21)/100</f>
      </c>
      <c t="s">
        <v>27</v>
      </c>
    </row>
    <row r="588" spans="1:5" ht="12.75">
      <c r="A588" s="35" t="s">
        <v>55</v>
      </c>
      <c r="E588" s="39" t="s">
        <v>1226</v>
      </c>
    </row>
    <row r="589" spans="1:5" ht="12.75">
      <c r="A589" s="35" t="s">
        <v>56</v>
      </c>
      <c r="E589" s="40" t="s">
        <v>5</v>
      </c>
    </row>
    <row r="590" spans="1:5" ht="12.75">
      <c r="A590" t="s">
        <v>57</v>
      </c>
      <c r="E590" s="39" t="s">
        <v>5</v>
      </c>
    </row>
    <row r="591" spans="1:16" ht="12.75">
      <c r="A591" t="s">
        <v>49</v>
      </c>
      <c s="34" t="s">
        <v>1227</v>
      </c>
      <c s="34" t="s">
        <v>1228</v>
      </c>
      <c s="35" t="s">
        <v>5</v>
      </c>
      <c s="6" t="s">
        <v>1229</v>
      </c>
      <c s="36" t="s">
        <v>172</v>
      </c>
      <c s="37">
        <v>245.175</v>
      </c>
      <c s="36">
        <v>0</v>
      </c>
      <c s="36">
        <f>ROUND(G591*H591,6)</f>
      </c>
      <c r="L591" s="38">
        <v>0</v>
      </c>
      <c s="32">
        <f>ROUND(ROUND(L591,2)*ROUND(G591,3),2)</f>
      </c>
      <c s="36" t="s">
        <v>54</v>
      </c>
      <c>
        <f>(M591*21)/100</f>
      </c>
      <c t="s">
        <v>27</v>
      </c>
    </row>
    <row r="592" spans="1:5" ht="12.75">
      <c r="A592" s="35" t="s">
        <v>55</v>
      </c>
      <c r="E592" s="39" t="s">
        <v>1229</v>
      </c>
    </row>
    <row r="593" spans="1:5" ht="12.75">
      <c r="A593" s="35" t="s">
        <v>56</v>
      </c>
      <c r="E593" s="40" t="s">
        <v>5</v>
      </c>
    </row>
    <row r="594" spans="1:5" ht="12.75">
      <c r="A594" t="s">
        <v>57</v>
      </c>
      <c r="E594" s="39" t="s">
        <v>5</v>
      </c>
    </row>
    <row r="595" spans="1:16" ht="25.5">
      <c r="A595" t="s">
        <v>49</v>
      </c>
      <c s="34" t="s">
        <v>1230</v>
      </c>
      <c s="34" t="s">
        <v>355</v>
      </c>
      <c s="35" t="s">
        <v>5</v>
      </c>
      <c s="6" t="s">
        <v>1231</v>
      </c>
      <c s="36" t="s">
        <v>100</v>
      </c>
      <c s="37">
        <v>1</v>
      </c>
      <c s="36">
        <v>0</v>
      </c>
      <c s="36">
        <f>ROUND(G595*H595,6)</f>
      </c>
      <c r="L595" s="38">
        <v>0</v>
      </c>
      <c s="32">
        <f>ROUND(ROUND(L595,2)*ROUND(G595,3),2)</f>
      </c>
      <c s="36" t="s">
        <v>54</v>
      </c>
      <c>
        <f>(M595*21)/100</f>
      </c>
      <c t="s">
        <v>27</v>
      </c>
    </row>
    <row r="596" spans="1:5" ht="25.5">
      <c r="A596" s="35" t="s">
        <v>55</v>
      </c>
      <c r="E596" s="39" t="s">
        <v>1231</v>
      </c>
    </row>
    <row r="597" spans="1:5" ht="12.75">
      <c r="A597" s="35" t="s">
        <v>56</v>
      </c>
      <c r="E597" s="40" t="s">
        <v>5</v>
      </c>
    </row>
    <row r="598" spans="1:5" ht="12.75">
      <c r="A598" t="s">
        <v>57</v>
      </c>
      <c r="E598" s="39" t="s">
        <v>5</v>
      </c>
    </row>
    <row r="599" spans="1:13" ht="12.75">
      <c r="A599" t="s">
        <v>46</v>
      </c>
      <c r="C599" s="31" t="s">
        <v>315</v>
      </c>
      <c r="E599" s="33" t="s">
        <v>477</v>
      </c>
      <c r="J599" s="32">
        <f>0</f>
      </c>
      <c s="32">
        <f>0</f>
      </c>
      <c s="32">
        <f>0+L600+L604+L608+L612+L616+L620+L624+L628+L632+L636+L640+L644+L648+L652</f>
      </c>
      <c s="32">
        <f>0+M600+M604+M608+M612+M616+M620+M624+M628+M632+M636+M640+M644+M648+M652</f>
      </c>
    </row>
    <row r="600" spans="1:16" ht="25.5">
      <c r="A600" t="s">
        <v>49</v>
      </c>
      <c s="34" t="s">
        <v>1232</v>
      </c>
      <c s="34" t="s">
        <v>1233</v>
      </c>
      <c s="35" t="s">
        <v>5</v>
      </c>
      <c s="6" t="s">
        <v>1234</v>
      </c>
      <c s="36" t="s">
        <v>412</v>
      </c>
      <c s="37">
        <v>0.835</v>
      </c>
      <c s="36">
        <v>0</v>
      </c>
      <c s="36">
        <f>ROUND(G600*H600,6)</f>
      </c>
      <c r="L600" s="38">
        <v>0</v>
      </c>
      <c s="32">
        <f>ROUND(ROUND(L600,2)*ROUND(G600,3),2)</f>
      </c>
      <c s="36" t="s">
        <v>54</v>
      </c>
      <c>
        <f>(M600*21)/100</f>
      </c>
      <c t="s">
        <v>27</v>
      </c>
    </row>
    <row r="601" spans="1:5" ht="25.5">
      <c r="A601" s="35" t="s">
        <v>55</v>
      </c>
      <c r="E601" s="39" t="s">
        <v>1234</v>
      </c>
    </row>
    <row r="602" spans="1:5" ht="12.75">
      <c r="A602" s="35" t="s">
        <v>56</v>
      </c>
      <c r="E602" s="40" t="s">
        <v>5</v>
      </c>
    </row>
    <row r="603" spans="1:5" ht="12.75">
      <c r="A603" t="s">
        <v>57</v>
      </c>
      <c r="E603" s="39" t="s">
        <v>5</v>
      </c>
    </row>
    <row r="604" spans="1:16" ht="25.5">
      <c r="A604" t="s">
        <v>49</v>
      </c>
      <c s="34" t="s">
        <v>1235</v>
      </c>
      <c s="34" t="s">
        <v>1236</v>
      </c>
      <c s="35" t="s">
        <v>5</v>
      </c>
      <c s="6" t="s">
        <v>1237</v>
      </c>
      <c s="36" t="s">
        <v>412</v>
      </c>
      <c s="37">
        <v>2.251</v>
      </c>
      <c s="36">
        <v>0</v>
      </c>
      <c s="36">
        <f>ROUND(G604*H604,6)</f>
      </c>
      <c r="L604" s="38">
        <v>0</v>
      </c>
      <c s="32">
        <f>ROUND(ROUND(L604,2)*ROUND(G604,3),2)</f>
      </c>
      <c s="36" t="s">
        <v>54</v>
      </c>
      <c>
        <f>(M604*21)/100</f>
      </c>
      <c t="s">
        <v>27</v>
      </c>
    </row>
    <row r="605" spans="1:5" ht="25.5">
      <c r="A605" s="35" t="s">
        <v>55</v>
      </c>
      <c r="E605" s="39" t="s">
        <v>1237</v>
      </c>
    </row>
    <row r="606" spans="1:5" ht="12.75">
      <c r="A606" s="35" t="s">
        <v>56</v>
      </c>
      <c r="E606" s="40" t="s">
        <v>5</v>
      </c>
    </row>
    <row r="607" spans="1:5" ht="12.75">
      <c r="A607" t="s">
        <v>57</v>
      </c>
      <c r="E607" s="39" t="s">
        <v>5</v>
      </c>
    </row>
    <row r="608" spans="1:16" ht="12.75">
      <c r="A608" t="s">
        <v>49</v>
      </c>
      <c s="34" t="s">
        <v>1238</v>
      </c>
      <c s="34" t="s">
        <v>1239</v>
      </c>
      <c s="35" t="s">
        <v>5</v>
      </c>
      <c s="6" t="s">
        <v>1240</v>
      </c>
      <c s="36" t="s">
        <v>409</v>
      </c>
      <c s="37">
        <v>405.444</v>
      </c>
      <c s="36">
        <v>0</v>
      </c>
      <c s="36">
        <f>ROUND(G608*H608,6)</f>
      </c>
      <c r="L608" s="38">
        <v>0</v>
      </c>
      <c s="32">
        <f>ROUND(ROUND(L608,2)*ROUND(G608,3),2)</f>
      </c>
      <c s="36" t="s">
        <v>54</v>
      </c>
      <c>
        <f>(M608*21)/100</f>
      </c>
      <c t="s">
        <v>27</v>
      </c>
    </row>
    <row r="609" spans="1:5" ht="12.75">
      <c r="A609" s="35" t="s">
        <v>55</v>
      </c>
      <c r="E609" s="39" t="s">
        <v>1240</v>
      </c>
    </row>
    <row r="610" spans="1:5" ht="12.75">
      <c r="A610" s="35" t="s">
        <v>56</v>
      </c>
      <c r="E610" s="40" t="s">
        <v>5</v>
      </c>
    </row>
    <row r="611" spans="1:5" ht="12.75">
      <c r="A611" t="s">
        <v>57</v>
      </c>
      <c r="E611" s="39" t="s">
        <v>5</v>
      </c>
    </row>
    <row r="612" spans="1:16" ht="25.5">
      <c r="A612" t="s">
        <v>49</v>
      </c>
      <c s="34" t="s">
        <v>1241</v>
      </c>
      <c s="34" t="s">
        <v>1242</v>
      </c>
      <c s="35" t="s">
        <v>5</v>
      </c>
      <c s="6" t="s">
        <v>1243</v>
      </c>
      <c s="36" t="s">
        <v>409</v>
      </c>
      <c s="37">
        <v>405.444</v>
      </c>
      <c s="36">
        <v>0</v>
      </c>
      <c s="36">
        <f>ROUND(G612*H612,6)</f>
      </c>
      <c r="L612" s="38">
        <v>0</v>
      </c>
      <c s="32">
        <f>ROUND(ROUND(L612,2)*ROUND(G612,3),2)</f>
      </c>
      <c s="36" t="s">
        <v>54</v>
      </c>
      <c>
        <f>(M612*21)/100</f>
      </c>
      <c t="s">
        <v>27</v>
      </c>
    </row>
    <row r="613" spans="1:5" ht="25.5">
      <c r="A613" s="35" t="s">
        <v>55</v>
      </c>
      <c r="E613" s="39" t="s">
        <v>1243</v>
      </c>
    </row>
    <row r="614" spans="1:5" ht="12.75">
      <c r="A614" s="35" t="s">
        <v>56</v>
      </c>
      <c r="E614" s="40" t="s">
        <v>5</v>
      </c>
    </row>
    <row r="615" spans="1:5" ht="12.75">
      <c r="A615" t="s">
        <v>57</v>
      </c>
      <c r="E615" s="39" t="s">
        <v>5</v>
      </c>
    </row>
    <row r="616" spans="1:16" ht="25.5">
      <c r="A616" t="s">
        <v>49</v>
      </c>
      <c s="34" t="s">
        <v>1244</v>
      </c>
      <c s="34" t="s">
        <v>1245</v>
      </c>
      <c s="35" t="s">
        <v>5</v>
      </c>
      <c s="6" t="s">
        <v>1246</v>
      </c>
      <c s="36" t="s">
        <v>409</v>
      </c>
      <c s="37">
        <v>537.67</v>
      </c>
      <c s="36">
        <v>0</v>
      </c>
      <c s="36">
        <f>ROUND(G616*H616,6)</f>
      </c>
      <c r="L616" s="38">
        <v>0</v>
      </c>
      <c s="32">
        <f>ROUND(ROUND(L616,2)*ROUND(G616,3),2)</f>
      </c>
      <c s="36" t="s">
        <v>54</v>
      </c>
      <c>
        <f>(M616*21)/100</f>
      </c>
      <c t="s">
        <v>27</v>
      </c>
    </row>
    <row r="617" spans="1:5" ht="25.5">
      <c r="A617" s="35" t="s">
        <v>55</v>
      </c>
      <c r="E617" s="39" t="s">
        <v>1246</v>
      </c>
    </row>
    <row r="618" spans="1:5" ht="12.75">
      <c r="A618" s="35" t="s">
        <v>56</v>
      </c>
      <c r="E618" s="40" t="s">
        <v>5</v>
      </c>
    </row>
    <row r="619" spans="1:5" ht="12.75">
      <c r="A619" t="s">
        <v>57</v>
      </c>
      <c r="E619" s="39" t="s">
        <v>5</v>
      </c>
    </row>
    <row r="620" spans="1:16" ht="12.75">
      <c r="A620" t="s">
        <v>49</v>
      </c>
      <c s="34" t="s">
        <v>1247</v>
      </c>
      <c s="34" t="s">
        <v>1248</v>
      </c>
      <c s="35" t="s">
        <v>5</v>
      </c>
      <c s="6" t="s">
        <v>1069</v>
      </c>
      <c s="36" t="s">
        <v>409</v>
      </c>
      <c s="37">
        <v>73.2</v>
      </c>
      <c s="36">
        <v>0</v>
      </c>
      <c s="36">
        <f>ROUND(G620*H620,6)</f>
      </c>
      <c r="L620" s="38">
        <v>0</v>
      </c>
      <c s="32">
        <f>ROUND(ROUND(L620,2)*ROUND(G620,3),2)</f>
      </c>
      <c s="36" t="s">
        <v>54</v>
      </c>
      <c>
        <f>(M620*21)/100</f>
      </c>
      <c t="s">
        <v>27</v>
      </c>
    </row>
    <row r="621" spans="1:5" ht="12.75">
      <c r="A621" s="35" t="s">
        <v>55</v>
      </c>
      <c r="E621" s="39" t="s">
        <v>1069</v>
      </c>
    </row>
    <row r="622" spans="1:5" ht="12.75">
      <c r="A622" s="35" t="s">
        <v>56</v>
      </c>
      <c r="E622" s="40" t="s">
        <v>5</v>
      </c>
    </row>
    <row r="623" spans="1:5" ht="12.75">
      <c r="A623" t="s">
        <v>57</v>
      </c>
      <c r="E623" s="39" t="s">
        <v>5</v>
      </c>
    </row>
    <row r="624" spans="1:16" ht="12.75">
      <c r="A624" t="s">
        <v>49</v>
      </c>
      <c s="34" t="s">
        <v>1249</v>
      </c>
      <c s="34" t="s">
        <v>1250</v>
      </c>
      <c s="35" t="s">
        <v>5</v>
      </c>
      <c s="6" t="s">
        <v>1251</v>
      </c>
      <c s="36" t="s">
        <v>409</v>
      </c>
      <c s="37">
        <v>1280.484</v>
      </c>
      <c s="36">
        <v>0</v>
      </c>
      <c s="36">
        <f>ROUND(G624*H624,6)</f>
      </c>
      <c r="L624" s="38">
        <v>0</v>
      </c>
      <c s="32">
        <f>ROUND(ROUND(L624,2)*ROUND(G624,3),2)</f>
      </c>
      <c s="36" t="s">
        <v>54</v>
      </c>
      <c>
        <f>(M624*21)/100</f>
      </c>
      <c t="s">
        <v>27</v>
      </c>
    </row>
    <row r="625" spans="1:5" ht="12.75">
      <c r="A625" s="35" t="s">
        <v>55</v>
      </c>
      <c r="E625" s="39" t="s">
        <v>1251</v>
      </c>
    </row>
    <row r="626" spans="1:5" ht="12.75">
      <c r="A626" s="35" t="s">
        <v>56</v>
      </c>
      <c r="E626" s="40" t="s">
        <v>5</v>
      </c>
    </row>
    <row r="627" spans="1:5" ht="12.75">
      <c r="A627" t="s">
        <v>57</v>
      </c>
      <c r="E627" s="39" t="s">
        <v>5</v>
      </c>
    </row>
    <row r="628" spans="1:16" ht="12.75">
      <c r="A628" t="s">
        <v>49</v>
      </c>
      <c s="34" t="s">
        <v>1252</v>
      </c>
      <c s="34" t="s">
        <v>1253</v>
      </c>
      <c s="35" t="s">
        <v>5</v>
      </c>
      <c s="6" t="s">
        <v>1254</v>
      </c>
      <c s="36" t="s">
        <v>409</v>
      </c>
      <c s="37">
        <v>1280.484</v>
      </c>
      <c s="36">
        <v>0</v>
      </c>
      <c s="36">
        <f>ROUND(G628*H628,6)</f>
      </c>
      <c r="L628" s="38">
        <v>0</v>
      </c>
      <c s="32">
        <f>ROUND(ROUND(L628,2)*ROUND(G628,3),2)</f>
      </c>
      <c s="36" t="s">
        <v>54</v>
      </c>
      <c>
        <f>(M628*21)/100</f>
      </c>
      <c t="s">
        <v>27</v>
      </c>
    </row>
    <row r="629" spans="1:5" ht="12.75">
      <c r="A629" s="35" t="s">
        <v>55</v>
      </c>
      <c r="E629" s="39" t="s">
        <v>1254</v>
      </c>
    </row>
    <row r="630" spans="1:5" ht="12.75">
      <c r="A630" s="35" t="s">
        <v>56</v>
      </c>
      <c r="E630" s="40" t="s">
        <v>5</v>
      </c>
    </row>
    <row r="631" spans="1:5" ht="12.75">
      <c r="A631" t="s">
        <v>57</v>
      </c>
      <c r="E631" s="39" t="s">
        <v>5</v>
      </c>
    </row>
    <row r="632" spans="1:16" ht="25.5">
      <c r="A632" t="s">
        <v>49</v>
      </c>
      <c s="34" t="s">
        <v>1255</v>
      </c>
      <c s="34" t="s">
        <v>1256</v>
      </c>
      <c s="35" t="s">
        <v>5</v>
      </c>
      <c s="6" t="s">
        <v>1257</v>
      </c>
      <c s="36" t="s">
        <v>412</v>
      </c>
      <c s="37">
        <v>11.436</v>
      </c>
      <c s="36">
        <v>0</v>
      </c>
      <c s="36">
        <f>ROUND(G632*H632,6)</f>
      </c>
      <c r="L632" s="38">
        <v>0</v>
      </c>
      <c s="32">
        <f>ROUND(ROUND(L632,2)*ROUND(G632,3),2)</f>
      </c>
      <c s="36" t="s">
        <v>54</v>
      </c>
      <c>
        <f>(M632*21)/100</f>
      </c>
      <c t="s">
        <v>27</v>
      </c>
    </row>
    <row r="633" spans="1:5" ht="25.5">
      <c r="A633" s="35" t="s">
        <v>55</v>
      </c>
      <c r="E633" s="39" t="s">
        <v>1257</v>
      </c>
    </row>
    <row r="634" spans="1:5" ht="12.75">
      <c r="A634" s="35" t="s">
        <v>56</v>
      </c>
      <c r="E634" s="40" t="s">
        <v>5</v>
      </c>
    </row>
    <row r="635" spans="1:5" ht="12.75">
      <c r="A635" t="s">
        <v>57</v>
      </c>
      <c r="E635" s="39" t="s">
        <v>5</v>
      </c>
    </row>
    <row r="636" spans="1:16" ht="25.5">
      <c r="A636" t="s">
        <v>49</v>
      </c>
      <c s="34" t="s">
        <v>1258</v>
      </c>
      <c s="34" t="s">
        <v>1259</v>
      </c>
      <c s="35" t="s">
        <v>5</v>
      </c>
      <c s="6" t="s">
        <v>1234</v>
      </c>
      <c s="36" t="s">
        <v>412</v>
      </c>
      <c s="37">
        <v>2.876</v>
      </c>
      <c s="36">
        <v>0</v>
      </c>
      <c s="36">
        <f>ROUND(G636*H636,6)</f>
      </c>
      <c r="L636" s="38">
        <v>0</v>
      </c>
      <c s="32">
        <f>ROUND(ROUND(L636,2)*ROUND(G636,3),2)</f>
      </c>
      <c s="36" t="s">
        <v>54</v>
      </c>
      <c>
        <f>(M636*21)/100</f>
      </c>
      <c t="s">
        <v>27</v>
      </c>
    </row>
    <row r="637" spans="1:5" ht="25.5">
      <c r="A637" s="35" t="s">
        <v>55</v>
      </c>
      <c r="E637" s="39" t="s">
        <v>1234</v>
      </c>
    </row>
    <row r="638" spans="1:5" ht="12.75">
      <c r="A638" s="35" t="s">
        <v>56</v>
      </c>
      <c r="E638" s="40" t="s">
        <v>5</v>
      </c>
    </row>
    <row r="639" spans="1:5" ht="12.75">
      <c r="A639" t="s">
        <v>57</v>
      </c>
      <c r="E639" s="39" t="s">
        <v>5</v>
      </c>
    </row>
    <row r="640" spans="1:16" ht="25.5">
      <c r="A640" t="s">
        <v>49</v>
      </c>
      <c s="34" t="s">
        <v>1260</v>
      </c>
      <c s="34" t="s">
        <v>1261</v>
      </c>
      <c s="35" t="s">
        <v>5</v>
      </c>
      <c s="6" t="s">
        <v>1243</v>
      </c>
      <c s="36" t="s">
        <v>409</v>
      </c>
      <c s="37">
        <v>257.475</v>
      </c>
      <c s="36">
        <v>0</v>
      </c>
      <c s="36">
        <f>ROUND(G640*H640,6)</f>
      </c>
      <c r="L640" s="38">
        <v>0</v>
      </c>
      <c s="32">
        <f>ROUND(ROUND(L640,2)*ROUND(G640,3),2)</f>
      </c>
      <c s="36" t="s">
        <v>54</v>
      </c>
      <c>
        <f>(M640*21)/100</f>
      </c>
      <c t="s">
        <v>27</v>
      </c>
    </row>
    <row r="641" spans="1:5" ht="25.5">
      <c r="A641" s="35" t="s">
        <v>55</v>
      </c>
      <c r="E641" s="39" t="s">
        <v>1243</v>
      </c>
    </row>
    <row r="642" spans="1:5" ht="12.75">
      <c r="A642" s="35" t="s">
        <v>56</v>
      </c>
      <c r="E642" s="40" t="s">
        <v>5</v>
      </c>
    </row>
    <row r="643" spans="1:5" ht="12.75">
      <c r="A643" t="s">
        <v>57</v>
      </c>
      <c r="E643" s="39" t="s">
        <v>5</v>
      </c>
    </row>
    <row r="644" spans="1:16" ht="12.75">
      <c r="A644" t="s">
        <v>49</v>
      </c>
      <c s="34" t="s">
        <v>1262</v>
      </c>
      <c s="34" t="s">
        <v>1263</v>
      </c>
      <c s="35" t="s">
        <v>5</v>
      </c>
      <c s="6" t="s">
        <v>1264</v>
      </c>
      <c s="36" t="s">
        <v>409</v>
      </c>
      <c s="37">
        <v>10.8</v>
      </c>
      <c s="36">
        <v>0</v>
      </c>
      <c s="36">
        <f>ROUND(G644*H644,6)</f>
      </c>
      <c r="L644" s="38">
        <v>0</v>
      </c>
      <c s="32">
        <f>ROUND(ROUND(L644,2)*ROUND(G644,3),2)</f>
      </c>
      <c s="36" t="s">
        <v>54</v>
      </c>
      <c>
        <f>(M644*21)/100</f>
      </c>
      <c t="s">
        <v>27</v>
      </c>
    </row>
    <row r="645" spans="1:5" ht="12.75">
      <c r="A645" s="35" t="s">
        <v>55</v>
      </c>
      <c r="E645" s="39" t="s">
        <v>1264</v>
      </c>
    </row>
    <row r="646" spans="1:5" ht="12.75">
      <c r="A646" s="35" t="s">
        <v>56</v>
      </c>
      <c r="E646" s="40" t="s">
        <v>5</v>
      </c>
    </row>
    <row r="647" spans="1:5" ht="12.75">
      <c r="A647" t="s">
        <v>57</v>
      </c>
      <c r="E647" s="39" t="s">
        <v>5</v>
      </c>
    </row>
    <row r="648" spans="1:16" ht="12.75">
      <c r="A648" t="s">
        <v>49</v>
      </c>
      <c s="34" t="s">
        <v>1265</v>
      </c>
      <c s="34" t="s">
        <v>1266</v>
      </c>
      <c s="35" t="s">
        <v>5</v>
      </c>
      <c s="6" t="s">
        <v>1267</v>
      </c>
      <c s="36" t="s">
        <v>409</v>
      </c>
      <c s="37">
        <v>10.8</v>
      </c>
      <c s="36">
        <v>0</v>
      </c>
      <c s="36">
        <f>ROUND(G648*H648,6)</f>
      </c>
      <c r="L648" s="38">
        <v>0</v>
      </c>
      <c s="32">
        <f>ROUND(ROUND(L648,2)*ROUND(G648,3),2)</f>
      </c>
      <c s="36" t="s">
        <v>54</v>
      </c>
      <c>
        <f>(M648*21)/100</f>
      </c>
      <c t="s">
        <v>27</v>
      </c>
    </row>
    <row r="649" spans="1:5" ht="12.75">
      <c r="A649" s="35" t="s">
        <v>55</v>
      </c>
      <c r="E649" s="39" t="s">
        <v>1267</v>
      </c>
    </row>
    <row r="650" spans="1:5" ht="12.75">
      <c r="A650" s="35" t="s">
        <v>56</v>
      </c>
      <c r="E650" s="40" t="s">
        <v>5</v>
      </c>
    </row>
    <row r="651" spans="1:5" ht="12.75">
      <c r="A651" t="s">
        <v>57</v>
      </c>
      <c r="E651" s="39" t="s">
        <v>5</v>
      </c>
    </row>
    <row r="652" spans="1:16" ht="25.5">
      <c r="A652" t="s">
        <v>49</v>
      </c>
      <c s="34" t="s">
        <v>1268</v>
      </c>
      <c s="34" t="s">
        <v>1269</v>
      </c>
      <c s="35" t="s">
        <v>5</v>
      </c>
      <c s="6" t="s">
        <v>1270</v>
      </c>
      <c s="36" t="s">
        <v>412</v>
      </c>
      <c s="37">
        <v>5.5</v>
      </c>
      <c s="36">
        <v>0</v>
      </c>
      <c s="36">
        <f>ROUND(G652*H652,6)</f>
      </c>
      <c r="L652" s="38">
        <v>0</v>
      </c>
      <c s="32">
        <f>ROUND(ROUND(L652,2)*ROUND(G652,3),2)</f>
      </c>
      <c s="36" t="s">
        <v>54</v>
      </c>
      <c>
        <f>(M652*21)/100</f>
      </c>
      <c t="s">
        <v>27</v>
      </c>
    </row>
    <row r="653" spans="1:5" ht="25.5">
      <c r="A653" s="35" t="s">
        <v>55</v>
      </c>
      <c r="E653" s="39" t="s">
        <v>1270</v>
      </c>
    </row>
    <row r="654" spans="1:5" ht="12.75">
      <c r="A654" s="35" t="s">
        <v>56</v>
      </c>
      <c r="E654" s="40" t="s">
        <v>5</v>
      </c>
    </row>
    <row r="655" spans="1:5" ht="12.75">
      <c r="A655" t="s">
        <v>57</v>
      </c>
      <c r="E655" s="39" t="s">
        <v>5</v>
      </c>
    </row>
    <row r="656" spans="1:13" ht="12.75">
      <c r="A656" t="s">
        <v>46</v>
      </c>
      <c r="C656" s="31" t="s">
        <v>318</v>
      </c>
      <c r="E656" s="33" t="s">
        <v>1271</v>
      </c>
      <c r="J656" s="32">
        <f>0</f>
      </c>
      <c s="32">
        <f>0</f>
      </c>
      <c s="32">
        <f>0+L657+L661+L665+L669+L673+L677+L681+L685+L689+L693+L697+L701</f>
      </c>
      <c s="32">
        <f>0+M657+M661+M665+M669+M673+M677+M681+M685+M689+M693+M697+M701</f>
      </c>
    </row>
    <row r="657" spans="1:16" ht="25.5">
      <c r="A657" t="s">
        <v>49</v>
      </c>
      <c s="34" t="s">
        <v>1272</v>
      </c>
      <c s="34" t="s">
        <v>1273</v>
      </c>
      <c s="35" t="s">
        <v>5</v>
      </c>
      <c s="6" t="s">
        <v>1274</v>
      </c>
      <c s="36" t="s">
        <v>350</v>
      </c>
      <c s="37">
        <v>6</v>
      </c>
      <c s="36">
        <v>0</v>
      </c>
      <c s="36">
        <f>ROUND(G657*H657,6)</f>
      </c>
      <c r="L657" s="38">
        <v>0</v>
      </c>
      <c s="32">
        <f>ROUND(ROUND(L657,2)*ROUND(G657,3),2)</f>
      </c>
      <c s="36" t="s">
        <v>54</v>
      </c>
      <c>
        <f>(M657*21)/100</f>
      </c>
      <c t="s">
        <v>27</v>
      </c>
    </row>
    <row r="658" spans="1:5" ht="25.5">
      <c r="A658" s="35" t="s">
        <v>55</v>
      </c>
      <c r="E658" s="39" t="s">
        <v>1274</v>
      </c>
    </row>
    <row r="659" spans="1:5" ht="12.75">
      <c r="A659" s="35" t="s">
        <v>56</v>
      </c>
      <c r="E659" s="40" t="s">
        <v>5</v>
      </c>
    </row>
    <row r="660" spans="1:5" ht="12.75">
      <c r="A660" t="s">
        <v>57</v>
      </c>
      <c r="E660" s="39" t="s">
        <v>5</v>
      </c>
    </row>
    <row r="661" spans="1:16" ht="25.5">
      <c r="A661" t="s">
        <v>49</v>
      </c>
      <c s="34" t="s">
        <v>1275</v>
      </c>
      <c s="34" t="s">
        <v>1276</v>
      </c>
      <c s="35" t="s">
        <v>5</v>
      </c>
      <c s="6" t="s">
        <v>1277</v>
      </c>
      <c s="36" t="s">
        <v>350</v>
      </c>
      <c s="37">
        <v>1</v>
      </c>
      <c s="36">
        <v>0</v>
      </c>
      <c s="36">
        <f>ROUND(G661*H661,6)</f>
      </c>
      <c r="L661" s="38">
        <v>0</v>
      </c>
      <c s="32">
        <f>ROUND(ROUND(L661,2)*ROUND(G661,3),2)</f>
      </c>
      <c s="36" t="s">
        <v>54</v>
      </c>
      <c>
        <f>(M661*21)/100</f>
      </c>
      <c t="s">
        <v>27</v>
      </c>
    </row>
    <row r="662" spans="1:5" ht="25.5">
      <c r="A662" s="35" t="s">
        <v>55</v>
      </c>
      <c r="E662" s="39" t="s">
        <v>1277</v>
      </c>
    </row>
    <row r="663" spans="1:5" ht="12.75">
      <c r="A663" s="35" t="s">
        <v>56</v>
      </c>
      <c r="E663" s="40" t="s">
        <v>5</v>
      </c>
    </row>
    <row r="664" spans="1:5" ht="12.75">
      <c r="A664" t="s">
        <v>57</v>
      </c>
      <c r="E664" s="39" t="s">
        <v>5</v>
      </c>
    </row>
    <row r="665" spans="1:16" ht="25.5">
      <c r="A665" t="s">
        <v>49</v>
      </c>
      <c s="34" t="s">
        <v>1278</v>
      </c>
      <c s="34" t="s">
        <v>1279</v>
      </c>
      <c s="35" t="s">
        <v>5</v>
      </c>
      <c s="6" t="s">
        <v>1280</v>
      </c>
      <c s="36" t="s">
        <v>350</v>
      </c>
      <c s="37">
        <v>1</v>
      </c>
      <c s="36">
        <v>0</v>
      </c>
      <c s="36">
        <f>ROUND(G665*H665,6)</f>
      </c>
      <c r="L665" s="38">
        <v>0</v>
      </c>
      <c s="32">
        <f>ROUND(ROUND(L665,2)*ROUND(G665,3),2)</f>
      </c>
      <c s="36" t="s">
        <v>54</v>
      </c>
      <c>
        <f>(M665*21)/100</f>
      </c>
      <c t="s">
        <v>27</v>
      </c>
    </row>
    <row r="666" spans="1:5" ht="25.5">
      <c r="A666" s="35" t="s">
        <v>55</v>
      </c>
      <c r="E666" s="39" t="s">
        <v>1280</v>
      </c>
    </row>
    <row r="667" spans="1:5" ht="12.75">
      <c r="A667" s="35" t="s">
        <v>56</v>
      </c>
      <c r="E667" s="40" t="s">
        <v>5</v>
      </c>
    </row>
    <row r="668" spans="1:5" ht="12.75">
      <c r="A668" t="s">
        <v>57</v>
      </c>
      <c r="E668" s="39" t="s">
        <v>5</v>
      </c>
    </row>
    <row r="669" spans="1:16" ht="25.5">
      <c r="A669" t="s">
        <v>49</v>
      </c>
      <c s="34" t="s">
        <v>1281</v>
      </c>
      <c s="34" t="s">
        <v>1282</v>
      </c>
      <c s="35" t="s">
        <v>5</v>
      </c>
      <c s="6" t="s">
        <v>1283</v>
      </c>
      <c s="36" t="s">
        <v>350</v>
      </c>
      <c s="37">
        <v>4</v>
      </c>
      <c s="36">
        <v>0</v>
      </c>
      <c s="36">
        <f>ROUND(G669*H669,6)</f>
      </c>
      <c r="L669" s="38">
        <v>0</v>
      </c>
      <c s="32">
        <f>ROUND(ROUND(L669,2)*ROUND(G669,3),2)</f>
      </c>
      <c s="36" t="s">
        <v>54</v>
      </c>
      <c>
        <f>(M669*21)/100</f>
      </c>
      <c t="s">
        <v>27</v>
      </c>
    </row>
    <row r="670" spans="1:5" ht="25.5">
      <c r="A670" s="35" t="s">
        <v>55</v>
      </c>
      <c r="E670" s="39" t="s">
        <v>1283</v>
      </c>
    </row>
    <row r="671" spans="1:5" ht="12.75">
      <c r="A671" s="35" t="s">
        <v>56</v>
      </c>
      <c r="E671" s="40" t="s">
        <v>5</v>
      </c>
    </row>
    <row r="672" spans="1:5" ht="12.75">
      <c r="A672" t="s">
        <v>57</v>
      </c>
      <c r="E672" s="39" t="s">
        <v>5</v>
      </c>
    </row>
    <row r="673" spans="1:16" ht="25.5">
      <c r="A673" t="s">
        <v>49</v>
      </c>
      <c s="34" t="s">
        <v>1284</v>
      </c>
      <c s="34" t="s">
        <v>1285</v>
      </c>
      <c s="35" t="s">
        <v>5</v>
      </c>
      <c s="6" t="s">
        <v>1286</v>
      </c>
      <c s="36" t="s">
        <v>350</v>
      </c>
      <c s="37">
        <v>54</v>
      </c>
      <c s="36">
        <v>0</v>
      </c>
      <c s="36">
        <f>ROUND(G673*H673,6)</f>
      </c>
      <c r="L673" s="38">
        <v>0</v>
      </c>
      <c s="32">
        <f>ROUND(ROUND(L673,2)*ROUND(G673,3),2)</f>
      </c>
      <c s="36" t="s">
        <v>54</v>
      </c>
      <c>
        <f>(M673*21)/100</f>
      </c>
      <c t="s">
        <v>27</v>
      </c>
    </row>
    <row r="674" spans="1:5" ht="25.5">
      <c r="A674" s="35" t="s">
        <v>55</v>
      </c>
      <c r="E674" s="39" t="s">
        <v>1286</v>
      </c>
    </row>
    <row r="675" spans="1:5" ht="12.75">
      <c r="A675" s="35" t="s">
        <v>56</v>
      </c>
      <c r="E675" s="40" t="s">
        <v>5</v>
      </c>
    </row>
    <row r="676" spans="1:5" ht="12.75">
      <c r="A676" t="s">
        <v>57</v>
      </c>
      <c r="E676" s="39" t="s">
        <v>5</v>
      </c>
    </row>
    <row r="677" spans="1:16" ht="25.5">
      <c r="A677" t="s">
        <v>49</v>
      </c>
      <c s="34" t="s">
        <v>1287</v>
      </c>
      <c s="34" t="s">
        <v>1288</v>
      </c>
      <c s="35" t="s">
        <v>5</v>
      </c>
      <c s="6" t="s">
        <v>1289</v>
      </c>
      <c s="36" t="s">
        <v>350</v>
      </c>
      <c s="37">
        <v>5</v>
      </c>
      <c s="36">
        <v>0</v>
      </c>
      <c s="36">
        <f>ROUND(G677*H677,6)</f>
      </c>
      <c r="L677" s="38">
        <v>0</v>
      </c>
      <c s="32">
        <f>ROUND(ROUND(L677,2)*ROUND(G677,3),2)</f>
      </c>
      <c s="36" t="s">
        <v>54</v>
      </c>
      <c>
        <f>(M677*21)/100</f>
      </c>
      <c t="s">
        <v>27</v>
      </c>
    </row>
    <row r="678" spans="1:5" ht="25.5">
      <c r="A678" s="35" t="s">
        <v>55</v>
      </c>
      <c r="E678" s="39" t="s">
        <v>1289</v>
      </c>
    </row>
    <row r="679" spans="1:5" ht="12.75">
      <c r="A679" s="35" t="s">
        <v>56</v>
      </c>
      <c r="E679" s="40" t="s">
        <v>5</v>
      </c>
    </row>
    <row r="680" spans="1:5" ht="12.75">
      <c r="A680" t="s">
        <v>57</v>
      </c>
      <c r="E680" s="39" t="s">
        <v>5</v>
      </c>
    </row>
    <row r="681" spans="1:16" ht="25.5">
      <c r="A681" t="s">
        <v>49</v>
      </c>
      <c s="34" t="s">
        <v>1290</v>
      </c>
      <c s="34" t="s">
        <v>1291</v>
      </c>
      <c s="35" t="s">
        <v>5</v>
      </c>
      <c s="6" t="s">
        <v>1292</v>
      </c>
      <c s="36" t="s">
        <v>350</v>
      </c>
      <c s="37">
        <v>21</v>
      </c>
      <c s="36">
        <v>0</v>
      </c>
      <c s="36">
        <f>ROUND(G681*H681,6)</f>
      </c>
      <c r="L681" s="38">
        <v>0</v>
      </c>
      <c s="32">
        <f>ROUND(ROUND(L681,2)*ROUND(G681,3),2)</f>
      </c>
      <c s="36" t="s">
        <v>54</v>
      </c>
      <c>
        <f>(M681*21)/100</f>
      </c>
      <c t="s">
        <v>27</v>
      </c>
    </row>
    <row r="682" spans="1:5" ht="25.5">
      <c r="A682" s="35" t="s">
        <v>55</v>
      </c>
      <c r="E682" s="39" t="s">
        <v>1292</v>
      </c>
    </row>
    <row r="683" spans="1:5" ht="12.75">
      <c r="A683" s="35" t="s">
        <v>56</v>
      </c>
      <c r="E683" s="40" t="s">
        <v>5</v>
      </c>
    </row>
    <row r="684" spans="1:5" ht="12.75">
      <c r="A684" t="s">
        <v>57</v>
      </c>
      <c r="E684" s="39" t="s">
        <v>5</v>
      </c>
    </row>
    <row r="685" spans="1:16" ht="25.5">
      <c r="A685" t="s">
        <v>49</v>
      </c>
      <c s="34" t="s">
        <v>1293</v>
      </c>
      <c s="34" t="s">
        <v>1294</v>
      </c>
      <c s="35" t="s">
        <v>5</v>
      </c>
      <c s="6" t="s">
        <v>1295</v>
      </c>
      <c s="36" t="s">
        <v>350</v>
      </c>
      <c s="37">
        <v>12</v>
      </c>
      <c s="36">
        <v>0</v>
      </c>
      <c s="36">
        <f>ROUND(G685*H685,6)</f>
      </c>
      <c r="L685" s="38">
        <v>0</v>
      </c>
      <c s="32">
        <f>ROUND(ROUND(L685,2)*ROUND(G685,3),2)</f>
      </c>
      <c s="36" t="s">
        <v>54</v>
      </c>
      <c>
        <f>(M685*21)/100</f>
      </c>
      <c t="s">
        <v>27</v>
      </c>
    </row>
    <row r="686" spans="1:5" ht="25.5">
      <c r="A686" s="35" t="s">
        <v>55</v>
      </c>
      <c r="E686" s="39" t="s">
        <v>1295</v>
      </c>
    </row>
    <row r="687" spans="1:5" ht="12.75">
      <c r="A687" s="35" t="s">
        <v>56</v>
      </c>
      <c r="E687" s="40" t="s">
        <v>5</v>
      </c>
    </row>
    <row r="688" spans="1:5" ht="12.75">
      <c r="A688" t="s">
        <v>57</v>
      </c>
      <c r="E688" s="39" t="s">
        <v>5</v>
      </c>
    </row>
    <row r="689" spans="1:16" ht="25.5">
      <c r="A689" t="s">
        <v>49</v>
      </c>
      <c s="34" t="s">
        <v>1296</v>
      </c>
      <c s="34" t="s">
        <v>1297</v>
      </c>
      <c s="35" t="s">
        <v>5</v>
      </c>
      <c s="6" t="s">
        <v>1298</v>
      </c>
      <c s="36" t="s">
        <v>350</v>
      </c>
      <c s="37">
        <v>9</v>
      </c>
      <c s="36">
        <v>0</v>
      </c>
      <c s="36">
        <f>ROUND(G689*H689,6)</f>
      </c>
      <c r="L689" s="38">
        <v>0</v>
      </c>
      <c s="32">
        <f>ROUND(ROUND(L689,2)*ROUND(G689,3),2)</f>
      </c>
      <c s="36" t="s">
        <v>54</v>
      </c>
      <c>
        <f>(M689*21)/100</f>
      </c>
      <c t="s">
        <v>27</v>
      </c>
    </row>
    <row r="690" spans="1:5" ht="25.5">
      <c r="A690" s="35" t="s">
        <v>55</v>
      </c>
      <c r="E690" s="39" t="s">
        <v>1298</v>
      </c>
    </row>
    <row r="691" spans="1:5" ht="12.75">
      <c r="A691" s="35" t="s">
        <v>56</v>
      </c>
      <c r="E691" s="40" t="s">
        <v>5</v>
      </c>
    </row>
    <row r="692" spans="1:5" ht="12.75">
      <c r="A692" t="s">
        <v>57</v>
      </c>
      <c r="E692" s="39" t="s">
        <v>5</v>
      </c>
    </row>
    <row r="693" spans="1:16" ht="25.5">
      <c r="A693" t="s">
        <v>49</v>
      </c>
      <c s="34" t="s">
        <v>1299</v>
      </c>
      <c s="34" t="s">
        <v>1300</v>
      </c>
      <c s="35" t="s">
        <v>5</v>
      </c>
      <c s="6" t="s">
        <v>1301</v>
      </c>
      <c s="36" t="s">
        <v>350</v>
      </c>
      <c s="37">
        <v>7</v>
      </c>
      <c s="36">
        <v>0</v>
      </c>
      <c s="36">
        <f>ROUND(G693*H693,6)</f>
      </c>
      <c r="L693" s="38">
        <v>0</v>
      </c>
      <c s="32">
        <f>ROUND(ROUND(L693,2)*ROUND(G693,3),2)</f>
      </c>
      <c s="36" t="s">
        <v>54</v>
      </c>
      <c>
        <f>(M693*21)/100</f>
      </c>
      <c t="s">
        <v>27</v>
      </c>
    </row>
    <row r="694" spans="1:5" ht="25.5">
      <c r="A694" s="35" t="s">
        <v>55</v>
      </c>
      <c r="E694" s="39" t="s">
        <v>1301</v>
      </c>
    </row>
    <row r="695" spans="1:5" ht="12.75">
      <c r="A695" s="35" t="s">
        <v>56</v>
      </c>
      <c r="E695" s="40" t="s">
        <v>5</v>
      </c>
    </row>
    <row r="696" spans="1:5" ht="12.75">
      <c r="A696" t="s">
        <v>57</v>
      </c>
      <c r="E696" s="39" t="s">
        <v>5</v>
      </c>
    </row>
    <row r="697" spans="1:16" ht="25.5">
      <c r="A697" t="s">
        <v>49</v>
      </c>
      <c s="34" t="s">
        <v>1302</v>
      </c>
      <c s="34" t="s">
        <v>1303</v>
      </c>
      <c s="35" t="s">
        <v>5</v>
      </c>
      <c s="6" t="s">
        <v>1304</v>
      </c>
      <c s="36" t="s">
        <v>350</v>
      </c>
      <c s="37">
        <v>2</v>
      </c>
      <c s="36">
        <v>0</v>
      </c>
      <c s="36">
        <f>ROUND(G697*H697,6)</f>
      </c>
      <c r="L697" s="38">
        <v>0</v>
      </c>
      <c s="32">
        <f>ROUND(ROUND(L697,2)*ROUND(G697,3),2)</f>
      </c>
      <c s="36" t="s">
        <v>54</v>
      </c>
      <c>
        <f>(M697*21)/100</f>
      </c>
      <c t="s">
        <v>27</v>
      </c>
    </row>
    <row r="698" spans="1:5" ht="25.5">
      <c r="A698" s="35" t="s">
        <v>55</v>
      </c>
      <c r="E698" s="39" t="s">
        <v>1304</v>
      </c>
    </row>
    <row r="699" spans="1:5" ht="12.75">
      <c r="A699" s="35" t="s">
        <v>56</v>
      </c>
      <c r="E699" s="40" t="s">
        <v>5</v>
      </c>
    </row>
    <row r="700" spans="1:5" ht="12.75">
      <c r="A700" t="s">
        <v>57</v>
      </c>
      <c r="E700" s="39" t="s">
        <v>5</v>
      </c>
    </row>
    <row r="701" spans="1:16" ht="25.5">
      <c r="A701" t="s">
        <v>49</v>
      </c>
      <c s="34" t="s">
        <v>1305</v>
      </c>
      <c s="34" t="s">
        <v>1306</v>
      </c>
      <c s="35" t="s">
        <v>5</v>
      </c>
      <c s="6" t="s">
        <v>1307</v>
      </c>
      <c s="36" t="s">
        <v>350</v>
      </c>
      <c s="37">
        <v>2</v>
      </c>
      <c s="36">
        <v>0</v>
      </c>
      <c s="36">
        <f>ROUND(G701*H701,6)</f>
      </c>
      <c r="L701" s="38">
        <v>0</v>
      </c>
      <c s="32">
        <f>ROUND(ROUND(L701,2)*ROUND(G701,3),2)</f>
      </c>
      <c s="36" t="s">
        <v>54</v>
      </c>
      <c>
        <f>(M701*21)/100</f>
      </c>
      <c t="s">
        <v>27</v>
      </c>
    </row>
    <row r="702" spans="1:5" ht="25.5">
      <c r="A702" s="35" t="s">
        <v>55</v>
      </c>
      <c r="E702" s="39" t="s">
        <v>1307</v>
      </c>
    </row>
    <row r="703" spans="1:5" ht="12.75">
      <c r="A703" s="35" t="s">
        <v>56</v>
      </c>
      <c r="E703" s="40" t="s">
        <v>5</v>
      </c>
    </row>
    <row r="704" spans="1:5" ht="12.75">
      <c r="A704" t="s">
        <v>57</v>
      </c>
      <c r="E704" s="39" t="s">
        <v>5</v>
      </c>
    </row>
    <row r="705" spans="1:13" ht="12.75">
      <c r="A705" t="s">
        <v>46</v>
      </c>
      <c r="C705" s="31" t="s">
        <v>480</v>
      </c>
      <c r="E705" s="33" t="s">
        <v>481</v>
      </c>
      <c r="J705" s="32">
        <f>0</f>
      </c>
      <c s="32">
        <f>0</f>
      </c>
      <c s="32">
        <f>0+L706+L710+L714+L718+L722+L726+L730+L734+L738+L742+L746+L750+L754+L758</f>
      </c>
      <c s="32">
        <f>0+M706+M710+M714+M718+M722+M726+M730+M734+M738+M742+M746+M750+M754+M758</f>
      </c>
    </row>
    <row r="706" spans="1:16" ht="12.75">
      <c r="A706" t="s">
        <v>49</v>
      </c>
      <c s="34" t="s">
        <v>1308</v>
      </c>
      <c s="34" t="s">
        <v>1309</v>
      </c>
      <c s="35" t="s">
        <v>5</v>
      </c>
      <c s="6" t="s">
        <v>1310</v>
      </c>
      <c s="36" t="s">
        <v>409</v>
      </c>
      <c s="37">
        <v>152.709</v>
      </c>
      <c s="36">
        <v>0</v>
      </c>
      <c s="36">
        <f>ROUND(G706*H706,6)</f>
      </c>
      <c r="L706" s="38">
        <v>0</v>
      </c>
      <c s="32">
        <f>ROUND(ROUND(L706,2)*ROUND(G706,3),2)</f>
      </c>
      <c s="36" t="s">
        <v>54</v>
      </c>
      <c>
        <f>(M706*21)/100</f>
      </c>
      <c t="s">
        <v>27</v>
      </c>
    </row>
    <row r="707" spans="1:5" ht="12.75">
      <c r="A707" s="35" t="s">
        <v>55</v>
      </c>
      <c r="E707" s="39" t="s">
        <v>1310</v>
      </c>
    </row>
    <row r="708" spans="1:5" ht="12.75">
      <c r="A708" s="35" t="s">
        <v>56</v>
      </c>
      <c r="E708" s="40" t="s">
        <v>5</v>
      </c>
    </row>
    <row r="709" spans="1:5" ht="12.75">
      <c r="A709" t="s">
        <v>57</v>
      </c>
      <c r="E709" s="39" t="s">
        <v>5</v>
      </c>
    </row>
    <row r="710" spans="1:16" ht="25.5">
      <c r="A710" t="s">
        <v>49</v>
      </c>
      <c s="34" t="s">
        <v>1311</v>
      </c>
      <c s="34" t="s">
        <v>1312</v>
      </c>
      <c s="35" t="s">
        <v>5</v>
      </c>
      <c s="6" t="s">
        <v>1313</v>
      </c>
      <c s="36" t="s">
        <v>409</v>
      </c>
      <c s="37">
        <v>152.709</v>
      </c>
      <c s="36">
        <v>0</v>
      </c>
      <c s="36">
        <f>ROUND(G710*H710,6)</f>
      </c>
      <c r="L710" s="38">
        <v>0</v>
      </c>
      <c s="32">
        <f>ROUND(ROUND(L710,2)*ROUND(G710,3),2)</f>
      </c>
      <c s="36" t="s">
        <v>54</v>
      </c>
      <c>
        <f>(M710*21)/100</f>
      </c>
      <c t="s">
        <v>27</v>
      </c>
    </row>
    <row r="711" spans="1:5" ht="25.5">
      <c r="A711" s="35" t="s">
        <v>55</v>
      </c>
      <c r="E711" s="39" t="s">
        <v>1313</v>
      </c>
    </row>
    <row r="712" spans="1:5" ht="12.75">
      <c r="A712" s="35" t="s">
        <v>56</v>
      </c>
      <c r="E712" s="40" t="s">
        <v>5</v>
      </c>
    </row>
    <row r="713" spans="1:5" ht="12.75">
      <c r="A713" t="s">
        <v>57</v>
      </c>
      <c r="E713" s="39" t="s">
        <v>5</v>
      </c>
    </row>
    <row r="714" spans="1:16" ht="12.75">
      <c r="A714" t="s">
        <v>49</v>
      </c>
      <c s="34" t="s">
        <v>1314</v>
      </c>
      <c s="34" t="s">
        <v>1315</v>
      </c>
      <c s="35" t="s">
        <v>5</v>
      </c>
      <c s="6" t="s">
        <v>1316</v>
      </c>
      <c s="36" t="s">
        <v>409</v>
      </c>
      <c s="37">
        <v>152.709</v>
      </c>
      <c s="36">
        <v>0</v>
      </c>
      <c s="36">
        <f>ROUND(G714*H714,6)</f>
      </c>
      <c r="L714" s="38">
        <v>0</v>
      </c>
      <c s="32">
        <f>ROUND(ROUND(L714,2)*ROUND(G714,3),2)</f>
      </c>
      <c s="36" t="s">
        <v>54</v>
      </c>
      <c>
        <f>(M714*21)/100</f>
      </c>
      <c t="s">
        <v>27</v>
      </c>
    </row>
    <row r="715" spans="1:5" ht="12.75">
      <c r="A715" s="35" t="s">
        <v>55</v>
      </c>
      <c r="E715" s="39" t="s">
        <v>1316</v>
      </c>
    </row>
    <row r="716" spans="1:5" ht="12.75">
      <c r="A716" s="35" t="s">
        <v>56</v>
      </c>
      <c r="E716" s="40" t="s">
        <v>5</v>
      </c>
    </row>
    <row r="717" spans="1:5" ht="12.75">
      <c r="A717" t="s">
        <v>57</v>
      </c>
      <c r="E717" s="39" t="s">
        <v>5</v>
      </c>
    </row>
    <row r="718" spans="1:16" ht="12.75">
      <c r="A718" t="s">
        <v>49</v>
      </c>
      <c s="34" t="s">
        <v>1317</v>
      </c>
      <c s="34" t="s">
        <v>1318</v>
      </c>
      <c s="35" t="s">
        <v>5</v>
      </c>
      <c s="6" t="s">
        <v>1319</v>
      </c>
      <c s="36" t="s">
        <v>409</v>
      </c>
      <c s="37">
        <v>152.709</v>
      </c>
      <c s="36">
        <v>0</v>
      </c>
      <c s="36">
        <f>ROUND(G718*H718,6)</f>
      </c>
      <c r="L718" s="38">
        <v>0</v>
      </c>
      <c s="32">
        <f>ROUND(ROUND(L718,2)*ROUND(G718,3),2)</f>
      </c>
      <c s="36" t="s">
        <v>54</v>
      </c>
      <c>
        <f>(M718*21)/100</f>
      </c>
      <c t="s">
        <v>27</v>
      </c>
    </row>
    <row r="719" spans="1:5" ht="12.75">
      <c r="A719" s="35" t="s">
        <v>55</v>
      </c>
      <c r="E719" s="39" t="s">
        <v>1319</v>
      </c>
    </row>
    <row r="720" spans="1:5" ht="12.75">
      <c r="A720" s="35" t="s">
        <v>56</v>
      </c>
      <c r="E720" s="40" t="s">
        <v>5</v>
      </c>
    </row>
    <row r="721" spans="1:5" ht="12.75">
      <c r="A721" t="s">
        <v>57</v>
      </c>
      <c r="E721" s="39" t="s">
        <v>5</v>
      </c>
    </row>
    <row r="722" spans="1:16" ht="25.5">
      <c r="A722" t="s">
        <v>49</v>
      </c>
      <c s="34" t="s">
        <v>1320</v>
      </c>
      <c s="34" t="s">
        <v>1321</v>
      </c>
      <c s="35" t="s">
        <v>5</v>
      </c>
      <c s="6" t="s">
        <v>1322</v>
      </c>
      <c s="36" t="s">
        <v>409</v>
      </c>
      <c s="37">
        <v>30</v>
      </c>
      <c s="36">
        <v>0</v>
      </c>
      <c s="36">
        <f>ROUND(G722*H722,6)</f>
      </c>
      <c r="L722" s="38">
        <v>0</v>
      </c>
      <c s="32">
        <f>ROUND(ROUND(L722,2)*ROUND(G722,3),2)</f>
      </c>
      <c s="36" t="s">
        <v>54</v>
      </c>
      <c>
        <f>(M722*21)/100</f>
      </c>
      <c t="s">
        <v>27</v>
      </c>
    </row>
    <row r="723" spans="1:5" ht="25.5">
      <c r="A723" s="35" t="s">
        <v>55</v>
      </c>
      <c r="E723" s="39" t="s">
        <v>1322</v>
      </c>
    </row>
    <row r="724" spans="1:5" ht="12.75">
      <c r="A724" s="35" t="s">
        <v>56</v>
      </c>
      <c r="E724" s="40" t="s">
        <v>5</v>
      </c>
    </row>
    <row r="725" spans="1:5" ht="12.75">
      <c r="A725" t="s">
        <v>57</v>
      </c>
      <c r="E725" s="39" t="s">
        <v>5</v>
      </c>
    </row>
    <row r="726" spans="1:16" ht="12.75">
      <c r="A726" t="s">
        <v>49</v>
      </c>
      <c s="34" t="s">
        <v>1323</v>
      </c>
      <c s="34" t="s">
        <v>1324</v>
      </c>
      <c s="35" t="s">
        <v>5</v>
      </c>
      <c s="6" t="s">
        <v>1325</v>
      </c>
      <c s="36" t="s">
        <v>53</v>
      </c>
      <c s="37">
        <v>0.01</v>
      </c>
      <c s="36">
        <v>0</v>
      </c>
      <c s="36">
        <f>ROUND(G726*H726,6)</f>
      </c>
      <c r="L726" s="38">
        <v>0</v>
      </c>
      <c s="32">
        <f>ROUND(ROUND(L726,2)*ROUND(G726,3),2)</f>
      </c>
      <c s="36" t="s">
        <v>54</v>
      </c>
      <c>
        <f>(M726*21)/100</f>
      </c>
      <c t="s">
        <v>27</v>
      </c>
    </row>
    <row r="727" spans="1:5" ht="12.75">
      <c r="A727" s="35" t="s">
        <v>55</v>
      </c>
      <c r="E727" s="39" t="s">
        <v>1325</v>
      </c>
    </row>
    <row r="728" spans="1:5" ht="12.75">
      <c r="A728" s="35" t="s">
        <v>56</v>
      </c>
      <c r="E728" s="40" t="s">
        <v>5</v>
      </c>
    </row>
    <row r="729" spans="1:5" ht="12.75">
      <c r="A729" t="s">
        <v>57</v>
      </c>
      <c r="E729" s="39" t="s">
        <v>5</v>
      </c>
    </row>
    <row r="730" spans="1:16" ht="25.5">
      <c r="A730" t="s">
        <v>49</v>
      </c>
      <c s="34" t="s">
        <v>1326</v>
      </c>
      <c s="34" t="s">
        <v>1327</v>
      </c>
      <c s="35" t="s">
        <v>5</v>
      </c>
      <c s="6" t="s">
        <v>1328</v>
      </c>
      <c s="36" t="s">
        <v>409</v>
      </c>
      <c s="37">
        <v>14.65</v>
      </c>
      <c s="36">
        <v>0</v>
      </c>
      <c s="36">
        <f>ROUND(G730*H730,6)</f>
      </c>
      <c r="L730" s="38">
        <v>0</v>
      </c>
      <c s="32">
        <f>ROUND(ROUND(L730,2)*ROUND(G730,3),2)</f>
      </c>
      <c s="36" t="s">
        <v>54</v>
      </c>
      <c>
        <f>(M730*21)/100</f>
      </c>
      <c t="s">
        <v>27</v>
      </c>
    </row>
    <row r="731" spans="1:5" ht="25.5">
      <c r="A731" s="35" t="s">
        <v>55</v>
      </c>
      <c r="E731" s="39" t="s">
        <v>1328</v>
      </c>
    </row>
    <row r="732" spans="1:5" ht="12.75">
      <c r="A732" s="35" t="s">
        <v>56</v>
      </c>
      <c r="E732" s="40" t="s">
        <v>5</v>
      </c>
    </row>
    <row r="733" spans="1:5" ht="12.75">
      <c r="A733" t="s">
        <v>57</v>
      </c>
      <c r="E733" s="39" t="s">
        <v>5</v>
      </c>
    </row>
    <row r="734" spans="1:16" ht="12.75">
      <c r="A734" t="s">
        <v>49</v>
      </c>
      <c s="34" t="s">
        <v>1329</v>
      </c>
      <c s="34" t="s">
        <v>1330</v>
      </c>
      <c s="35" t="s">
        <v>5</v>
      </c>
      <c s="6" t="s">
        <v>1325</v>
      </c>
      <c s="36" t="s">
        <v>53</v>
      </c>
      <c s="37">
        <v>0.005</v>
      </c>
      <c s="36">
        <v>0</v>
      </c>
      <c s="36">
        <f>ROUND(G734*H734,6)</f>
      </c>
      <c r="L734" s="38">
        <v>0</v>
      </c>
      <c s="32">
        <f>ROUND(ROUND(L734,2)*ROUND(G734,3),2)</f>
      </c>
      <c s="36" t="s">
        <v>54</v>
      </c>
      <c>
        <f>(M734*21)/100</f>
      </c>
      <c t="s">
        <v>27</v>
      </c>
    </row>
    <row r="735" spans="1:5" ht="12.75">
      <c r="A735" s="35" t="s">
        <v>55</v>
      </c>
      <c r="E735" s="39" t="s">
        <v>1325</v>
      </c>
    </row>
    <row r="736" spans="1:5" ht="12.75">
      <c r="A736" s="35" t="s">
        <v>56</v>
      </c>
      <c r="E736" s="40" t="s">
        <v>5</v>
      </c>
    </row>
    <row r="737" spans="1:5" ht="12.75">
      <c r="A737" t="s">
        <v>57</v>
      </c>
      <c r="E737" s="39" t="s">
        <v>5</v>
      </c>
    </row>
    <row r="738" spans="1:16" ht="12.75">
      <c r="A738" t="s">
        <v>49</v>
      </c>
      <c s="34" t="s">
        <v>1331</v>
      </c>
      <c s="34" t="s">
        <v>1332</v>
      </c>
      <c s="35" t="s">
        <v>5</v>
      </c>
      <c s="6" t="s">
        <v>1333</v>
      </c>
      <c s="36" t="s">
        <v>409</v>
      </c>
      <c s="37">
        <v>60</v>
      </c>
      <c s="36">
        <v>0</v>
      </c>
      <c s="36">
        <f>ROUND(G738*H738,6)</f>
      </c>
      <c r="L738" s="38">
        <v>0</v>
      </c>
      <c s="32">
        <f>ROUND(ROUND(L738,2)*ROUND(G738,3),2)</f>
      </c>
      <c s="36" t="s">
        <v>54</v>
      </c>
      <c>
        <f>(M738*21)/100</f>
      </c>
      <c t="s">
        <v>27</v>
      </c>
    </row>
    <row r="739" spans="1:5" ht="12.75">
      <c r="A739" s="35" t="s">
        <v>55</v>
      </c>
      <c r="E739" s="39" t="s">
        <v>1333</v>
      </c>
    </row>
    <row r="740" spans="1:5" ht="12.75">
      <c r="A740" s="35" t="s">
        <v>56</v>
      </c>
      <c r="E740" s="40" t="s">
        <v>5</v>
      </c>
    </row>
    <row r="741" spans="1:5" ht="12.75">
      <c r="A741" t="s">
        <v>57</v>
      </c>
      <c r="E741" s="39" t="s">
        <v>5</v>
      </c>
    </row>
    <row r="742" spans="1:16" ht="25.5">
      <c r="A742" t="s">
        <v>49</v>
      </c>
      <c s="34" t="s">
        <v>1334</v>
      </c>
      <c s="34" t="s">
        <v>1335</v>
      </c>
      <c s="35" t="s">
        <v>5</v>
      </c>
      <c s="6" t="s">
        <v>1336</v>
      </c>
      <c s="36" t="s">
        <v>409</v>
      </c>
      <c s="37">
        <v>69</v>
      </c>
      <c s="36">
        <v>0</v>
      </c>
      <c s="36">
        <f>ROUND(G742*H742,6)</f>
      </c>
      <c r="L742" s="38">
        <v>0</v>
      </c>
      <c s="32">
        <f>ROUND(ROUND(L742,2)*ROUND(G742,3),2)</f>
      </c>
      <c s="36" t="s">
        <v>54</v>
      </c>
      <c>
        <f>(M742*21)/100</f>
      </c>
      <c t="s">
        <v>27</v>
      </c>
    </row>
    <row r="743" spans="1:5" ht="25.5">
      <c r="A743" s="35" t="s">
        <v>55</v>
      </c>
      <c r="E743" s="39" t="s">
        <v>1337</v>
      </c>
    </row>
    <row r="744" spans="1:5" ht="12.75">
      <c r="A744" s="35" t="s">
        <v>56</v>
      </c>
      <c r="E744" s="40" t="s">
        <v>5</v>
      </c>
    </row>
    <row r="745" spans="1:5" ht="12.75">
      <c r="A745" t="s">
        <v>57</v>
      </c>
      <c r="E745" s="39" t="s">
        <v>5</v>
      </c>
    </row>
    <row r="746" spans="1:16" ht="12.75">
      <c r="A746" t="s">
        <v>49</v>
      </c>
      <c s="34" t="s">
        <v>1338</v>
      </c>
      <c s="34" t="s">
        <v>1339</v>
      </c>
      <c s="35" t="s">
        <v>5</v>
      </c>
      <c s="6" t="s">
        <v>1340</v>
      </c>
      <c s="36" t="s">
        <v>409</v>
      </c>
      <c s="37">
        <v>29.3</v>
      </c>
      <c s="36">
        <v>0</v>
      </c>
      <c s="36">
        <f>ROUND(G746*H746,6)</f>
      </c>
      <c r="L746" s="38">
        <v>0</v>
      </c>
      <c s="32">
        <f>ROUND(ROUND(L746,2)*ROUND(G746,3),2)</f>
      </c>
      <c s="36" t="s">
        <v>54</v>
      </c>
      <c>
        <f>(M746*21)/100</f>
      </c>
      <c t="s">
        <v>27</v>
      </c>
    </row>
    <row r="747" spans="1:5" ht="12.75">
      <c r="A747" s="35" t="s">
        <v>55</v>
      </c>
      <c r="E747" s="39" t="s">
        <v>1340</v>
      </c>
    </row>
    <row r="748" spans="1:5" ht="12.75">
      <c r="A748" s="35" t="s">
        <v>56</v>
      </c>
      <c r="E748" s="40" t="s">
        <v>5</v>
      </c>
    </row>
    <row r="749" spans="1:5" ht="12.75">
      <c r="A749" t="s">
        <v>57</v>
      </c>
      <c r="E749" s="39" t="s">
        <v>5</v>
      </c>
    </row>
    <row r="750" spans="1:16" ht="25.5">
      <c r="A750" t="s">
        <v>49</v>
      </c>
      <c s="34" t="s">
        <v>1341</v>
      </c>
      <c s="34" t="s">
        <v>1342</v>
      </c>
      <c s="35" t="s">
        <v>5</v>
      </c>
      <c s="6" t="s">
        <v>1336</v>
      </c>
      <c s="36" t="s">
        <v>409</v>
      </c>
      <c s="37">
        <v>35.16</v>
      </c>
      <c s="36">
        <v>0</v>
      </c>
      <c s="36">
        <f>ROUND(G750*H750,6)</f>
      </c>
      <c r="L750" s="38">
        <v>0</v>
      </c>
      <c s="32">
        <f>ROUND(ROUND(L750,2)*ROUND(G750,3),2)</f>
      </c>
      <c s="36" t="s">
        <v>54</v>
      </c>
      <c>
        <f>(M750*21)/100</f>
      </c>
      <c t="s">
        <v>27</v>
      </c>
    </row>
    <row r="751" spans="1:5" ht="25.5">
      <c r="A751" s="35" t="s">
        <v>55</v>
      </c>
      <c r="E751" s="39" t="s">
        <v>1337</v>
      </c>
    </row>
    <row r="752" spans="1:5" ht="12.75">
      <c r="A752" s="35" t="s">
        <v>56</v>
      </c>
      <c r="E752" s="40" t="s">
        <v>5</v>
      </c>
    </row>
    <row r="753" spans="1:5" ht="12.75">
      <c r="A753" t="s">
        <v>57</v>
      </c>
      <c r="E753" s="39" t="s">
        <v>5</v>
      </c>
    </row>
    <row r="754" spans="1:16" ht="38.25">
      <c r="A754" t="s">
        <v>49</v>
      </c>
      <c s="34" t="s">
        <v>1343</v>
      </c>
      <c s="34" t="s">
        <v>1344</v>
      </c>
      <c s="35" t="s">
        <v>5</v>
      </c>
      <c s="6" t="s">
        <v>1345</v>
      </c>
      <c s="36" t="s">
        <v>53</v>
      </c>
      <c s="37">
        <v>3.293</v>
      </c>
      <c s="36">
        <v>0</v>
      </c>
      <c s="36">
        <f>ROUND(G754*H754,6)</f>
      </c>
      <c r="L754" s="38">
        <v>0</v>
      </c>
      <c s="32">
        <f>ROUND(ROUND(L754,2)*ROUND(G754,3),2)</f>
      </c>
      <c s="36" t="s">
        <v>54</v>
      </c>
      <c>
        <f>(M754*21)/100</f>
      </c>
      <c t="s">
        <v>27</v>
      </c>
    </row>
    <row r="755" spans="1:5" ht="38.25">
      <c r="A755" s="35" t="s">
        <v>55</v>
      </c>
      <c r="E755" s="39" t="s">
        <v>1346</v>
      </c>
    </row>
    <row r="756" spans="1:5" ht="12.75">
      <c r="A756" s="35" t="s">
        <v>56</v>
      </c>
      <c r="E756" s="40" t="s">
        <v>5</v>
      </c>
    </row>
    <row r="757" spans="1:5" ht="12.75">
      <c r="A757" t="s">
        <v>57</v>
      </c>
      <c r="E757" s="39" t="s">
        <v>5</v>
      </c>
    </row>
    <row r="758" spans="1:16" ht="38.25">
      <c r="A758" t="s">
        <v>49</v>
      </c>
      <c s="34" t="s">
        <v>1347</v>
      </c>
      <c s="34" t="s">
        <v>1348</v>
      </c>
      <c s="35" t="s">
        <v>5</v>
      </c>
      <c s="6" t="s">
        <v>1349</v>
      </c>
      <c s="36" t="s">
        <v>53</v>
      </c>
      <c s="37">
        <v>3.293</v>
      </c>
      <c s="36">
        <v>0</v>
      </c>
      <c s="36">
        <f>ROUND(G758*H758,6)</f>
      </c>
      <c r="L758" s="38">
        <v>0</v>
      </c>
      <c s="32">
        <f>ROUND(ROUND(L758,2)*ROUND(G758,3),2)</f>
      </c>
      <c s="36" t="s">
        <v>54</v>
      </c>
      <c>
        <f>(M758*21)/100</f>
      </c>
      <c t="s">
        <v>27</v>
      </c>
    </row>
    <row r="759" spans="1:5" ht="38.25">
      <c r="A759" s="35" t="s">
        <v>55</v>
      </c>
      <c r="E759" s="39" t="s">
        <v>1350</v>
      </c>
    </row>
    <row r="760" spans="1:5" ht="12.75">
      <c r="A760" s="35" t="s">
        <v>56</v>
      </c>
      <c r="E760" s="40" t="s">
        <v>5</v>
      </c>
    </row>
    <row r="761" spans="1:5" ht="12.75">
      <c r="A761" t="s">
        <v>57</v>
      </c>
      <c r="E761" s="39" t="s">
        <v>5</v>
      </c>
    </row>
    <row r="762" spans="1:13" ht="12.75">
      <c r="A762" t="s">
        <v>46</v>
      </c>
      <c r="C762" s="31" t="s">
        <v>1351</v>
      </c>
      <c r="E762" s="33" t="s">
        <v>1352</v>
      </c>
      <c r="J762" s="32">
        <f>0</f>
      </c>
      <c s="32">
        <f>0</f>
      </c>
      <c s="32">
        <f>0+L763+L767+L771+L775+L779+L783+L787+L791+L795+L799+L803+L807+L811+L815+L819+L823+L827+L831+L835+L839</f>
      </c>
      <c s="32">
        <f>0+M763+M767+M771+M775+M779+M783+M787+M791+M795+M799+M803+M807+M811+M815+M819+M823+M827+M831+M835+M839</f>
      </c>
    </row>
    <row r="763" spans="1:16" ht="25.5">
      <c r="A763" t="s">
        <v>49</v>
      </c>
      <c s="34" t="s">
        <v>1353</v>
      </c>
      <c s="34" t="s">
        <v>1354</v>
      </c>
      <c s="35" t="s">
        <v>5</v>
      </c>
      <c s="6" t="s">
        <v>1355</v>
      </c>
      <c s="36" t="s">
        <v>350</v>
      </c>
      <c s="37">
        <v>21</v>
      </c>
      <c s="36">
        <v>0</v>
      </c>
      <c s="36">
        <f>ROUND(G763*H763,6)</f>
      </c>
      <c r="L763" s="38">
        <v>0</v>
      </c>
      <c s="32">
        <f>ROUND(ROUND(L763,2)*ROUND(G763,3),2)</f>
      </c>
      <c s="36" t="s">
        <v>54</v>
      </c>
      <c>
        <f>(M763*21)/100</f>
      </c>
      <c t="s">
        <v>27</v>
      </c>
    </row>
    <row r="764" spans="1:5" ht="25.5">
      <c r="A764" s="35" t="s">
        <v>55</v>
      </c>
      <c r="E764" s="39" t="s">
        <v>1355</v>
      </c>
    </row>
    <row r="765" spans="1:5" ht="12.75">
      <c r="A765" s="35" t="s">
        <v>56</v>
      </c>
      <c r="E765" s="40" t="s">
        <v>5</v>
      </c>
    </row>
    <row r="766" spans="1:5" ht="12.75">
      <c r="A766" t="s">
        <v>57</v>
      </c>
      <c r="E766" s="39" t="s">
        <v>5</v>
      </c>
    </row>
    <row r="767" spans="1:16" ht="12.75">
      <c r="A767" t="s">
        <v>49</v>
      </c>
      <c s="34" t="s">
        <v>1356</v>
      </c>
      <c s="34" t="s">
        <v>1357</v>
      </c>
      <c s="35" t="s">
        <v>5</v>
      </c>
      <c s="6" t="s">
        <v>1358</v>
      </c>
      <c s="36" t="s">
        <v>409</v>
      </c>
      <c s="37">
        <v>725.949</v>
      </c>
      <c s="36">
        <v>0</v>
      </c>
      <c s="36">
        <f>ROUND(G767*H767,6)</f>
      </c>
      <c r="L767" s="38">
        <v>0</v>
      </c>
      <c s="32">
        <f>ROUND(ROUND(L767,2)*ROUND(G767,3),2)</f>
      </c>
      <c s="36" t="s">
        <v>54</v>
      </c>
      <c>
        <f>(M767*21)/100</f>
      </c>
      <c t="s">
        <v>27</v>
      </c>
    </row>
    <row r="768" spans="1:5" ht="12.75">
      <c r="A768" s="35" t="s">
        <v>55</v>
      </c>
      <c r="E768" s="39" t="s">
        <v>1358</v>
      </c>
    </row>
    <row r="769" spans="1:5" ht="12.75">
      <c r="A769" s="35" t="s">
        <v>56</v>
      </c>
      <c r="E769" s="40" t="s">
        <v>5</v>
      </c>
    </row>
    <row r="770" spans="1:5" ht="12.75">
      <c r="A770" t="s">
        <v>57</v>
      </c>
      <c r="E770" s="39" t="s">
        <v>5</v>
      </c>
    </row>
    <row r="771" spans="1:16" ht="25.5">
      <c r="A771" t="s">
        <v>49</v>
      </c>
      <c s="34" t="s">
        <v>1359</v>
      </c>
      <c s="34" t="s">
        <v>1360</v>
      </c>
      <c s="35" t="s">
        <v>5</v>
      </c>
      <c s="6" t="s">
        <v>1361</v>
      </c>
      <c s="36" t="s">
        <v>409</v>
      </c>
      <c s="37">
        <v>725.949</v>
      </c>
      <c s="36">
        <v>0</v>
      </c>
      <c s="36">
        <f>ROUND(G771*H771,6)</f>
      </c>
      <c r="L771" s="38">
        <v>0</v>
      </c>
      <c s="32">
        <f>ROUND(ROUND(L771,2)*ROUND(G771,3),2)</f>
      </c>
      <c s="36" t="s">
        <v>54</v>
      </c>
      <c>
        <f>(M771*21)/100</f>
      </c>
      <c t="s">
        <v>27</v>
      </c>
    </row>
    <row r="772" spans="1:5" ht="25.5">
      <c r="A772" s="35" t="s">
        <v>55</v>
      </c>
      <c r="E772" s="39" t="s">
        <v>1361</v>
      </c>
    </row>
    <row r="773" spans="1:5" ht="12.75">
      <c r="A773" s="35" t="s">
        <v>56</v>
      </c>
      <c r="E773" s="40" t="s">
        <v>5</v>
      </c>
    </row>
    <row r="774" spans="1:5" ht="12.75">
      <c r="A774" t="s">
        <v>57</v>
      </c>
      <c r="E774" s="39" t="s">
        <v>5</v>
      </c>
    </row>
    <row r="775" spans="1:16" ht="25.5">
      <c r="A775" t="s">
        <v>49</v>
      </c>
      <c s="34" t="s">
        <v>1362</v>
      </c>
      <c s="34" t="s">
        <v>1363</v>
      </c>
      <c s="35" t="s">
        <v>5</v>
      </c>
      <c s="6" t="s">
        <v>1364</v>
      </c>
      <c s="36" t="s">
        <v>409</v>
      </c>
      <c s="37">
        <v>725.949</v>
      </c>
      <c s="36">
        <v>0</v>
      </c>
      <c s="36">
        <f>ROUND(G775*H775,6)</f>
      </c>
      <c r="L775" s="38">
        <v>0</v>
      </c>
      <c s="32">
        <f>ROUND(ROUND(L775,2)*ROUND(G775,3),2)</f>
      </c>
      <c s="36" t="s">
        <v>54</v>
      </c>
      <c>
        <f>(M775*21)/100</f>
      </c>
      <c t="s">
        <v>27</v>
      </c>
    </row>
    <row r="776" spans="1:5" ht="25.5">
      <c r="A776" s="35" t="s">
        <v>55</v>
      </c>
      <c r="E776" s="39" t="s">
        <v>1364</v>
      </c>
    </row>
    <row r="777" spans="1:5" ht="12.75">
      <c r="A777" s="35" t="s">
        <v>56</v>
      </c>
      <c r="E777" s="40" t="s">
        <v>5</v>
      </c>
    </row>
    <row r="778" spans="1:5" ht="12.75">
      <c r="A778" t="s">
        <v>57</v>
      </c>
      <c r="E778" s="39" t="s">
        <v>5</v>
      </c>
    </row>
    <row r="779" spans="1:16" ht="25.5">
      <c r="A779" t="s">
        <v>49</v>
      </c>
      <c s="34" t="s">
        <v>1365</v>
      </c>
      <c s="34" t="s">
        <v>1366</v>
      </c>
      <c s="35" t="s">
        <v>5</v>
      </c>
      <c s="6" t="s">
        <v>1367</v>
      </c>
      <c s="36" t="s">
        <v>53</v>
      </c>
      <c s="37">
        <v>15.977</v>
      </c>
      <c s="36">
        <v>0</v>
      </c>
      <c s="36">
        <f>ROUND(G779*H779,6)</f>
      </c>
      <c r="L779" s="38">
        <v>0</v>
      </c>
      <c s="32">
        <f>ROUND(ROUND(L779,2)*ROUND(G779,3),2)</f>
      </c>
      <c s="36" t="s">
        <v>54</v>
      </c>
      <c>
        <f>(M779*21)/100</f>
      </c>
      <c t="s">
        <v>27</v>
      </c>
    </row>
    <row r="780" spans="1:5" ht="25.5">
      <c r="A780" s="35" t="s">
        <v>55</v>
      </c>
      <c r="E780" s="39" t="s">
        <v>1367</v>
      </c>
    </row>
    <row r="781" spans="1:5" ht="12.75">
      <c r="A781" s="35" t="s">
        <v>56</v>
      </c>
      <c r="E781" s="40" t="s">
        <v>5</v>
      </c>
    </row>
    <row r="782" spans="1:5" ht="12.75">
      <c r="A782" t="s">
        <v>57</v>
      </c>
      <c r="E782" s="39" t="s">
        <v>5</v>
      </c>
    </row>
    <row r="783" spans="1:16" ht="38.25">
      <c r="A783" t="s">
        <v>49</v>
      </c>
      <c s="34" t="s">
        <v>1368</v>
      </c>
      <c s="34" t="s">
        <v>60</v>
      </c>
      <c s="35" t="s">
        <v>5</v>
      </c>
      <c s="6" t="s">
        <v>305</v>
      </c>
      <c s="36" t="s">
        <v>53</v>
      </c>
      <c s="37">
        <v>0.006</v>
      </c>
      <c s="36">
        <v>0</v>
      </c>
      <c s="36">
        <f>ROUND(G783*H783,6)</f>
      </c>
      <c r="L783" s="38">
        <v>0</v>
      </c>
      <c s="32">
        <f>ROUND(ROUND(L783,2)*ROUND(G783,3),2)</f>
      </c>
      <c s="36" t="s">
        <v>54</v>
      </c>
      <c>
        <f>(M783*21)/100</f>
      </c>
      <c t="s">
        <v>27</v>
      </c>
    </row>
    <row r="784" spans="1:5" ht="51">
      <c r="A784" s="35" t="s">
        <v>55</v>
      </c>
      <c r="E784" s="39" t="s">
        <v>1369</v>
      </c>
    </row>
    <row r="785" spans="1:5" ht="12.75">
      <c r="A785" s="35" t="s">
        <v>56</v>
      </c>
      <c r="E785" s="40" t="s">
        <v>5</v>
      </c>
    </row>
    <row r="786" spans="1:5" ht="12.75">
      <c r="A786" t="s">
        <v>57</v>
      </c>
      <c r="E786" s="39" t="s">
        <v>5</v>
      </c>
    </row>
    <row r="787" spans="1:16" ht="38.25">
      <c r="A787" t="s">
        <v>49</v>
      </c>
      <c s="34" t="s">
        <v>1370</v>
      </c>
      <c s="34" t="s">
        <v>67</v>
      </c>
      <c s="35" t="s">
        <v>5</v>
      </c>
      <c s="6" t="s">
        <v>1371</v>
      </c>
      <c s="36" t="s">
        <v>53</v>
      </c>
      <c s="37">
        <v>15.971</v>
      </c>
      <c s="36">
        <v>0</v>
      </c>
      <c s="36">
        <f>ROUND(G787*H787,6)</f>
      </c>
      <c r="L787" s="38">
        <v>0</v>
      </c>
      <c s="32">
        <f>ROUND(ROUND(L787,2)*ROUND(G787,3),2)</f>
      </c>
      <c s="36" t="s">
        <v>54</v>
      </c>
      <c>
        <f>(M787*21)/100</f>
      </c>
      <c t="s">
        <v>27</v>
      </c>
    </row>
    <row r="788" spans="1:5" ht="51">
      <c r="A788" s="35" t="s">
        <v>55</v>
      </c>
      <c r="E788" s="39" t="s">
        <v>1372</v>
      </c>
    </row>
    <row r="789" spans="1:5" ht="12.75">
      <c r="A789" s="35" t="s">
        <v>56</v>
      </c>
      <c r="E789" s="40" t="s">
        <v>5</v>
      </c>
    </row>
    <row r="790" spans="1:5" ht="12.75">
      <c r="A790" t="s">
        <v>57</v>
      </c>
      <c r="E790" s="39" t="s">
        <v>5</v>
      </c>
    </row>
    <row r="791" spans="1:16" ht="25.5">
      <c r="A791" t="s">
        <v>49</v>
      </c>
      <c s="34" t="s">
        <v>1373</v>
      </c>
      <c s="34" t="s">
        <v>1374</v>
      </c>
      <c s="35" t="s">
        <v>5</v>
      </c>
      <c s="6" t="s">
        <v>1375</v>
      </c>
      <c s="36" t="s">
        <v>409</v>
      </c>
      <c s="37">
        <v>725.949</v>
      </c>
      <c s="36">
        <v>0</v>
      </c>
      <c s="36">
        <f>ROUND(G791*H791,6)</f>
      </c>
      <c r="L791" s="38">
        <v>0</v>
      </c>
      <c s="32">
        <f>ROUND(ROUND(L791,2)*ROUND(G791,3),2)</f>
      </c>
      <c s="36" t="s">
        <v>54</v>
      </c>
      <c>
        <f>(M791*21)/100</f>
      </c>
      <c t="s">
        <v>27</v>
      </c>
    </row>
    <row r="792" spans="1:5" ht="25.5">
      <c r="A792" s="35" t="s">
        <v>55</v>
      </c>
      <c r="E792" s="39" t="s">
        <v>1375</v>
      </c>
    </row>
    <row r="793" spans="1:5" ht="12.75">
      <c r="A793" s="35" t="s">
        <v>56</v>
      </c>
      <c r="E793" s="40" t="s">
        <v>5</v>
      </c>
    </row>
    <row r="794" spans="1:5" ht="12.75">
      <c r="A794" t="s">
        <v>57</v>
      </c>
      <c r="E794" s="39" t="s">
        <v>5</v>
      </c>
    </row>
    <row r="795" spans="1:16" ht="12.75">
      <c r="A795" t="s">
        <v>49</v>
      </c>
      <c s="34" t="s">
        <v>1376</v>
      </c>
      <c s="34" t="s">
        <v>1377</v>
      </c>
      <c s="35" t="s">
        <v>5</v>
      </c>
      <c s="6" t="s">
        <v>1378</v>
      </c>
      <c s="36" t="s">
        <v>409</v>
      </c>
      <c s="37">
        <v>765.967</v>
      </c>
      <c s="36">
        <v>0</v>
      </c>
      <c s="36">
        <f>ROUND(G795*H795,6)</f>
      </c>
      <c r="L795" s="38">
        <v>0</v>
      </c>
      <c s="32">
        <f>ROUND(ROUND(L795,2)*ROUND(G795,3),2)</f>
      </c>
      <c s="36" t="s">
        <v>54</v>
      </c>
      <c>
        <f>(M795*21)/100</f>
      </c>
      <c t="s">
        <v>27</v>
      </c>
    </row>
    <row r="796" spans="1:5" ht="12.75">
      <c r="A796" s="35" t="s">
        <v>55</v>
      </c>
      <c r="E796" s="39" t="s">
        <v>1378</v>
      </c>
    </row>
    <row r="797" spans="1:5" ht="12.75">
      <c r="A797" s="35" t="s">
        <v>56</v>
      </c>
      <c r="E797" s="40" t="s">
        <v>5</v>
      </c>
    </row>
    <row r="798" spans="1:5" ht="12.75">
      <c r="A798" t="s">
        <v>57</v>
      </c>
      <c r="E798" s="39" t="s">
        <v>5</v>
      </c>
    </row>
    <row r="799" spans="1:16" ht="25.5">
      <c r="A799" t="s">
        <v>49</v>
      </c>
      <c s="34" t="s">
        <v>1379</v>
      </c>
      <c s="34" t="s">
        <v>1380</v>
      </c>
      <c s="35" t="s">
        <v>5</v>
      </c>
      <c s="6" t="s">
        <v>1381</v>
      </c>
      <c s="36" t="s">
        <v>409</v>
      </c>
      <c s="37">
        <v>731.484</v>
      </c>
      <c s="36">
        <v>0</v>
      </c>
      <c s="36">
        <f>ROUND(G799*H799,6)</f>
      </c>
      <c r="L799" s="38">
        <v>0</v>
      </c>
      <c s="32">
        <f>ROUND(ROUND(L799,2)*ROUND(G799,3),2)</f>
      </c>
      <c s="36" t="s">
        <v>54</v>
      </c>
      <c>
        <f>(M799*21)/100</f>
      </c>
      <c t="s">
        <v>27</v>
      </c>
    </row>
    <row r="800" spans="1:5" ht="38.25">
      <c r="A800" s="35" t="s">
        <v>55</v>
      </c>
      <c r="E800" s="39" t="s">
        <v>1382</v>
      </c>
    </row>
    <row r="801" spans="1:5" ht="12.75">
      <c r="A801" s="35" t="s">
        <v>56</v>
      </c>
      <c r="E801" s="40" t="s">
        <v>5</v>
      </c>
    </row>
    <row r="802" spans="1:5" ht="12.75">
      <c r="A802" t="s">
        <v>57</v>
      </c>
      <c r="E802" s="39" t="s">
        <v>5</v>
      </c>
    </row>
    <row r="803" spans="1:16" ht="38.25">
      <c r="A803" t="s">
        <v>49</v>
      </c>
      <c s="34" t="s">
        <v>1383</v>
      </c>
      <c s="34" t="s">
        <v>1384</v>
      </c>
      <c s="35" t="s">
        <v>5</v>
      </c>
      <c s="6" t="s">
        <v>1385</v>
      </c>
      <c s="36" t="s">
        <v>409</v>
      </c>
      <c s="37">
        <v>841.207</v>
      </c>
      <c s="36">
        <v>0</v>
      </c>
      <c s="36">
        <f>ROUND(G803*H803,6)</f>
      </c>
      <c r="L803" s="38">
        <v>0</v>
      </c>
      <c s="32">
        <f>ROUND(ROUND(L803,2)*ROUND(G803,3),2)</f>
      </c>
      <c s="36" t="s">
        <v>54</v>
      </c>
      <c>
        <f>(M803*21)/100</f>
      </c>
      <c t="s">
        <v>27</v>
      </c>
    </row>
    <row r="804" spans="1:5" ht="38.25">
      <c r="A804" s="35" t="s">
        <v>55</v>
      </c>
      <c r="E804" s="39" t="s">
        <v>1386</v>
      </c>
    </row>
    <row r="805" spans="1:5" ht="12.75">
      <c r="A805" s="35" t="s">
        <v>56</v>
      </c>
      <c r="E805" s="40" t="s">
        <v>5</v>
      </c>
    </row>
    <row r="806" spans="1:5" ht="12.75">
      <c r="A806" t="s">
        <v>57</v>
      </c>
      <c r="E806" s="39" t="s">
        <v>5</v>
      </c>
    </row>
    <row r="807" spans="1:16" ht="25.5">
      <c r="A807" t="s">
        <v>49</v>
      </c>
      <c s="34" t="s">
        <v>1387</v>
      </c>
      <c s="34" t="s">
        <v>1388</v>
      </c>
      <c s="35" t="s">
        <v>5</v>
      </c>
      <c s="6" t="s">
        <v>1389</v>
      </c>
      <c s="36" t="s">
        <v>409</v>
      </c>
      <c s="37">
        <v>731.484</v>
      </c>
      <c s="36">
        <v>0</v>
      </c>
      <c s="36">
        <f>ROUND(G807*H807,6)</f>
      </c>
      <c r="L807" s="38">
        <v>0</v>
      </c>
      <c s="32">
        <f>ROUND(ROUND(L807,2)*ROUND(G807,3),2)</f>
      </c>
      <c s="36" t="s">
        <v>54</v>
      </c>
      <c>
        <f>(M807*21)/100</f>
      </c>
      <c t="s">
        <v>27</v>
      </c>
    </row>
    <row r="808" spans="1:5" ht="25.5">
      <c r="A808" s="35" t="s">
        <v>55</v>
      </c>
      <c r="E808" s="39" t="s">
        <v>1389</v>
      </c>
    </row>
    <row r="809" spans="1:5" ht="12.75">
      <c r="A809" s="35" t="s">
        <v>56</v>
      </c>
      <c r="E809" s="40" t="s">
        <v>5</v>
      </c>
    </row>
    <row r="810" spans="1:5" ht="12.75">
      <c r="A810" t="s">
        <v>57</v>
      </c>
      <c r="E810" s="39" t="s">
        <v>5</v>
      </c>
    </row>
    <row r="811" spans="1:16" ht="12.75">
      <c r="A811" t="s">
        <v>49</v>
      </c>
      <c s="34" t="s">
        <v>1390</v>
      </c>
      <c s="34" t="s">
        <v>1391</v>
      </c>
      <c s="35" t="s">
        <v>5</v>
      </c>
      <c s="6" t="s">
        <v>1392</v>
      </c>
      <c s="36" t="s">
        <v>409</v>
      </c>
      <c s="37">
        <v>841.207</v>
      </c>
      <c s="36">
        <v>0</v>
      </c>
      <c s="36">
        <f>ROUND(G811*H811,6)</f>
      </c>
      <c r="L811" s="38">
        <v>0</v>
      </c>
      <c s="32">
        <f>ROUND(ROUND(L811,2)*ROUND(G811,3),2)</f>
      </c>
      <c s="36" t="s">
        <v>54</v>
      </c>
      <c>
        <f>(M811*21)/100</f>
      </c>
      <c t="s">
        <v>27</v>
      </c>
    </row>
    <row r="812" spans="1:5" ht="12.75">
      <c r="A812" s="35" t="s">
        <v>55</v>
      </c>
      <c r="E812" s="39" t="s">
        <v>1392</v>
      </c>
    </row>
    <row r="813" spans="1:5" ht="12.75">
      <c r="A813" s="35" t="s">
        <v>56</v>
      </c>
      <c r="E813" s="40" t="s">
        <v>5</v>
      </c>
    </row>
    <row r="814" spans="1:5" ht="12.75">
      <c r="A814" t="s">
        <v>57</v>
      </c>
      <c r="E814" s="39" t="s">
        <v>5</v>
      </c>
    </row>
    <row r="815" spans="1:16" ht="25.5">
      <c r="A815" t="s">
        <v>49</v>
      </c>
      <c s="34" t="s">
        <v>1393</v>
      </c>
      <c s="34" t="s">
        <v>1394</v>
      </c>
      <c s="35" t="s">
        <v>5</v>
      </c>
      <c s="6" t="s">
        <v>1395</v>
      </c>
      <c s="36" t="s">
        <v>409</v>
      </c>
      <c s="37">
        <v>731.484</v>
      </c>
      <c s="36">
        <v>0</v>
      </c>
      <c s="36">
        <f>ROUND(G815*H815,6)</f>
      </c>
      <c r="L815" s="38">
        <v>0</v>
      </c>
      <c s="32">
        <f>ROUND(ROUND(L815,2)*ROUND(G815,3),2)</f>
      </c>
      <c s="36" t="s">
        <v>54</v>
      </c>
      <c>
        <f>(M815*21)/100</f>
      </c>
      <c t="s">
        <v>27</v>
      </c>
    </row>
    <row r="816" spans="1:5" ht="25.5">
      <c r="A816" s="35" t="s">
        <v>55</v>
      </c>
      <c r="E816" s="39" t="s">
        <v>1395</v>
      </c>
    </row>
    <row r="817" spans="1:5" ht="12.75">
      <c r="A817" s="35" t="s">
        <v>56</v>
      </c>
      <c r="E817" s="40" t="s">
        <v>5</v>
      </c>
    </row>
    <row r="818" spans="1:5" ht="12.75">
      <c r="A818" t="s">
        <v>57</v>
      </c>
      <c r="E818" s="39" t="s">
        <v>5</v>
      </c>
    </row>
    <row r="819" spans="1:16" ht="12.75">
      <c r="A819" t="s">
        <v>49</v>
      </c>
      <c s="34" t="s">
        <v>1396</v>
      </c>
      <c s="34" t="s">
        <v>1397</v>
      </c>
      <c s="35" t="s">
        <v>5</v>
      </c>
      <c s="6" t="s">
        <v>1325</v>
      </c>
      <c s="36" t="s">
        <v>53</v>
      </c>
      <c s="37">
        <v>0.219</v>
      </c>
      <c s="36">
        <v>0</v>
      </c>
      <c s="36">
        <f>ROUND(G819*H819,6)</f>
      </c>
      <c r="L819" s="38">
        <v>0</v>
      </c>
      <c s="32">
        <f>ROUND(ROUND(L819,2)*ROUND(G819,3),2)</f>
      </c>
      <c s="36" t="s">
        <v>54</v>
      </c>
      <c>
        <f>(M819*21)/100</f>
      </c>
      <c t="s">
        <v>27</v>
      </c>
    </row>
    <row r="820" spans="1:5" ht="12.75">
      <c r="A820" s="35" t="s">
        <v>55</v>
      </c>
      <c r="E820" s="39" t="s">
        <v>1325</v>
      </c>
    </row>
    <row r="821" spans="1:5" ht="12.75">
      <c r="A821" s="35" t="s">
        <v>56</v>
      </c>
      <c r="E821" s="40" t="s">
        <v>5</v>
      </c>
    </row>
    <row r="822" spans="1:5" ht="12.75">
      <c r="A822" t="s">
        <v>57</v>
      </c>
      <c r="E822" s="39" t="s">
        <v>5</v>
      </c>
    </row>
    <row r="823" spans="1:16" ht="12.75">
      <c r="A823" t="s">
        <v>49</v>
      </c>
      <c s="34" t="s">
        <v>1398</v>
      </c>
      <c s="34" t="s">
        <v>1399</v>
      </c>
      <c s="35" t="s">
        <v>5</v>
      </c>
      <c s="6" t="s">
        <v>1400</v>
      </c>
      <c s="36" t="s">
        <v>409</v>
      </c>
      <c s="37">
        <v>731.484</v>
      </c>
      <c s="36">
        <v>0</v>
      </c>
      <c s="36">
        <f>ROUND(G823*H823,6)</f>
      </c>
      <c r="L823" s="38">
        <v>0</v>
      </c>
      <c s="32">
        <f>ROUND(ROUND(L823,2)*ROUND(G823,3),2)</f>
      </c>
      <c s="36" t="s">
        <v>54</v>
      </c>
      <c>
        <f>(M823*21)/100</f>
      </c>
      <c t="s">
        <v>27</v>
      </c>
    </row>
    <row r="824" spans="1:5" ht="12.75">
      <c r="A824" s="35" t="s">
        <v>55</v>
      </c>
      <c r="E824" s="39" t="s">
        <v>1400</v>
      </c>
    </row>
    <row r="825" spans="1:5" ht="12.75">
      <c r="A825" s="35" t="s">
        <v>56</v>
      </c>
      <c r="E825" s="40" t="s">
        <v>5</v>
      </c>
    </row>
    <row r="826" spans="1:5" ht="12.75">
      <c r="A826" t="s">
        <v>57</v>
      </c>
      <c r="E826" s="39" t="s">
        <v>5</v>
      </c>
    </row>
    <row r="827" spans="1:16" ht="25.5">
      <c r="A827" t="s">
        <v>49</v>
      </c>
      <c s="34" t="s">
        <v>1401</v>
      </c>
      <c s="34" t="s">
        <v>1402</v>
      </c>
      <c s="35" t="s">
        <v>5</v>
      </c>
      <c s="6" t="s">
        <v>1336</v>
      </c>
      <c s="36" t="s">
        <v>409</v>
      </c>
      <c s="37">
        <v>841.207</v>
      </c>
      <c s="36">
        <v>0</v>
      </c>
      <c s="36">
        <f>ROUND(G827*H827,6)</f>
      </c>
      <c r="L827" s="38">
        <v>0</v>
      </c>
      <c s="32">
        <f>ROUND(ROUND(L827,2)*ROUND(G827,3),2)</f>
      </c>
      <c s="36" t="s">
        <v>54</v>
      </c>
      <c>
        <f>(M827*21)/100</f>
      </c>
      <c t="s">
        <v>27</v>
      </c>
    </row>
    <row r="828" spans="1:5" ht="25.5">
      <c r="A828" s="35" t="s">
        <v>55</v>
      </c>
      <c r="E828" s="39" t="s">
        <v>1337</v>
      </c>
    </row>
    <row r="829" spans="1:5" ht="12.75">
      <c r="A829" s="35" t="s">
        <v>56</v>
      </c>
      <c r="E829" s="40" t="s">
        <v>5</v>
      </c>
    </row>
    <row r="830" spans="1:5" ht="12.75">
      <c r="A830" t="s">
        <v>57</v>
      </c>
      <c r="E830" s="39" t="s">
        <v>5</v>
      </c>
    </row>
    <row r="831" spans="1:16" ht="25.5">
      <c r="A831" t="s">
        <v>49</v>
      </c>
      <c s="34" t="s">
        <v>1403</v>
      </c>
      <c s="34" t="s">
        <v>623</v>
      </c>
      <c s="35" t="s">
        <v>5</v>
      </c>
      <c s="6" t="s">
        <v>1404</v>
      </c>
      <c s="36" t="s">
        <v>100</v>
      </c>
      <c s="37">
        <v>1</v>
      </c>
      <c s="36">
        <v>0</v>
      </c>
      <c s="36">
        <f>ROUND(G831*H831,6)</f>
      </c>
      <c r="L831" s="38">
        <v>0</v>
      </c>
      <c s="32">
        <f>ROUND(ROUND(L831,2)*ROUND(G831,3),2)</f>
      </c>
      <c s="36" t="s">
        <v>54</v>
      </c>
      <c>
        <f>(M831*21)/100</f>
      </c>
      <c t="s">
        <v>27</v>
      </c>
    </row>
    <row r="832" spans="1:5" ht="25.5">
      <c r="A832" s="35" t="s">
        <v>55</v>
      </c>
      <c r="E832" s="39" t="s">
        <v>1404</v>
      </c>
    </row>
    <row r="833" spans="1:5" ht="12.75">
      <c r="A833" s="35" t="s">
        <v>56</v>
      </c>
      <c r="E833" s="40" t="s">
        <v>5</v>
      </c>
    </row>
    <row r="834" spans="1:5" ht="12.75">
      <c r="A834" t="s">
        <v>57</v>
      </c>
      <c r="E834" s="39" t="s">
        <v>5</v>
      </c>
    </row>
    <row r="835" spans="1:16" ht="25.5">
      <c r="A835" t="s">
        <v>49</v>
      </c>
      <c s="34" t="s">
        <v>1405</v>
      </c>
      <c s="34" t="s">
        <v>1406</v>
      </c>
      <c s="35" t="s">
        <v>5</v>
      </c>
      <c s="6" t="s">
        <v>1407</v>
      </c>
      <c s="36" t="s">
        <v>53</v>
      </c>
      <c s="37">
        <v>7.278</v>
      </c>
      <c s="36">
        <v>0</v>
      </c>
      <c s="36">
        <f>ROUND(G835*H835,6)</f>
      </c>
      <c r="L835" s="38">
        <v>0</v>
      </c>
      <c s="32">
        <f>ROUND(ROUND(L835,2)*ROUND(G835,3),2)</f>
      </c>
      <c s="36" t="s">
        <v>54</v>
      </c>
      <c>
        <f>(M835*21)/100</f>
      </c>
      <c t="s">
        <v>27</v>
      </c>
    </row>
    <row r="836" spans="1:5" ht="25.5">
      <c r="A836" s="35" t="s">
        <v>55</v>
      </c>
      <c r="E836" s="39" t="s">
        <v>1407</v>
      </c>
    </row>
    <row r="837" spans="1:5" ht="12.75">
      <c r="A837" s="35" t="s">
        <v>56</v>
      </c>
      <c r="E837" s="40" t="s">
        <v>5</v>
      </c>
    </row>
    <row r="838" spans="1:5" ht="12.75">
      <c r="A838" t="s">
        <v>57</v>
      </c>
      <c r="E838" s="39" t="s">
        <v>5</v>
      </c>
    </row>
    <row r="839" spans="1:16" ht="25.5">
      <c r="A839" t="s">
        <v>49</v>
      </c>
      <c s="34" t="s">
        <v>1408</v>
      </c>
      <c s="34" t="s">
        <v>1409</v>
      </c>
      <c s="35" t="s">
        <v>5</v>
      </c>
      <c s="6" t="s">
        <v>1410</v>
      </c>
      <c s="36" t="s">
        <v>53</v>
      </c>
      <c s="37">
        <v>7.278</v>
      </c>
      <c s="36">
        <v>0</v>
      </c>
      <c s="36">
        <f>ROUND(G839*H839,6)</f>
      </c>
      <c r="L839" s="38">
        <v>0</v>
      </c>
      <c s="32">
        <f>ROUND(ROUND(L839,2)*ROUND(G839,3),2)</f>
      </c>
      <c s="36" t="s">
        <v>54</v>
      </c>
      <c>
        <f>(M839*21)/100</f>
      </c>
      <c t="s">
        <v>27</v>
      </c>
    </row>
    <row r="840" spans="1:5" ht="38.25">
      <c r="A840" s="35" t="s">
        <v>55</v>
      </c>
      <c r="E840" s="39" t="s">
        <v>1411</v>
      </c>
    </row>
    <row r="841" spans="1:5" ht="12.75">
      <c r="A841" s="35" t="s">
        <v>56</v>
      </c>
      <c r="E841" s="40" t="s">
        <v>5</v>
      </c>
    </row>
    <row r="842" spans="1:5" ht="12.75">
      <c r="A842" t="s">
        <v>57</v>
      </c>
      <c r="E842" s="39" t="s">
        <v>5</v>
      </c>
    </row>
    <row r="843" spans="1:13" ht="12.75">
      <c r="A843" t="s">
        <v>46</v>
      </c>
      <c r="C843" s="31" t="s">
        <v>1412</v>
      </c>
      <c r="E843" s="33" t="s">
        <v>1413</v>
      </c>
      <c r="J843" s="32">
        <f>0</f>
      </c>
      <c s="32">
        <f>0</f>
      </c>
      <c s="32">
        <f>0+L844+L848+L852+L856+L860+L864+L868+L872+L876+L880+L884</f>
      </c>
      <c s="32">
        <f>0+M844+M848+M852+M856+M860+M864+M868+M872+M876+M880+M884</f>
      </c>
    </row>
    <row r="844" spans="1:16" ht="25.5">
      <c r="A844" t="s">
        <v>49</v>
      </c>
      <c s="34" t="s">
        <v>1414</v>
      </c>
      <c s="34" t="s">
        <v>1415</v>
      </c>
      <c s="35" t="s">
        <v>5</v>
      </c>
      <c s="6" t="s">
        <v>1416</v>
      </c>
      <c s="36" t="s">
        <v>409</v>
      </c>
      <c s="37">
        <v>346.104</v>
      </c>
      <c s="36">
        <v>0</v>
      </c>
      <c s="36">
        <f>ROUND(G844*H844,6)</f>
      </c>
      <c r="L844" s="38">
        <v>0</v>
      </c>
      <c s="32">
        <f>ROUND(ROUND(L844,2)*ROUND(G844,3),2)</f>
      </c>
      <c s="36" t="s">
        <v>54</v>
      </c>
      <c>
        <f>(M844*21)/100</f>
      </c>
      <c t="s">
        <v>27</v>
      </c>
    </row>
    <row r="845" spans="1:5" ht="38.25">
      <c r="A845" s="35" t="s">
        <v>55</v>
      </c>
      <c r="E845" s="39" t="s">
        <v>1417</v>
      </c>
    </row>
    <row r="846" spans="1:5" ht="12.75">
      <c r="A846" s="35" t="s">
        <v>56</v>
      </c>
      <c r="E846" s="40" t="s">
        <v>5</v>
      </c>
    </row>
    <row r="847" spans="1:5" ht="12.75">
      <c r="A847" t="s">
        <v>57</v>
      </c>
      <c r="E847" s="39" t="s">
        <v>5</v>
      </c>
    </row>
    <row r="848" spans="1:16" ht="25.5">
      <c r="A848" t="s">
        <v>49</v>
      </c>
      <c s="34" t="s">
        <v>1418</v>
      </c>
      <c s="34" t="s">
        <v>1419</v>
      </c>
      <c s="35" t="s">
        <v>5</v>
      </c>
      <c s="6" t="s">
        <v>1367</v>
      </c>
      <c s="36" t="s">
        <v>53</v>
      </c>
      <c s="37">
        <v>1.834</v>
      </c>
      <c s="36">
        <v>0</v>
      </c>
      <c s="36">
        <f>ROUND(G848*H848,6)</f>
      </c>
      <c r="L848" s="38">
        <v>0</v>
      </c>
      <c s="32">
        <f>ROUND(ROUND(L848,2)*ROUND(G848,3),2)</f>
      </c>
      <c s="36" t="s">
        <v>54</v>
      </c>
      <c>
        <f>(M848*21)/100</f>
      </c>
      <c t="s">
        <v>27</v>
      </c>
    </row>
    <row r="849" spans="1:5" ht="25.5">
      <c r="A849" s="35" t="s">
        <v>55</v>
      </c>
      <c r="E849" s="39" t="s">
        <v>1367</v>
      </c>
    </row>
    <row r="850" spans="1:5" ht="12.75">
      <c r="A850" s="35" t="s">
        <v>56</v>
      </c>
      <c r="E850" s="40" t="s">
        <v>5</v>
      </c>
    </row>
    <row r="851" spans="1:5" ht="12.75">
      <c r="A851" t="s">
        <v>57</v>
      </c>
      <c r="E851" s="39" t="s">
        <v>5</v>
      </c>
    </row>
    <row r="852" spans="1:16" ht="38.25">
      <c r="A852" t="s">
        <v>49</v>
      </c>
      <c s="34" t="s">
        <v>1420</v>
      </c>
      <c s="34" t="s">
        <v>67</v>
      </c>
      <c s="35" t="s">
        <v>5</v>
      </c>
      <c s="6" t="s">
        <v>1371</v>
      </c>
      <c s="36" t="s">
        <v>53</v>
      </c>
      <c s="37">
        <v>1.834</v>
      </c>
      <c s="36">
        <v>0</v>
      </c>
      <c s="36">
        <f>ROUND(G852*H852,6)</f>
      </c>
      <c r="L852" s="38">
        <v>0</v>
      </c>
      <c s="32">
        <f>ROUND(ROUND(L852,2)*ROUND(G852,3),2)</f>
      </c>
      <c s="36" t="s">
        <v>54</v>
      </c>
      <c>
        <f>(M852*21)/100</f>
      </c>
      <c t="s">
        <v>27</v>
      </c>
    </row>
    <row r="853" spans="1:5" ht="51">
      <c r="A853" s="35" t="s">
        <v>55</v>
      </c>
      <c r="E853" s="39" t="s">
        <v>1372</v>
      </c>
    </row>
    <row r="854" spans="1:5" ht="12.75">
      <c r="A854" s="35" t="s">
        <v>56</v>
      </c>
      <c r="E854" s="40" t="s">
        <v>5</v>
      </c>
    </row>
    <row r="855" spans="1:5" ht="12.75">
      <c r="A855" t="s">
        <v>57</v>
      </c>
      <c r="E855" s="39" t="s">
        <v>5</v>
      </c>
    </row>
    <row r="856" spans="1:16" ht="25.5">
      <c r="A856" t="s">
        <v>49</v>
      </c>
      <c s="34" t="s">
        <v>1421</v>
      </c>
      <c s="34" t="s">
        <v>1422</v>
      </c>
      <c s="35" t="s">
        <v>5</v>
      </c>
      <c s="6" t="s">
        <v>1423</v>
      </c>
      <c s="36" t="s">
        <v>409</v>
      </c>
      <c s="37">
        <v>1245.356</v>
      </c>
      <c s="36">
        <v>0</v>
      </c>
      <c s="36">
        <f>ROUND(G856*H856,6)</f>
      </c>
      <c r="L856" s="38">
        <v>0</v>
      </c>
      <c s="32">
        <f>ROUND(ROUND(L856,2)*ROUND(G856,3),2)</f>
      </c>
      <c s="36" t="s">
        <v>54</v>
      </c>
      <c>
        <f>(M856*21)/100</f>
      </c>
      <c t="s">
        <v>27</v>
      </c>
    </row>
    <row r="857" spans="1:5" ht="25.5">
      <c r="A857" s="35" t="s">
        <v>55</v>
      </c>
      <c r="E857" s="39" t="s">
        <v>1423</v>
      </c>
    </row>
    <row r="858" spans="1:5" ht="12.75">
      <c r="A858" s="35" t="s">
        <v>56</v>
      </c>
      <c r="E858" s="40" t="s">
        <v>5</v>
      </c>
    </row>
    <row r="859" spans="1:5" ht="12.75">
      <c r="A859" t="s">
        <v>57</v>
      </c>
      <c r="E859" s="39" t="s">
        <v>5</v>
      </c>
    </row>
    <row r="860" spans="1:16" ht="12.75">
      <c r="A860" t="s">
        <v>49</v>
      </c>
      <c s="34" t="s">
        <v>1424</v>
      </c>
      <c s="34" t="s">
        <v>1425</v>
      </c>
      <c s="35" t="s">
        <v>5</v>
      </c>
      <c s="6" t="s">
        <v>1426</v>
      </c>
      <c s="36" t="s">
        <v>409</v>
      </c>
      <c s="37">
        <v>1307.624</v>
      </c>
      <c s="36">
        <v>0</v>
      </c>
      <c s="36">
        <f>ROUND(G860*H860,6)</f>
      </c>
      <c r="L860" s="38">
        <v>0</v>
      </c>
      <c s="32">
        <f>ROUND(ROUND(L860,2)*ROUND(G860,3),2)</f>
      </c>
      <c s="36" t="s">
        <v>54</v>
      </c>
      <c>
        <f>(M860*21)/100</f>
      </c>
      <c t="s">
        <v>27</v>
      </c>
    </row>
    <row r="861" spans="1:5" ht="12.75">
      <c r="A861" s="35" t="s">
        <v>55</v>
      </c>
      <c r="E861" s="39" t="s">
        <v>1426</v>
      </c>
    </row>
    <row r="862" spans="1:5" ht="12.75">
      <c r="A862" s="35" t="s">
        <v>56</v>
      </c>
      <c r="E862" s="40" t="s">
        <v>5</v>
      </c>
    </row>
    <row r="863" spans="1:5" ht="12.75">
      <c r="A863" t="s">
        <v>57</v>
      </c>
      <c r="E863" s="39" t="s">
        <v>5</v>
      </c>
    </row>
    <row r="864" spans="1:16" ht="25.5">
      <c r="A864" t="s">
        <v>49</v>
      </c>
      <c s="34" t="s">
        <v>1427</v>
      </c>
      <c s="34" t="s">
        <v>1428</v>
      </c>
      <c s="35" t="s">
        <v>5</v>
      </c>
      <c s="6" t="s">
        <v>1429</v>
      </c>
      <c s="36" t="s">
        <v>409</v>
      </c>
      <c s="37">
        <v>622.678</v>
      </c>
      <c s="36">
        <v>0</v>
      </c>
      <c s="36">
        <f>ROUND(G864*H864,6)</f>
      </c>
      <c r="L864" s="38">
        <v>0</v>
      </c>
      <c s="32">
        <f>ROUND(ROUND(L864,2)*ROUND(G864,3),2)</f>
      </c>
      <c s="36" t="s">
        <v>54</v>
      </c>
      <c>
        <f>(M864*21)/100</f>
      </c>
      <c t="s">
        <v>27</v>
      </c>
    </row>
    <row r="865" spans="1:5" ht="25.5">
      <c r="A865" s="35" t="s">
        <v>55</v>
      </c>
      <c r="E865" s="39" t="s">
        <v>1429</v>
      </c>
    </row>
    <row r="866" spans="1:5" ht="12.75">
      <c r="A866" s="35" t="s">
        <v>56</v>
      </c>
      <c r="E866" s="40" t="s">
        <v>5</v>
      </c>
    </row>
    <row r="867" spans="1:5" ht="12.75">
      <c r="A867" t="s">
        <v>57</v>
      </c>
      <c r="E867" s="39" t="s">
        <v>5</v>
      </c>
    </row>
    <row r="868" spans="1:16" ht="12.75">
      <c r="A868" t="s">
        <v>49</v>
      </c>
      <c s="34" t="s">
        <v>1430</v>
      </c>
      <c s="34" t="s">
        <v>1431</v>
      </c>
      <c s="35" t="s">
        <v>5</v>
      </c>
      <c s="6" t="s">
        <v>1432</v>
      </c>
      <c s="36" t="s">
        <v>412</v>
      </c>
      <c s="37">
        <v>85.619</v>
      </c>
      <c s="36">
        <v>0</v>
      </c>
      <c s="36">
        <f>ROUND(G868*H868,6)</f>
      </c>
      <c r="L868" s="38">
        <v>0</v>
      </c>
      <c s="32">
        <f>ROUND(ROUND(L868,2)*ROUND(G868,3),2)</f>
      </c>
      <c s="36" t="s">
        <v>54</v>
      </c>
      <c>
        <f>(M868*21)/100</f>
      </c>
      <c t="s">
        <v>27</v>
      </c>
    </row>
    <row r="869" spans="1:5" ht="12.75">
      <c r="A869" s="35" t="s">
        <v>55</v>
      </c>
      <c r="E869" s="39" t="s">
        <v>1432</v>
      </c>
    </row>
    <row r="870" spans="1:5" ht="12.75">
      <c r="A870" s="35" t="s">
        <v>56</v>
      </c>
      <c r="E870" s="40" t="s">
        <v>5</v>
      </c>
    </row>
    <row r="871" spans="1:5" ht="12.75">
      <c r="A871" t="s">
        <v>57</v>
      </c>
      <c r="E871" s="39" t="s">
        <v>5</v>
      </c>
    </row>
    <row r="872" spans="1:16" ht="25.5">
      <c r="A872" t="s">
        <v>49</v>
      </c>
      <c s="34" t="s">
        <v>1433</v>
      </c>
      <c s="34" t="s">
        <v>1434</v>
      </c>
      <c s="35" t="s">
        <v>5</v>
      </c>
      <c s="6" t="s">
        <v>1435</v>
      </c>
      <c s="36" t="s">
        <v>409</v>
      </c>
      <c s="37">
        <v>32.97</v>
      </c>
      <c s="36">
        <v>0</v>
      </c>
      <c s="36">
        <f>ROUND(G872*H872,6)</f>
      </c>
      <c r="L872" s="38">
        <v>0</v>
      </c>
      <c s="32">
        <f>ROUND(ROUND(L872,2)*ROUND(G872,3),2)</f>
      </c>
      <c s="36" t="s">
        <v>54</v>
      </c>
      <c>
        <f>(M872*21)/100</f>
      </c>
      <c t="s">
        <v>27</v>
      </c>
    </row>
    <row r="873" spans="1:5" ht="25.5">
      <c r="A873" s="35" t="s">
        <v>55</v>
      </c>
      <c r="E873" s="39" t="s">
        <v>1435</v>
      </c>
    </row>
    <row r="874" spans="1:5" ht="12.75">
      <c r="A874" s="35" t="s">
        <v>56</v>
      </c>
      <c r="E874" s="40" t="s">
        <v>5</v>
      </c>
    </row>
    <row r="875" spans="1:5" ht="12.75">
      <c r="A875" t="s">
        <v>57</v>
      </c>
      <c r="E875" s="39" t="s">
        <v>5</v>
      </c>
    </row>
    <row r="876" spans="1:16" ht="12.75">
      <c r="A876" t="s">
        <v>49</v>
      </c>
      <c s="34" t="s">
        <v>1436</v>
      </c>
      <c s="34" t="s">
        <v>1150</v>
      </c>
      <c s="35" t="s">
        <v>5</v>
      </c>
      <c s="6" t="s">
        <v>1151</v>
      </c>
      <c s="36" t="s">
        <v>412</v>
      </c>
      <c s="37">
        <v>5.539</v>
      </c>
      <c s="36">
        <v>0</v>
      </c>
      <c s="36">
        <f>ROUND(G876*H876,6)</f>
      </c>
      <c r="L876" s="38">
        <v>0</v>
      </c>
      <c s="32">
        <f>ROUND(ROUND(L876,2)*ROUND(G876,3),2)</f>
      </c>
      <c s="36" t="s">
        <v>54</v>
      </c>
      <c>
        <f>(M876*21)/100</f>
      </c>
      <c t="s">
        <v>27</v>
      </c>
    </row>
    <row r="877" spans="1:5" ht="12.75">
      <c r="A877" s="35" t="s">
        <v>55</v>
      </c>
      <c r="E877" s="39" t="s">
        <v>1151</v>
      </c>
    </row>
    <row r="878" spans="1:5" ht="12.75">
      <c r="A878" s="35" t="s">
        <v>56</v>
      </c>
      <c r="E878" s="40" t="s">
        <v>5</v>
      </c>
    </row>
    <row r="879" spans="1:5" ht="12.75">
      <c r="A879" t="s">
        <v>57</v>
      </c>
      <c r="E879" s="39" t="s">
        <v>5</v>
      </c>
    </row>
    <row r="880" spans="1:16" ht="25.5">
      <c r="A880" t="s">
        <v>49</v>
      </c>
      <c s="34" t="s">
        <v>1437</v>
      </c>
      <c s="34" t="s">
        <v>1438</v>
      </c>
      <c s="35" t="s">
        <v>5</v>
      </c>
      <c s="6" t="s">
        <v>1439</v>
      </c>
      <c s="36" t="s">
        <v>53</v>
      </c>
      <c s="37">
        <v>10.569</v>
      </c>
      <c s="36">
        <v>0</v>
      </c>
      <c s="36">
        <f>ROUND(G880*H880,6)</f>
      </c>
      <c r="L880" s="38">
        <v>0</v>
      </c>
      <c s="32">
        <f>ROUND(ROUND(L880,2)*ROUND(G880,3),2)</f>
      </c>
      <c s="36" t="s">
        <v>54</v>
      </c>
      <c>
        <f>(M880*21)/100</f>
      </c>
      <c t="s">
        <v>27</v>
      </c>
    </row>
    <row r="881" spans="1:5" ht="25.5">
      <c r="A881" s="35" t="s">
        <v>55</v>
      </c>
      <c r="E881" s="39" t="s">
        <v>1439</v>
      </c>
    </row>
    <row r="882" spans="1:5" ht="12.75">
      <c r="A882" s="35" t="s">
        <v>56</v>
      </c>
      <c r="E882" s="40" t="s">
        <v>5</v>
      </c>
    </row>
    <row r="883" spans="1:5" ht="12.75">
      <c r="A883" t="s">
        <v>57</v>
      </c>
      <c r="E883" s="39" t="s">
        <v>5</v>
      </c>
    </row>
    <row r="884" spans="1:16" ht="38.25">
      <c r="A884" t="s">
        <v>49</v>
      </c>
      <c s="34" t="s">
        <v>1440</v>
      </c>
      <c s="34" t="s">
        <v>1441</v>
      </c>
      <c s="35" t="s">
        <v>5</v>
      </c>
      <c s="6" t="s">
        <v>1442</v>
      </c>
      <c s="36" t="s">
        <v>53</v>
      </c>
      <c s="37">
        <v>10.569</v>
      </c>
      <c s="36">
        <v>0</v>
      </c>
      <c s="36">
        <f>ROUND(G884*H884,6)</f>
      </c>
      <c r="L884" s="38">
        <v>0</v>
      </c>
      <c s="32">
        <f>ROUND(ROUND(L884,2)*ROUND(G884,3),2)</f>
      </c>
      <c s="36" t="s">
        <v>54</v>
      </c>
      <c>
        <f>(M884*21)/100</f>
      </c>
      <c t="s">
        <v>27</v>
      </c>
    </row>
    <row r="885" spans="1:5" ht="38.25">
      <c r="A885" s="35" t="s">
        <v>55</v>
      </c>
      <c r="E885" s="39" t="s">
        <v>1443</v>
      </c>
    </row>
    <row r="886" spans="1:5" ht="12.75">
      <c r="A886" s="35" t="s">
        <v>56</v>
      </c>
      <c r="E886" s="40" t="s">
        <v>5</v>
      </c>
    </row>
    <row r="887" spans="1:5" ht="12.75">
      <c r="A887" t="s">
        <v>57</v>
      </c>
      <c r="E887" s="39" t="s">
        <v>5</v>
      </c>
    </row>
    <row r="888" spans="1:13" ht="12.75">
      <c r="A888" t="s">
        <v>46</v>
      </c>
      <c r="C888" s="31" t="s">
        <v>1444</v>
      </c>
      <c r="E888" s="33" t="s">
        <v>1445</v>
      </c>
      <c r="J888" s="32">
        <f>0</f>
      </c>
      <c s="32">
        <f>0</f>
      </c>
      <c s="32">
        <f>0+L889+L893+L897+L901+L905+L909+L913</f>
      </c>
      <c s="32">
        <f>0+M889+M893+M897+M901+M905+M909+M913</f>
      </c>
    </row>
    <row r="889" spans="1:16" ht="25.5">
      <c r="A889" t="s">
        <v>49</v>
      </c>
      <c s="34" t="s">
        <v>1446</v>
      </c>
      <c s="34" t="s">
        <v>1447</v>
      </c>
      <c s="35" t="s">
        <v>5</v>
      </c>
      <c s="6" t="s">
        <v>1448</v>
      </c>
      <c s="36" t="s">
        <v>409</v>
      </c>
      <c s="37">
        <v>2.504</v>
      </c>
      <c s="36">
        <v>0</v>
      </c>
      <c s="36">
        <f>ROUND(G889*H889,6)</f>
      </c>
      <c r="L889" s="38">
        <v>0</v>
      </c>
      <c s="32">
        <f>ROUND(ROUND(L889,2)*ROUND(G889,3),2)</f>
      </c>
      <c s="36" t="s">
        <v>54</v>
      </c>
      <c>
        <f>(M889*21)/100</f>
      </c>
      <c t="s">
        <v>27</v>
      </c>
    </row>
    <row r="890" spans="1:5" ht="25.5">
      <c r="A890" s="35" t="s">
        <v>55</v>
      </c>
      <c r="E890" s="39" t="s">
        <v>1448</v>
      </c>
    </row>
    <row r="891" spans="1:5" ht="12.75">
      <c r="A891" s="35" t="s">
        <v>56</v>
      </c>
      <c r="E891" s="40" t="s">
        <v>5</v>
      </c>
    </row>
    <row r="892" spans="1:5" ht="12.75">
      <c r="A892" t="s">
        <v>57</v>
      </c>
      <c r="E892" s="39" t="s">
        <v>5</v>
      </c>
    </row>
    <row r="893" spans="1:16" ht="12.75">
      <c r="A893" t="s">
        <v>49</v>
      </c>
      <c s="34" t="s">
        <v>1449</v>
      </c>
      <c s="34" t="s">
        <v>1450</v>
      </c>
      <c s="35" t="s">
        <v>5</v>
      </c>
      <c s="6" t="s">
        <v>1451</v>
      </c>
      <c s="36" t="s">
        <v>409</v>
      </c>
      <c s="37">
        <v>1.408</v>
      </c>
      <c s="36">
        <v>0</v>
      </c>
      <c s="36">
        <f>ROUND(G893*H893,6)</f>
      </c>
      <c r="L893" s="38">
        <v>0</v>
      </c>
      <c s="32">
        <f>ROUND(ROUND(L893,2)*ROUND(G893,3),2)</f>
      </c>
      <c s="36" t="s">
        <v>54</v>
      </c>
      <c>
        <f>(M893*21)/100</f>
      </c>
      <c t="s">
        <v>27</v>
      </c>
    </row>
    <row r="894" spans="1:5" ht="12.75">
      <c r="A894" s="35" t="s">
        <v>55</v>
      </c>
      <c r="E894" s="39" t="s">
        <v>1451</v>
      </c>
    </row>
    <row r="895" spans="1:5" ht="12.75">
      <c r="A895" s="35" t="s">
        <v>56</v>
      </c>
      <c r="E895" s="40" t="s">
        <v>5</v>
      </c>
    </row>
    <row r="896" spans="1:5" ht="12.75">
      <c r="A896" t="s">
        <v>57</v>
      </c>
      <c r="E896" s="39" t="s">
        <v>5</v>
      </c>
    </row>
    <row r="897" spans="1:16" ht="12.75">
      <c r="A897" t="s">
        <v>49</v>
      </c>
      <c s="34" t="s">
        <v>1452</v>
      </c>
      <c s="34" t="s">
        <v>1453</v>
      </c>
      <c s="35" t="s">
        <v>5</v>
      </c>
      <c s="6" t="s">
        <v>1454</v>
      </c>
      <c s="36" t="s">
        <v>409</v>
      </c>
      <c s="37">
        <v>1.346</v>
      </c>
      <c s="36">
        <v>0</v>
      </c>
      <c s="36">
        <f>ROUND(G897*H897,6)</f>
      </c>
      <c r="L897" s="38">
        <v>0</v>
      </c>
      <c s="32">
        <f>ROUND(ROUND(L897,2)*ROUND(G897,3),2)</f>
      </c>
      <c s="36" t="s">
        <v>54</v>
      </c>
      <c>
        <f>(M897*21)/100</f>
      </c>
      <c t="s">
        <v>27</v>
      </c>
    </row>
    <row r="898" spans="1:5" ht="12.75">
      <c r="A898" s="35" t="s">
        <v>55</v>
      </c>
      <c r="E898" s="39" t="s">
        <v>1454</v>
      </c>
    </row>
    <row r="899" spans="1:5" ht="12.75">
      <c r="A899" s="35" t="s">
        <v>56</v>
      </c>
      <c r="E899" s="40" t="s">
        <v>5</v>
      </c>
    </row>
    <row r="900" spans="1:5" ht="12.75">
      <c r="A900" t="s">
        <v>57</v>
      </c>
      <c r="E900" s="39" t="s">
        <v>5</v>
      </c>
    </row>
    <row r="901" spans="1:16" ht="25.5">
      <c r="A901" t="s">
        <v>49</v>
      </c>
      <c s="34" t="s">
        <v>1455</v>
      </c>
      <c s="34" t="s">
        <v>1456</v>
      </c>
      <c s="35" t="s">
        <v>5</v>
      </c>
      <c s="6" t="s">
        <v>1457</v>
      </c>
      <c s="36" t="s">
        <v>409</v>
      </c>
      <c s="37">
        <v>2.504</v>
      </c>
      <c s="36">
        <v>0</v>
      </c>
      <c s="36">
        <f>ROUND(G901*H901,6)</f>
      </c>
      <c r="L901" s="38">
        <v>0</v>
      </c>
      <c s="32">
        <f>ROUND(ROUND(L901,2)*ROUND(G901,3),2)</f>
      </c>
      <c s="36" t="s">
        <v>54</v>
      </c>
      <c>
        <f>(M901*21)/100</f>
      </c>
      <c t="s">
        <v>27</v>
      </c>
    </row>
    <row r="902" spans="1:5" ht="25.5">
      <c r="A902" s="35" t="s">
        <v>55</v>
      </c>
      <c r="E902" s="39" t="s">
        <v>1457</v>
      </c>
    </row>
    <row r="903" spans="1:5" ht="12.75">
      <c r="A903" s="35" t="s">
        <v>56</v>
      </c>
      <c r="E903" s="40" t="s">
        <v>5</v>
      </c>
    </row>
    <row r="904" spans="1:5" ht="12.75">
      <c r="A904" t="s">
        <v>57</v>
      </c>
      <c r="E904" s="39" t="s">
        <v>5</v>
      </c>
    </row>
    <row r="905" spans="1:16" ht="12.75">
      <c r="A905" t="s">
        <v>49</v>
      </c>
      <c s="34" t="s">
        <v>1458</v>
      </c>
      <c s="34" t="s">
        <v>1459</v>
      </c>
      <c s="35" t="s">
        <v>5</v>
      </c>
      <c s="6" t="s">
        <v>1460</v>
      </c>
      <c s="36" t="s">
        <v>409</v>
      </c>
      <c s="37">
        <v>3.005</v>
      </c>
      <c s="36">
        <v>0</v>
      </c>
      <c s="36">
        <f>ROUND(G905*H905,6)</f>
      </c>
      <c r="L905" s="38">
        <v>0</v>
      </c>
      <c s="32">
        <f>ROUND(ROUND(L905,2)*ROUND(G905,3),2)</f>
      </c>
      <c s="36" t="s">
        <v>54</v>
      </c>
      <c>
        <f>(M905*21)/100</f>
      </c>
      <c t="s">
        <v>27</v>
      </c>
    </row>
    <row r="906" spans="1:5" ht="12.75">
      <c r="A906" s="35" t="s">
        <v>55</v>
      </c>
      <c r="E906" s="39" t="s">
        <v>1460</v>
      </c>
    </row>
    <row r="907" spans="1:5" ht="12.75">
      <c r="A907" s="35" t="s">
        <v>56</v>
      </c>
      <c r="E907" s="40" t="s">
        <v>5</v>
      </c>
    </row>
    <row r="908" spans="1:5" ht="12.75">
      <c r="A908" t="s">
        <v>57</v>
      </c>
      <c r="E908" s="39" t="s">
        <v>5</v>
      </c>
    </row>
    <row r="909" spans="1:16" ht="38.25">
      <c r="A909" t="s">
        <v>49</v>
      </c>
      <c s="34" t="s">
        <v>1461</v>
      </c>
      <c s="34" t="s">
        <v>1462</v>
      </c>
      <c s="35" t="s">
        <v>5</v>
      </c>
      <c s="6" t="s">
        <v>1463</v>
      </c>
      <c s="36" t="s">
        <v>53</v>
      </c>
      <c s="37">
        <v>0.008</v>
      </c>
      <c s="36">
        <v>0</v>
      </c>
      <c s="36">
        <f>ROUND(G909*H909,6)</f>
      </c>
      <c r="L909" s="38">
        <v>0</v>
      </c>
      <c s="32">
        <f>ROUND(ROUND(L909,2)*ROUND(G909,3),2)</f>
      </c>
      <c s="36" t="s">
        <v>54</v>
      </c>
      <c>
        <f>(M909*21)/100</f>
      </c>
      <c t="s">
        <v>27</v>
      </c>
    </row>
    <row r="910" spans="1:5" ht="38.25">
      <c r="A910" s="35" t="s">
        <v>55</v>
      </c>
      <c r="E910" s="39" t="s">
        <v>1463</v>
      </c>
    </row>
    <row r="911" spans="1:5" ht="12.75">
      <c r="A911" s="35" t="s">
        <v>56</v>
      </c>
      <c r="E911" s="40" t="s">
        <v>5</v>
      </c>
    </row>
    <row r="912" spans="1:5" ht="12.75">
      <c r="A912" t="s">
        <v>57</v>
      </c>
      <c r="E912" s="39" t="s">
        <v>5</v>
      </c>
    </row>
    <row r="913" spans="1:16" ht="38.25">
      <c r="A913" t="s">
        <v>49</v>
      </c>
      <c s="34" t="s">
        <v>1464</v>
      </c>
      <c s="34" t="s">
        <v>1465</v>
      </c>
      <c s="35" t="s">
        <v>5</v>
      </c>
      <c s="6" t="s">
        <v>1466</v>
      </c>
      <c s="36" t="s">
        <v>53</v>
      </c>
      <c s="37">
        <v>0.008</v>
      </c>
      <c s="36">
        <v>0</v>
      </c>
      <c s="36">
        <f>ROUND(G913*H913,6)</f>
      </c>
      <c r="L913" s="38">
        <v>0</v>
      </c>
      <c s="32">
        <f>ROUND(ROUND(L913,2)*ROUND(G913,3),2)</f>
      </c>
      <c s="36" t="s">
        <v>54</v>
      </c>
      <c>
        <f>(M913*21)/100</f>
      </c>
      <c t="s">
        <v>27</v>
      </c>
    </row>
    <row r="914" spans="1:5" ht="38.25">
      <c r="A914" s="35" t="s">
        <v>55</v>
      </c>
      <c r="E914" s="39" t="s">
        <v>1467</v>
      </c>
    </row>
    <row r="915" spans="1:5" ht="12.75">
      <c r="A915" s="35" t="s">
        <v>56</v>
      </c>
      <c r="E915" s="40" t="s">
        <v>5</v>
      </c>
    </row>
    <row r="916" spans="1:5" ht="12.75">
      <c r="A916" t="s">
        <v>57</v>
      </c>
      <c r="E916" s="39" t="s">
        <v>5</v>
      </c>
    </row>
    <row r="917" spans="1:13" ht="12.75">
      <c r="A917" t="s">
        <v>46</v>
      </c>
      <c r="C917" s="31" t="s">
        <v>663</v>
      </c>
      <c r="E917" s="33" t="s">
        <v>1468</v>
      </c>
      <c r="J917" s="32">
        <f>0</f>
      </c>
      <c s="32">
        <f>0</f>
      </c>
      <c s="32">
        <f>0+L918+L922+L926+L930+L934+L938+L942+L946+L950+L954+L958+L962+L966+L970+L974+L978</f>
      </c>
      <c s="32">
        <f>0+M918+M922+M926+M930+M934+M938+M942+M946+M950+M954+M958+M962+M966+M970+M974+M978</f>
      </c>
    </row>
    <row r="918" spans="1:16" ht="12.75">
      <c r="A918" t="s">
        <v>49</v>
      </c>
      <c s="34" t="s">
        <v>1469</v>
      </c>
      <c s="34" t="s">
        <v>1470</v>
      </c>
      <c s="35" t="s">
        <v>5</v>
      </c>
      <c s="6" t="s">
        <v>1471</v>
      </c>
      <c s="36" t="s">
        <v>350</v>
      </c>
      <c s="37">
        <v>4</v>
      </c>
      <c s="36">
        <v>0</v>
      </c>
      <c s="36">
        <f>ROUND(G918*H918,6)</f>
      </c>
      <c r="L918" s="38">
        <v>0</v>
      </c>
      <c s="32">
        <f>ROUND(ROUND(L918,2)*ROUND(G918,3),2)</f>
      </c>
      <c s="36" t="s">
        <v>54</v>
      </c>
      <c>
        <f>(M918*21)/100</f>
      </c>
      <c t="s">
        <v>27</v>
      </c>
    </row>
    <row r="919" spans="1:5" ht="12.75">
      <c r="A919" s="35" t="s">
        <v>55</v>
      </c>
      <c r="E919" s="39" t="s">
        <v>1471</v>
      </c>
    </row>
    <row r="920" spans="1:5" ht="12.75">
      <c r="A920" s="35" t="s">
        <v>56</v>
      </c>
      <c r="E920" s="40" t="s">
        <v>5</v>
      </c>
    </row>
    <row r="921" spans="1:5" ht="12.75">
      <c r="A921" t="s">
        <v>57</v>
      </c>
      <c r="E921" s="39" t="s">
        <v>5</v>
      </c>
    </row>
    <row r="922" spans="1:16" ht="12.75">
      <c r="A922" t="s">
        <v>49</v>
      </c>
      <c s="34" t="s">
        <v>1472</v>
      </c>
      <c s="34" t="s">
        <v>1473</v>
      </c>
      <c s="35" t="s">
        <v>5</v>
      </c>
      <c s="6" t="s">
        <v>1474</v>
      </c>
      <c s="36" t="s">
        <v>172</v>
      </c>
      <c s="37">
        <v>4</v>
      </c>
      <c s="36">
        <v>0</v>
      </c>
      <c s="36">
        <f>ROUND(G922*H922,6)</f>
      </c>
      <c r="L922" s="38">
        <v>0</v>
      </c>
      <c s="32">
        <f>ROUND(ROUND(L922,2)*ROUND(G922,3),2)</f>
      </c>
      <c s="36" t="s">
        <v>54</v>
      </c>
      <c>
        <f>(M922*21)/100</f>
      </c>
      <c t="s">
        <v>27</v>
      </c>
    </row>
    <row r="923" spans="1:5" ht="12.75">
      <c r="A923" s="35" t="s">
        <v>55</v>
      </c>
      <c r="E923" s="39" t="s">
        <v>1474</v>
      </c>
    </row>
    <row r="924" spans="1:5" ht="12.75">
      <c r="A924" s="35" t="s">
        <v>56</v>
      </c>
      <c r="E924" s="40" t="s">
        <v>5</v>
      </c>
    </row>
    <row r="925" spans="1:5" ht="12.75">
      <c r="A925" t="s">
        <v>57</v>
      </c>
      <c r="E925" s="39" t="s">
        <v>5</v>
      </c>
    </row>
    <row r="926" spans="1:16" ht="12.75">
      <c r="A926" t="s">
        <v>49</v>
      </c>
      <c s="34" t="s">
        <v>1475</v>
      </c>
      <c s="34" t="s">
        <v>1476</v>
      </c>
      <c s="35" t="s">
        <v>5</v>
      </c>
      <c s="6" t="s">
        <v>1477</v>
      </c>
      <c s="36" t="s">
        <v>172</v>
      </c>
      <c s="37">
        <v>21</v>
      </c>
      <c s="36">
        <v>0</v>
      </c>
      <c s="36">
        <f>ROUND(G926*H926,6)</f>
      </c>
      <c r="L926" s="38">
        <v>0</v>
      </c>
      <c s="32">
        <f>ROUND(ROUND(L926,2)*ROUND(G926,3),2)</f>
      </c>
      <c s="36" t="s">
        <v>54</v>
      </c>
      <c>
        <f>(M926*21)/100</f>
      </c>
      <c t="s">
        <v>27</v>
      </c>
    </row>
    <row r="927" spans="1:5" ht="12.75">
      <c r="A927" s="35" t="s">
        <v>55</v>
      </c>
      <c r="E927" s="39" t="s">
        <v>1477</v>
      </c>
    </row>
    <row r="928" spans="1:5" ht="12.75">
      <c r="A928" s="35" t="s">
        <v>56</v>
      </c>
      <c r="E928" s="40" t="s">
        <v>5</v>
      </c>
    </row>
    <row r="929" spans="1:5" ht="12.75">
      <c r="A929" t="s">
        <v>57</v>
      </c>
      <c r="E929" s="39" t="s">
        <v>5</v>
      </c>
    </row>
    <row r="930" spans="1:16" ht="25.5">
      <c r="A930" t="s">
        <v>49</v>
      </c>
      <c s="34" t="s">
        <v>1478</v>
      </c>
      <c s="34" t="s">
        <v>1479</v>
      </c>
      <c s="35" t="s">
        <v>5</v>
      </c>
      <c s="6" t="s">
        <v>1367</v>
      </c>
      <c s="36" t="s">
        <v>53</v>
      </c>
      <c s="37">
        <v>0.516</v>
      </c>
      <c s="36">
        <v>0</v>
      </c>
      <c s="36">
        <f>ROUND(G930*H930,6)</f>
      </c>
      <c r="L930" s="38">
        <v>0</v>
      </c>
      <c s="32">
        <f>ROUND(ROUND(L930,2)*ROUND(G930,3),2)</f>
      </c>
      <c s="36" t="s">
        <v>54</v>
      </c>
      <c>
        <f>(M930*21)/100</f>
      </c>
      <c t="s">
        <v>27</v>
      </c>
    </row>
    <row r="931" spans="1:5" ht="25.5">
      <c r="A931" s="35" t="s">
        <v>55</v>
      </c>
      <c r="E931" s="39" t="s">
        <v>1367</v>
      </c>
    </row>
    <row r="932" spans="1:5" ht="12.75">
      <c r="A932" s="35" t="s">
        <v>56</v>
      </c>
      <c r="E932" s="40" t="s">
        <v>5</v>
      </c>
    </row>
    <row r="933" spans="1:5" ht="12.75">
      <c r="A933" t="s">
        <v>57</v>
      </c>
      <c r="E933" s="39" t="s">
        <v>5</v>
      </c>
    </row>
    <row r="934" spans="1:16" ht="38.25">
      <c r="A934" t="s">
        <v>49</v>
      </c>
      <c s="34" t="s">
        <v>1480</v>
      </c>
      <c s="34" t="s">
        <v>60</v>
      </c>
      <c s="35" t="s">
        <v>5</v>
      </c>
      <c s="6" t="s">
        <v>1481</v>
      </c>
      <c s="36" t="s">
        <v>53</v>
      </c>
      <c s="37">
        <v>0.516</v>
      </c>
      <c s="36">
        <v>0</v>
      </c>
      <c s="36">
        <f>ROUND(G934*H934,6)</f>
      </c>
      <c r="L934" s="38">
        <v>0</v>
      </c>
      <c s="32">
        <f>ROUND(ROUND(L934,2)*ROUND(G934,3),2)</f>
      </c>
      <c s="36" t="s">
        <v>54</v>
      </c>
      <c>
        <f>(M934*21)/100</f>
      </c>
      <c t="s">
        <v>27</v>
      </c>
    </row>
    <row r="935" spans="1:5" ht="51">
      <c r="A935" s="35" t="s">
        <v>55</v>
      </c>
      <c r="E935" s="39" t="s">
        <v>1482</v>
      </c>
    </row>
    <row r="936" spans="1:5" ht="12.75">
      <c r="A936" s="35" t="s">
        <v>56</v>
      </c>
      <c r="E936" s="40" t="s">
        <v>5</v>
      </c>
    </row>
    <row r="937" spans="1:5" ht="12.75">
      <c r="A937" t="s">
        <v>57</v>
      </c>
      <c r="E937" s="39" t="s">
        <v>5</v>
      </c>
    </row>
    <row r="938" spans="1:16" ht="25.5">
      <c r="A938" t="s">
        <v>49</v>
      </c>
      <c s="34" t="s">
        <v>1483</v>
      </c>
      <c s="34" t="s">
        <v>1484</v>
      </c>
      <c s="35" t="s">
        <v>5</v>
      </c>
      <c s="6" t="s">
        <v>1485</v>
      </c>
      <c s="36" t="s">
        <v>350</v>
      </c>
      <c s="37">
        <v>4</v>
      </c>
      <c s="36">
        <v>0</v>
      </c>
      <c s="36">
        <f>ROUND(G938*H938,6)</f>
      </c>
      <c r="L938" s="38">
        <v>0</v>
      </c>
      <c s="32">
        <f>ROUND(ROUND(L938,2)*ROUND(G938,3),2)</f>
      </c>
      <c s="36" t="s">
        <v>54</v>
      </c>
      <c>
        <f>(M938*21)/100</f>
      </c>
      <c t="s">
        <v>27</v>
      </c>
    </row>
    <row r="939" spans="1:5" ht="25.5">
      <c r="A939" s="35" t="s">
        <v>55</v>
      </c>
      <c r="E939" s="39" t="s">
        <v>1485</v>
      </c>
    </row>
    <row r="940" spans="1:5" ht="12.75">
      <c r="A940" s="35" t="s">
        <v>56</v>
      </c>
      <c r="E940" s="40" t="s">
        <v>5</v>
      </c>
    </row>
    <row r="941" spans="1:5" ht="12.75">
      <c r="A941" t="s">
        <v>57</v>
      </c>
      <c r="E941" s="39" t="s">
        <v>5</v>
      </c>
    </row>
    <row r="942" spans="1:16" ht="12.75">
      <c r="A942" t="s">
        <v>49</v>
      </c>
      <c s="34" t="s">
        <v>1486</v>
      </c>
      <c s="34" t="s">
        <v>1487</v>
      </c>
      <c s="35" t="s">
        <v>5</v>
      </c>
      <c s="6" t="s">
        <v>1488</v>
      </c>
      <c s="36" t="s">
        <v>172</v>
      </c>
      <c s="37">
        <v>4</v>
      </c>
      <c s="36">
        <v>0</v>
      </c>
      <c s="36">
        <f>ROUND(G942*H942,6)</f>
      </c>
      <c r="L942" s="38">
        <v>0</v>
      </c>
      <c s="32">
        <f>ROUND(ROUND(L942,2)*ROUND(G942,3),2)</f>
      </c>
      <c s="36" t="s">
        <v>54</v>
      </c>
      <c>
        <f>(M942*21)/100</f>
      </c>
      <c t="s">
        <v>27</v>
      </c>
    </row>
    <row r="943" spans="1:5" ht="12.75">
      <c r="A943" s="35" t="s">
        <v>55</v>
      </c>
      <c r="E943" s="39" t="s">
        <v>1488</v>
      </c>
    </row>
    <row r="944" spans="1:5" ht="12.75">
      <c r="A944" s="35" t="s">
        <v>56</v>
      </c>
      <c r="E944" s="40" t="s">
        <v>5</v>
      </c>
    </row>
    <row r="945" spans="1:5" ht="12.75">
      <c r="A945" t="s">
        <v>57</v>
      </c>
      <c r="E945" s="39" t="s">
        <v>5</v>
      </c>
    </row>
    <row r="946" spans="1:16" ht="12.75">
      <c r="A946" t="s">
        <v>49</v>
      </c>
      <c s="34" t="s">
        <v>1489</v>
      </c>
      <c s="34" t="s">
        <v>1490</v>
      </c>
      <c s="35" t="s">
        <v>5</v>
      </c>
      <c s="6" t="s">
        <v>1491</v>
      </c>
      <c s="36" t="s">
        <v>350</v>
      </c>
      <c s="37">
        <v>4</v>
      </c>
      <c s="36">
        <v>0</v>
      </c>
      <c s="36">
        <f>ROUND(G946*H946,6)</f>
      </c>
      <c r="L946" s="38">
        <v>0</v>
      </c>
      <c s="32">
        <f>ROUND(ROUND(L946,2)*ROUND(G946,3),2)</f>
      </c>
      <c s="36" t="s">
        <v>54</v>
      </c>
      <c>
        <f>(M946*21)/100</f>
      </c>
      <c t="s">
        <v>27</v>
      </c>
    </row>
    <row r="947" spans="1:5" ht="12.75">
      <c r="A947" s="35" t="s">
        <v>55</v>
      </c>
      <c r="E947" s="39" t="s">
        <v>1491</v>
      </c>
    </row>
    <row r="948" spans="1:5" ht="12.75">
      <c r="A948" s="35" t="s">
        <v>56</v>
      </c>
      <c r="E948" s="40" t="s">
        <v>5</v>
      </c>
    </row>
    <row r="949" spans="1:5" ht="12.75">
      <c r="A949" t="s">
        <v>57</v>
      </c>
      <c r="E949" s="39" t="s">
        <v>5</v>
      </c>
    </row>
    <row r="950" spans="1:16" ht="25.5">
      <c r="A950" t="s">
        <v>49</v>
      </c>
      <c s="34" t="s">
        <v>1492</v>
      </c>
      <c s="34" t="s">
        <v>1493</v>
      </c>
      <c s="35" t="s">
        <v>5</v>
      </c>
      <c s="6" t="s">
        <v>1494</v>
      </c>
      <c s="36" t="s">
        <v>350</v>
      </c>
      <c s="37">
        <v>2</v>
      </c>
      <c s="36">
        <v>0</v>
      </c>
      <c s="36">
        <f>ROUND(G950*H950,6)</f>
      </c>
      <c r="L950" s="38">
        <v>0</v>
      </c>
      <c s="32">
        <f>ROUND(ROUND(L950,2)*ROUND(G950,3),2)</f>
      </c>
      <c s="36" t="s">
        <v>54</v>
      </c>
      <c>
        <f>(M950*21)/100</f>
      </c>
      <c t="s">
        <v>27</v>
      </c>
    </row>
    <row r="951" spans="1:5" ht="25.5">
      <c r="A951" s="35" t="s">
        <v>55</v>
      </c>
      <c r="E951" s="39" t="s">
        <v>1494</v>
      </c>
    </row>
    <row r="952" spans="1:5" ht="12.75">
      <c r="A952" s="35" t="s">
        <v>56</v>
      </c>
      <c r="E952" s="40" t="s">
        <v>5</v>
      </c>
    </row>
    <row r="953" spans="1:5" ht="12.75">
      <c r="A953" t="s">
        <v>57</v>
      </c>
      <c r="E953" s="39" t="s">
        <v>5</v>
      </c>
    </row>
    <row r="954" spans="1:16" ht="12.75">
      <c r="A954" t="s">
        <v>49</v>
      </c>
      <c s="34" t="s">
        <v>1495</v>
      </c>
      <c s="34" t="s">
        <v>1496</v>
      </c>
      <c s="35" t="s">
        <v>5</v>
      </c>
      <c s="6" t="s">
        <v>1497</v>
      </c>
      <c s="36" t="s">
        <v>172</v>
      </c>
      <c s="37">
        <v>0.72</v>
      </c>
      <c s="36">
        <v>0</v>
      </c>
      <c s="36">
        <f>ROUND(G954*H954,6)</f>
      </c>
      <c r="L954" s="38">
        <v>0</v>
      </c>
      <c s="32">
        <f>ROUND(ROUND(L954,2)*ROUND(G954,3),2)</f>
      </c>
      <c s="36" t="s">
        <v>54</v>
      </c>
      <c>
        <f>(M954*21)/100</f>
      </c>
      <c t="s">
        <v>27</v>
      </c>
    </row>
    <row r="955" spans="1:5" ht="12.75">
      <c r="A955" s="35" t="s">
        <v>55</v>
      </c>
      <c r="E955" s="39" t="s">
        <v>1497</v>
      </c>
    </row>
    <row r="956" spans="1:5" ht="12.75">
      <c r="A956" s="35" t="s">
        <v>56</v>
      </c>
      <c r="E956" s="40" t="s">
        <v>5</v>
      </c>
    </row>
    <row r="957" spans="1:5" ht="12.75">
      <c r="A957" t="s">
        <v>57</v>
      </c>
      <c r="E957" s="39" t="s">
        <v>5</v>
      </c>
    </row>
    <row r="958" spans="1:16" ht="12.75">
      <c r="A958" t="s">
        <v>49</v>
      </c>
      <c s="34" t="s">
        <v>1498</v>
      </c>
      <c s="34" t="s">
        <v>1499</v>
      </c>
      <c s="35" t="s">
        <v>5</v>
      </c>
      <c s="6" t="s">
        <v>1500</v>
      </c>
      <c s="36" t="s">
        <v>350</v>
      </c>
      <c s="37">
        <v>2</v>
      </c>
      <c s="36">
        <v>0</v>
      </c>
      <c s="36">
        <f>ROUND(G958*H958,6)</f>
      </c>
      <c r="L958" s="38">
        <v>0</v>
      </c>
      <c s="32">
        <f>ROUND(ROUND(L958,2)*ROUND(G958,3),2)</f>
      </c>
      <c s="36" t="s">
        <v>54</v>
      </c>
      <c>
        <f>(M958*21)/100</f>
      </c>
      <c t="s">
        <v>27</v>
      </c>
    </row>
    <row r="959" spans="1:5" ht="12.75">
      <c r="A959" s="35" t="s">
        <v>55</v>
      </c>
      <c r="E959" s="39" t="s">
        <v>1500</v>
      </c>
    </row>
    <row r="960" spans="1:5" ht="12.75">
      <c r="A960" s="35" t="s">
        <v>56</v>
      </c>
      <c r="E960" s="40" t="s">
        <v>5</v>
      </c>
    </row>
    <row r="961" spans="1:5" ht="12.75">
      <c r="A961" t="s">
        <v>57</v>
      </c>
      <c r="E961" s="39" t="s">
        <v>5</v>
      </c>
    </row>
    <row r="962" spans="1:16" ht="25.5">
      <c r="A962" t="s">
        <v>49</v>
      </c>
      <c s="34" t="s">
        <v>1501</v>
      </c>
      <c s="34" t="s">
        <v>1502</v>
      </c>
      <c s="35" t="s">
        <v>5</v>
      </c>
      <c s="6" t="s">
        <v>1503</v>
      </c>
      <c s="36" t="s">
        <v>350</v>
      </c>
      <c s="37">
        <v>2</v>
      </c>
      <c s="36">
        <v>0</v>
      </c>
      <c s="36">
        <f>ROUND(G962*H962,6)</f>
      </c>
      <c r="L962" s="38">
        <v>0</v>
      </c>
      <c s="32">
        <f>ROUND(ROUND(L962,2)*ROUND(G962,3),2)</f>
      </c>
      <c s="36" t="s">
        <v>54</v>
      </c>
      <c>
        <f>(M962*21)/100</f>
      </c>
      <c t="s">
        <v>27</v>
      </c>
    </row>
    <row r="963" spans="1:5" ht="25.5">
      <c r="A963" s="35" t="s">
        <v>55</v>
      </c>
      <c r="E963" s="39" t="s">
        <v>1503</v>
      </c>
    </row>
    <row r="964" spans="1:5" ht="12.75">
      <c r="A964" s="35" t="s">
        <v>56</v>
      </c>
      <c r="E964" s="40" t="s">
        <v>5</v>
      </c>
    </row>
    <row r="965" spans="1:5" ht="12.75">
      <c r="A965" t="s">
        <v>57</v>
      </c>
      <c r="E965" s="39" t="s">
        <v>5</v>
      </c>
    </row>
    <row r="966" spans="1:16" ht="12.75">
      <c r="A966" t="s">
        <v>49</v>
      </c>
      <c s="34" t="s">
        <v>1504</v>
      </c>
      <c s="34" t="s">
        <v>1505</v>
      </c>
      <c s="35" t="s">
        <v>5</v>
      </c>
      <c s="6" t="s">
        <v>1506</v>
      </c>
      <c s="36" t="s">
        <v>350</v>
      </c>
      <c s="37">
        <v>2</v>
      </c>
      <c s="36">
        <v>0</v>
      </c>
      <c s="36">
        <f>ROUND(G966*H966,6)</f>
      </c>
      <c r="L966" s="38">
        <v>0</v>
      </c>
      <c s="32">
        <f>ROUND(ROUND(L966,2)*ROUND(G966,3),2)</f>
      </c>
      <c s="36" t="s">
        <v>54</v>
      </c>
      <c>
        <f>(M966*21)/100</f>
      </c>
      <c t="s">
        <v>27</v>
      </c>
    </row>
    <row r="967" spans="1:5" ht="12.75">
      <c r="A967" s="35" t="s">
        <v>55</v>
      </c>
      <c r="E967" s="39" t="s">
        <v>1506</v>
      </c>
    </row>
    <row r="968" spans="1:5" ht="12.75">
      <c r="A968" s="35" t="s">
        <v>56</v>
      </c>
      <c r="E968" s="40" t="s">
        <v>5</v>
      </c>
    </row>
    <row r="969" spans="1:5" ht="12.75">
      <c r="A969" t="s">
        <v>57</v>
      </c>
      <c r="E969" s="39" t="s">
        <v>5</v>
      </c>
    </row>
    <row r="970" spans="1:16" ht="12.75">
      <c r="A970" t="s">
        <v>49</v>
      </c>
      <c s="34" t="s">
        <v>1507</v>
      </c>
      <c s="34" t="s">
        <v>1508</v>
      </c>
      <c s="35" t="s">
        <v>5</v>
      </c>
      <c s="6" t="s">
        <v>1509</v>
      </c>
      <c s="36" t="s">
        <v>350</v>
      </c>
      <c s="37">
        <v>6</v>
      </c>
      <c s="36">
        <v>0</v>
      </c>
      <c s="36">
        <f>ROUND(G970*H970,6)</f>
      </c>
      <c r="L970" s="38">
        <v>0</v>
      </c>
      <c s="32">
        <f>ROUND(ROUND(L970,2)*ROUND(G970,3),2)</f>
      </c>
      <c s="36" t="s">
        <v>54</v>
      </c>
      <c>
        <f>(M970*21)/100</f>
      </c>
      <c t="s">
        <v>27</v>
      </c>
    </row>
    <row r="971" spans="1:5" ht="12.75">
      <c r="A971" s="35" t="s">
        <v>55</v>
      </c>
      <c r="E971" s="39" t="s">
        <v>1509</v>
      </c>
    </row>
    <row r="972" spans="1:5" ht="12.75">
      <c r="A972" s="35" t="s">
        <v>56</v>
      </c>
      <c r="E972" s="40" t="s">
        <v>5</v>
      </c>
    </row>
    <row r="973" spans="1:5" ht="12.75">
      <c r="A973" t="s">
        <v>57</v>
      </c>
      <c r="E973" s="39" t="s">
        <v>5</v>
      </c>
    </row>
    <row r="974" spans="1:16" ht="25.5">
      <c r="A974" t="s">
        <v>49</v>
      </c>
      <c s="34" t="s">
        <v>1510</v>
      </c>
      <c s="34" t="s">
        <v>1511</v>
      </c>
      <c s="35" t="s">
        <v>5</v>
      </c>
      <c s="6" t="s">
        <v>1512</v>
      </c>
      <c s="36" t="s">
        <v>53</v>
      </c>
      <c s="37">
        <v>0.031</v>
      </c>
      <c s="36">
        <v>0</v>
      </c>
      <c s="36">
        <f>ROUND(G974*H974,6)</f>
      </c>
      <c r="L974" s="38">
        <v>0</v>
      </c>
      <c s="32">
        <f>ROUND(ROUND(L974,2)*ROUND(G974,3),2)</f>
      </c>
      <c s="36" t="s">
        <v>54</v>
      </c>
      <c>
        <f>(M974*21)/100</f>
      </c>
      <c t="s">
        <v>27</v>
      </c>
    </row>
    <row r="975" spans="1:5" ht="25.5">
      <c r="A975" s="35" t="s">
        <v>55</v>
      </c>
      <c r="E975" s="39" t="s">
        <v>1512</v>
      </c>
    </row>
    <row r="976" spans="1:5" ht="12.75">
      <c r="A976" s="35" t="s">
        <v>56</v>
      </c>
      <c r="E976" s="40" t="s">
        <v>5</v>
      </c>
    </row>
    <row r="977" spans="1:5" ht="12.75">
      <c r="A977" t="s">
        <v>57</v>
      </c>
      <c r="E977" s="39" t="s">
        <v>5</v>
      </c>
    </row>
    <row r="978" spans="1:16" ht="25.5">
      <c r="A978" t="s">
        <v>49</v>
      </c>
      <c s="34" t="s">
        <v>1513</v>
      </c>
      <c s="34" t="s">
        <v>1514</v>
      </c>
      <c s="35" t="s">
        <v>5</v>
      </c>
      <c s="6" t="s">
        <v>1515</v>
      </c>
      <c s="36" t="s">
        <v>53</v>
      </c>
      <c s="37">
        <v>0.031</v>
      </c>
      <c s="36">
        <v>0</v>
      </c>
      <c s="36">
        <f>ROUND(G978*H978,6)</f>
      </c>
      <c r="L978" s="38">
        <v>0</v>
      </c>
      <c s="32">
        <f>ROUND(ROUND(L978,2)*ROUND(G978,3),2)</f>
      </c>
      <c s="36" t="s">
        <v>54</v>
      </c>
      <c>
        <f>(M978*21)/100</f>
      </c>
      <c t="s">
        <v>27</v>
      </c>
    </row>
    <row r="979" spans="1:5" ht="38.25">
      <c r="A979" s="35" t="s">
        <v>55</v>
      </c>
      <c r="E979" s="39" t="s">
        <v>1516</v>
      </c>
    </row>
    <row r="980" spans="1:5" ht="12.75">
      <c r="A980" s="35" t="s">
        <v>56</v>
      </c>
      <c r="E980" s="40" t="s">
        <v>5</v>
      </c>
    </row>
    <row r="981" spans="1:5" ht="12.75">
      <c r="A981" t="s">
        <v>57</v>
      </c>
      <c r="E981" s="39" t="s">
        <v>5</v>
      </c>
    </row>
    <row r="982" spans="1:13" ht="12.75">
      <c r="A982" t="s">
        <v>46</v>
      </c>
      <c r="C982" s="31" t="s">
        <v>791</v>
      </c>
      <c r="E982" s="33" t="s">
        <v>1517</v>
      </c>
      <c r="J982" s="32">
        <f>0</f>
      </c>
      <c s="32">
        <f>0</f>
      </c>
      <c s="32">
        <f>0+L983+L987+L991+L995</f>
      </c>
      <c s="32">
        <f>0+M983+M987+M991+M995</f>
      </c>
    </row>
    <row r="983" spans="1:16" ht="12.75">
      <c r="A983" t="s">
        <v>49</v>
      </c>
      <c s="34" t="s">
        <v>1518</v>
      </c>
      <c s="34" t="s">
        <v>1519</v>
      </c>
      <c s="35" t="s">
        <v>5</v>
      </c>
      <c s="6" t="s">
        <v>1520</v>
      </c>
      <c s="36" t="s">
        <v>772</v>
      </c>
      <c s="37">
        <v>7</v>
      </c>
      <c s="36">
        <v>0</v>
      </c>
      <c s="36">
        <f>ROUND(G983*H983,6)</f>
      </c>
      <c r="L983" s="38">
        <v>0</v>
      </c>
      <c s="32">
        <f>ROUND(ROUND(L983,2)*ROUND(G983,3),2)</f>
      </c>
      <c s="36" t="s">
        <v>54</v>
      </c>
      <c>
        <f>(M983*21)/100</f>
      </c>
      <c t="s">
        <v>27</v>
      </c>
    </row>
    <row r="984" spans="1:5" ht="12.75">
      <c r="A984" s="35" t="s">
        <v>55</v>
      </c>
      <c r="E984" s="39" t="s">
        <v>1520</v>
      </c>
    </row>
    <row r="985" spans="1:5" ht="12.75">
      <c r="A985" s="35" t="s">
        <v>56</v>
      </c>
      <c r="E985" s="40" t="s">
        <v>5</v>
      </c>
    </row>
    <row r="986" spans="1:5" ht="12.75">
      <c r="A986" t="s">
        <v>57</v>
      </c>
      <c r="E986" s="39" t="s">
        <v>5</v>
      </c>
    </row>
    <row r="987" spans="1:16" ht="25.5">
      <c r="A987" t="s">
        <v>49</v>
      </c>
      <c s="34" t="s">
        <v>1521</v>
      </c>
      <c s="34" t="s">
        <v>1522</v>
      </c>
      <c s="35" t="s">
        <v>5</v>
      </c>
      <c s="6" t="s">
        <v>1523</v>
      </c>
      <c s="36" t="s">
        <v>350</v>
      </c>
      <c s="37">
        <v>7</v>
      </c>
      <c s="36">
        <v>0</v>
      </c>
      <c s="36">
        <f>ROUND(G987*H987,6)</f>
      </c>
      <c r="L987" s="38">
        <v>0</v>
      </c>
      <c s="32">
        <f>ROUND(ROUND(L987,2)*ROUND(G987,3),2)</f>
      </c>
      <c s="36" t="s">
        <v>54</v>
      </c>
      <c>
        <f>(M987*21)/100</f>
      </c>
      <c t="s">
        <v>27</v>
      </c>
    </row>
    <row r="988" spans="1:5" ht="25.5">
      <c r="A988" s="35" t="s">
        <v>55</v>
      </c>
      <c r="E988" s="39" t="s">
        <v>1523</v>
      </c>
    </row>
    <row r="989" spans="1:5" ht="12.75">
      <c r="A989" s="35" t="s">
        <v>56</v>
      </c>
      <c r="E989" s="40" t="s">
        <v>5</v>
      </c>
    </row>
    <row r="990" spans="1:5" ht="12.75">
      <c r="A990" t="s">
        <v>57</v>
      </c>
      <c r="E990" s="39" t="s">
        <v>5</v>
      </c>
    </row>
    <row r="991" spans="1:16" ht="25.5">
      <c r="A991" t="s">
        <v>49</v>
      </c>
      <c s="34" t="s">
        <v>1524</v>
      </c>
      <c s="34" t="s">
        <v>1525</v>
      </c>
      <c s="35" t="s">
        <v>5</v>
      </c>
      <c s="6" t="s">
        <v>1526</v>
      </c>
      <c s="36" t="s">
        <v>53</v>
      </c>
      <c s="37">
        <v>0.211</v>
      </c>
      <c s="36">
        <v>0</v>
      </c>
      <c s="36">
        <f>ROUND(G991*H991,6)</f>
      </c>
      <c r="L991" s="38">
        <v>0</v>
      </c>
      <c s="32">
        <f>ROUND(ROUND(L991,2)*ROUND(G991,3),2)</f>
      </c>
      <c s="36" t="s">
        <v>54</v>
      </c>
      <c>
        <f>(M991*21)/100</f>
      </c>
      <c t="s">
        <v>27</v>
      </c>
    </row>
    <row r="992" spans="1:5" ht="25.5">
      <c r="A992" s="35" t="s">
        <v>55</v>
      </c>
      <c r="E992" s="39" t="s">
        <v>1526</v>
      </c>
    </row>
    <row r="993" spans="1:5" ht="12.75">
      <c r="A993" s="35" t="s">
        <v>56</v>
      </c>
      <c r="E993" s="40" t="s">
        <v>5</v>
      </c>
    </row>
    <row r="994" spans="1:5" ht="12.75">
      <c r="A994" t="s">
        <v>57</v>
      </c>
      <c r="E994" s="39" t="s">
        <v>5</v>
      </c>
    </row>
    <row r="995" spans="1:16" ht="38.25">
      <c r="A995" t="s">
        <v>49</v>
      </c>
      <c s="34" t="s">
        <v>1527</v>
      </c>
      <c s="34" t="s">
        <v>1528</v>
      </c>
      <c s="35" t="s">
        <v>5</v>
      </c>
      <c s="6" t="s">
        <v>1529</v>
      </c>
      <c s="36" t="s">
        <v>53</v>
      </c>
      <c s="37">
        <v>0.211</v>
      </c>
      <c s="36">
        <v>0</v>
      </c>
      <c s="36">
        <f>ROUND(G995*H995,6)</f>
      </c>
      <c r="L995" s="38">
        <v>0</v>
      </c>
      <c s="32">
        <f>ROUND(ROUND(L995,2)*ROUND(G995,3),2)</f>
      </c>
      <c s="36" t="s">
        <v>54</v>
      </c>
      <c>
        <f>(M995*21)/100</f>
      </c>
      <c t="s">
        <v>27</v>
      </c>
    </row>
    <row r="996" spans="1:5" ht="38.25">
      <c r="A996" s="35" t="s">
        <v>55</v>
      </c>
      <c r="E996" s="39" t="s">
        <v>1530</v>
      </c>
    </row>
    <row r="997" spans="1:5" ht="12.75">
      <c r="A997" s="35" t="s">
        <v>56</v>
      </c>
      <c r="E997" s="40" t="s">
        <v>5</v>
      </c>
    </row>
    <row r="998" spans="1:5" ht="12.75">
      <c r="A998" t="s">
        <v>57</v>
      </c>
      <c r="E998" s="39" t="s">
        <v>5</v>
      </c>
    </row>
    <row r="999" spans="1:13" ht="12.75">
      <c r="A999" t="s">
        <v>46</v>
      </c>
      <c r="C999" s="31" t="s">
        <v>1531</v>
      </c>
      <c r="E999" s="33" t="s">
        <v>1532</v>
      </c>
      <c r="J999" s="32">
        <f>0</f>
      </c>
      <c s="32">
        <f>0</f>
      </c>
      <c s="32">
        <f>0+L1000+L1004+L1008+L1012+L1016</f>
      </c>
      <c s="32">
        <f>0+M1000+M1004+M1008+M1012+M1016</f>
      </c>
    </row>
    <row r="1000" spans="1:16" ht="25.5">
      <c r="A1000" t="s">
        <v>49</v>
      </c>
      <c s="34" t="s">
        <v>1533</v>
      </c>
      <c s="34" t="s">
        <v>1534</v>
      </c>
      <c s="35" t="s">
        <v>5</v>
      </c>
      <c s="6" t="s">
        <v>1535</v>
      </c>
      <c s="36" t="s">
        <v>409</v>
      </c>
      <c s="37">
        <v>185.385</v>
      </c>
      <c s="36">
        <v>0</v>
      </c>
      <c s="36">
        <f>ROUND(G1000*H1000,6)</f>
      </c>
      <c r="L1000" s="38">
        <v>0</v>
      </c>
      <c s="32">
        <f>ROUND(ROUND(L1000,2)*ROUND(G1000,3),2)</f>
      </c>
      <c s="36" t="s">
        <v>54</v>
      </c>
      <c>
        <f>(M1000*21)/100</f>
      </c>
      <c t="s">
        <v>27</v>
      </c>
    </row>
    <row r="1001" spans="1:5" ht="25.5">
      <c r="A1001" s="35" t="s">
        <v>55</v>
      </c>
      <c r="E1001" s="39" t="s">
        <v>1535</v>
      </c>
    </row>
    <row r="1002" spans="1:5" ht="12.75">
      <c r="A1002" s="35" t="s">
        <v>56</v>
      </c>
      <c r="E1002" s="40" t="s">
        <v>5</v>
      </c>
    </row>
    <row r="1003" spans="1:5" ht="12.75">
      <c r="A1003" t="s">
        <v>57</v>
      </c>
      <c r="E1003" s="39" t="s">
        <v>5</v>
      </c>
    </row>
    <row r="1004" spans="1:16" ht="38.25">
      <c r="A1004" t="s">
        <v>49</v>
      </c>
      <c s="34" t="s">
        <v>1536</v>
      </c>
      <c s="34" t="s">
        <v>1537</v>
      </c>
      <c s="35" t="s">
        <v>5</v>
      </c>
      <c s="6" t="s">
        <v>1538</v>
      </c>
      <c s="36" t="s">
        <v>409</v>
      </c>
      <c s="37">
        <v>12.8</v>
      </c>
      <c s="36">
        <v>0</v>
      </c>
      <c s="36">
        <f>ROUND(G1004*H1004,6)</f>
      </c>
      <c r="L1004" s="38">
        <v>0</v>
      </c>
      <c s="32">
        <f>ROUND(ROUND(L1004,2)*ROUND(G1004,3),2)</f>
      </c>
      <c s="36" t="s">
        <v>54</v>
      </c>
      <c>
        <f>(M1004*21)/100</f>
      </c>
      <c t="s">
        <v>27</v>
      </c>
    </row>
    <row r="1005" spans="1:5" ht="38.25">
      <c r="A1005" s="35" t="s">
        <v>55</v>
      </c>
      <c r="E1005" s="39" t="s">
        <v>1539</v>
      </c>
    </row>
    <row r="1006" spans="1:5" ht="12.75">
      <c r="A1006" s="35" t="s">
        <v>56</v>
      </c>
      <c r="E1006" s="40" t="s">
        <v>5</v>
      </c>
    </row>
    <row r="1007" spans="1:5" ht="12.75">
      <c r="A1007" t="s">
        <v>57</v>
      </c>
      <c r="E1007" s="39" t="s">
        <v>5</v>
      </c>
    </row>
    <row r="1008" spans="1:16" ht="25.5">
      <c r="A1008" t="s">
        <v>49</v>
      </c>
      <c s="34" t="s">
        <v>1540</v>
      </c>
      <c s="34" t="s">
        <v>1541</v>
      </c>
      <c s="35" t="s">
        <v>5</v>
      </c>
      <c s="6" t="s">
        <v>1542</v>
      </c>
      <c s="36" t="s">
        <v>409</v>
      </c>
      <c s="37">
        <v>198.185</v>
      </c>
      <c s="36">
        <v>0</v>
      </c>
      <c s="36">
        <f>ROUND(G1008*H1008,6)</f>
      </c>
      <c r="L1008" s="38">
        <v>0</v>
      </c>
      <c s="32">
        <f>ROUND(ROUND(L1008,2)*ROUND(G1008,3),2)</f>
      </c>
      <c s="36" t="s">
        <v>54</v>
      </c>
      <c>
        <f>(M1008*21)/100</f>
      </c>
      <c t="s">
        <v>27</v>
      </c>
    </row>
    <row r="1009" spans="1:5" ht="25.5">
      <c r="A1009" s="35" t="s">
        <v>55</v>
      </c>
      <c r="E1009" s="39" t="s">
        <v>1542</v>
      </c>
    </row>
    <row r="1010" spans="1:5" ht="12.75">
      <c r="A1010" s="35" t="s">
        <v>56</v>
      </c>
      <c r="E1010" s="40" t="s">
        <v>5</v>
      </c>
    </row>
    <row r="1011" spans="1:5" ht="12.75">
      <c r="A1011" t="s">
        <v>57</v>
      </c>
      <c r="E1011" s="39" t="s">
        <v>5</v>
      </c>
    </row>
    <row r="1012" spans="1:16" ht="25.5">
      <c r="A1012" t="s">
        <v>49</v>
      </c>
      <c s="34" t="s">
        <v>1543</v>
      </c>
      <c s="34" t="s">
        <v>1544</v>
      </c>
      <c s="35" t="s">
        <v>5</v>
      </c>
      <c s="6" t="s">
        <v>1545</v>
      </c>
      <c s="36" t="s">
        <v>53</v>
      </c>
      <c s="37">
        <v>3.266</v>
      </c>
      <c s="36">
        <v>0</v>
      </c>
      <c s="36">
        <f>ROUND(G1012*H1012,6)</f>
      </c>
      <c r="L1012" s="38">
        <v>0</v>
      </c>
      <c s="32">
        <f>ROUND(ROUND(L1012,2)*ROUND(G1012,3),2)</f>
      </c>
      <c s="36" t="s">
        <v>54</v>
      </c>
      <c>
        <f>(M1012*21)/100</f>
      </c>
      <c t="s">
        <v>27</v>
      </c>
    </row>
    <row r="1013" spans="1:5" ht="25.5">
      <c r="A1013" s="35" t="s">
        <v>55</v>
      </c>
      <c r="E1013" s="39" t="s">
        <v>1545</v>
      </c>
    </row>
    <row r="1014" spans="1:5" ht="12.75">
      <c r="A1014" s="35" t="s">
        <v>56</v>
      </c>
      <c r="E1014" s="40" t="s">
        <v>5</v>
      </c>
    </row>
    <row r="1015" spans="1:5" ht="12.75">
      <c r="A1015" t="s">
        <v>57</v>
      </c>
      <c r="E1015" s="39" t="s">
        <v>5</v>
      </c>
    </row>
    <row r="1016" spans="1:16" ht="38.25">
      <c r="A1016" t="s">
        <v>49</v>
      </c>
      <c s="34" t="s">
        <v>1546</v>
      </c>
      <c s="34" t="s">
        <v>1547</v>
      </c>
      <c s="35" t="s">
        <v>5</v>
      </c>
      <c s="6" t="s">
        <v>1548</v>
      </c>
      <c s="36" t="s">
        <v>53</v>
      </c>
      <c s="37">
        <v>3.266</v>
      </c>
      <c s="36">
        <v>0</v>
      </c>
      <c s="36">
        <f>ROUND(G1016*H1016,6)</f>
      </c>
      <c r="L1016" s="38">
        <v>0</v>
      </c>
      <c s="32">
        <f>ROUND(ROUND(L1016,2)*ROUND(G1016,3),2)</f>
      </c>
      <c s="36" t="s">
        <v>54</v>
      </c>
      <c>
        <f>(M1016*21)/100</f>
      </c>
      <c t="s">
        <v>27</v>
      </c>
    </row>
    <row r="1017" spans="1:5" ht="38.25">
      <c r="A1017" s="35" t="s">
        <v>55</v>
      </c>
      <c r="E1017" s="39" t="s">
        <v>1549</v>
      </c>
    </row>
    <row r="1018" spans="1:5" ht="12.75">
      <c r="A1018" s="35" t="s">
        <v>56</v>
      </c>
      <c r="E1018" s="40" t="s">
        <v>5</v>
      </c>
    </row>
    <row r="1019" spans="1:5" ht="12.75">
      <c r="A1019" t="s">
        <v>57</v>
      </c>
      <c r="E1019" s="39" t="s">
        <v>5</v>
      </c>
    </row>
    <row r="1020" spans="1:13" ht="12.75">
      <c r="A1020" t="s">
        <v>46</v>
      </c>
      <c r="C1020" s="31" t="s">
        <v>1550</v>
      </c>
      <c r="E1020" s="33" t="s">
        <v>1551</v>
      </c>
      <c r="J1020" s="32">
        <f>0</f>
      </c>
      <c s="32">
        <f>0</f>
      </c>
      <c s="32">
        <f>0+L1021+L1025+L1029+L1033+L1037+L1041+L1045+L1049+L1053+L1057+L1061+L1065+L1069+L1073+L1077+L1081+L1085+L1089+L1093+L1097+L1101+L1105+L1109+L1113+L1117+L1121+L1125+L1129+L1133+L1137+L1141+L1145+L1149+L1153+L1157+L1161+L1165</f>
      </c>
      <c s="32">
        <f>0+M1021+M1025+M1029+M1033+M1037+M1041+M1045+M1049+M1053+M1057+M1061+M1065+M1069+M1073+M1077+M1081+M1085+M1089+M1093+M1097+M1101+M1105+M1109+M1113+M1117+M1121+M1125+M1129+M1133+M1137+M1141+M1145+M1149+M1153+M1157+M1161+M1165</f>
      </c>
    </row>
    <row r="1021" spans="1:16" ht="12.75">
      <c r="A1021" t="s">
        <v>49</v>
      </c>
      <c s="34" t="s">
        <v>1552</v>
      </c>
      <c s="34" t="s">
        <v>1553</v>
      </c>
      <c s="35" t="s">
        <v>5</v>
      </c>
      <c s="6" t="s">
        <v>1554</v>
      </c>
      <c s="36" t="s">
        <v>409</v>
      </c>
      <c s="37">
        <v>20.94</v>
      </c>
      <c s="36">
        <v>0</v>
      </c>
      <c s="36">
        <f>ROUND(G1021*H1021,6)</f>
      </c>
      <c r="L1021" s="38">
        <v>0</v>
      </c>
      <c s="32">
        <f>ROUND(ROUND(L1021,2)*ROUND(G1021,3),2)</f>
      </c>
      <c s="36" t="s">
        <v>54</v>
      </c>
      <c>
        <f>(M1021*21)/100</f>
      </c>
      <c t="s">
        <v>27</v>
      </c>
    </row>
    <row r="1022" spans="1:5" ht="12.75">
      <c r="A1022" s="35" t="s">
        <v>55</v>
      </c>
      <c r="E1022" s="39" t="s">
        <v>1554</v>
      </c>
    </row>
    <row r="1023" spans="1:5" ht="12.75">
      <c r="A1023" s="35" t="s">
        <v>56</v>
      </c>
      <c r="E1023" s="40" t="s">
        <v>5</v>
      </c>
    </row>
    <row r="1024" spans="1:5" ht="12.75">
      <c r="A1024" t="s">
        <v>57</v>
      </c>
      <c r="E1024" s="39" t="s">
        <v>5</v>
      </c>
    </row>
    <row r="1025" spans="1:16" ht="25.5">
      <c r="A1025" t="s">
        <v>49</v>
      </c>
      <c s="34" t="s">
        <v>1555</v>
      </c>
      <c s="34" t="s">
        <v>1556</v>
      </c>
      <c s="35" t="s">
        <v>5</v>
      </c>
      <c s="6" t="s">
        <v>1367</v>
      </c>
      <c s="36" t="s">
        <v>53</v>
      </c>
      <c s="37">
        <v>0.888</v>
      </c>
      <c s="36">
        <v>0</v>
      </c>
      <c s="36">
        <f>ROUND(G1025*H1025,6)</f>
      </c>
      <c r="L1025" s="38">
        <v>0</v>
      </c>
      <c s="32">
        <f>ROUND(ROUND(L1025,2)*ROUND(G1025,3),2)</f>
      </c>
      <c s="36" t="s">
        <v>54</v>
      </c>
      <c>
        <f>(M1025*21)/100</f>
      </c>
      <c t="s">
        <v>27</v>
      </c>
    </row>
    <row r="1026" spans="1:5" ht="25.5">
      <c r="A1026" s="35" t="s">
        <v>55</v>
      </c>
      <c r="E1026" s="39" t="s">
        <v>1367</v>
      </c>
    </row>
    <row r="1027" spans="1:5" ht="12.75">
      <c r="A1027" s="35" t="s">
        <v>56</v>
      </c>
      <c r="E1027" s="40" t="s">
        <v>5</v>
      </c>
    </row>
    <row r="1028" spans="1:5" ht="12.75">
      <c r="A1028" t="s">
        <v>57</v>
      </c>
      <c r="E1028" s="39" t="s">
        <v>5</v>
      </c>
    </row>
    <row r="1029" spans="1:16" ht="12.75">
      <c r="A1029" t="s">
        <v>49</v>
      </c>
      <c s="34" t="s">
        <v>1557</v>
      </c>
      <c s="34" t="s">
        <v>1558</v>
      </c>
      <c s="35" t="s">
        <v>5</v>
      </c>
      <c s="6" t="s">
        <v>1559</v>
      </c>
      <c s="36" t="s">
        <v>53</v>
      </c>
      <c s="37">
        <v>0.444</v>
      </c>
      <c s="36">
        <v>0</v>
      </c>
      <c s="36">
        <f>ROUND(G1029*H1029,6)</f>
      </c>
      <c r="L1029" s="38">
        <v>0</v>
      </c>
      <c s="32">
        <f>ROUND(ROUND(L1029,2)*ROUND(G1029,3),2)</f>
      </c>
      <c s="36" t="s">
        <v>54</v>
      </c>
      <c>
        <f>(M1029*21)/100</f>
      </c>
      <c t="s">
        <v>27</v>
      </c>
    </row>
    <row r="1030" spans="1:5" ht="12.75">
      <c r="A1030" s="35" t="s">
        <v>55</v>
      </c>
      <c r="E1030" s="39" t="s">
        <v>1559</v>
      </c>
    </row>
    <row r="1031" spans="1:5" ht="12.75">
      <c r="A1031" s="35" t="s">
        <v>56</v>
      </c>
      <c r="E1031" s="40" t="s">
        <v>5</v>
      </c>
    </row>
    <row r="1032" spans="1:5" ht="12.75">
      <c r="A1032" t="s">
        <v>57</v>
      </c>
      <c r="E1032" s="39" t="s">
        <v>5</v>
      </c>
    </row>
    <row r="1033" spans="1:16" ht="12.75">
      <c r="A1033" t="s">
        <v>49</v>
      </c>
      <c s="34" t="s">
        <v>1560</v>
      </c>
      <c s="34" t="s">
        <v>1561</v>
      </c>
      <c s="35" t="s">
        <v>5</v>
      </c>
      <c s="6" t="s">
        <v>1562</v>
      </c>
      <c s="36" t="s">
        <v>409</v>
      </c>
      <c s="37">
        <v>20.94</v>
      </c>
      <c s="36">
        <v>0</v>
      </c>
      <c s="36">
        <f>ROUND(G1033*H1033,6)</f>
      </c>
      <c r="L1033" s="38">
        <v>0</v>
      </c>
      <c s="32">
        <f>ROUND(ROUND(L1033,2)*ROUND(G1033,3),2)</f>
      </c>
      <c s="36" t="s">
        <v>54</v>
      </c>
      <c>
        <f>(M1033*21)/100</f>
      </c>
      <c t="s">
        <v>27</v>
      </c>
    </row>
    <row r="1034" spans="1:5" ht="12.75">
      <c r="A1034" s="35" t="s">
        <v>55</v>
      </c>
      <c r="E1034" s="39" t="s">
        <v>1562</v>
      </c>
    </row>
    <row r="1035" spans="1:5" ht="12.75">
      <c r="A1035" s="35" t="s">
        <v>56</v>
      </c>
      <c r="E1035" s="40" t="s">
        <v>5</v>
      </c>
    </row>
    <row r="1036" spans="1:5" ht="12.75">
      <c r="A1036" t="s">
        <v>57</v>
      </c>
      <c r="E1036" s="39" t="s">
        <v>5</v>
      </c>
    </row>
    <row r="1037" spans="1:16" ht="25.5">
      <c r="A1037" t="s">
        <v>49</v>
      </c>
      <c s="34" t="s">
        <v>1563</v>
      </c>
      <c s="34" t="s">
        <v>1564</v>
      </c>
      <c s="35" t="s">
        <v>5</v>
      </c>
      <c s="6" t="s">
        <v>1565</v>
      </c>
      <c s="36" t="s">
        <v>409</v>
      </c>
      <c s="37">
        <v>26.4</v>
      </c>
      <c s="36">
        <v>0</v>
      </c>
      <c s="36">
        <f>ROUND(G1037*H1037,6)</f>
      </c>
      <c r="L1037" s="38">
        <v>0</v>
      </c>
      <c s="32">
        <f>ROUND(ROUND(L1037,2)*ROUND(G1037,3),2)</f>
      </c>
      <c s="36" t="s">
        <v>54</v>
      </c>
      <c>
        <f>(M1037*21)/100</f>
      </c>
      <c t="s">
        <v>27</v>
      </c>
    </row>
    <row r="1038" spans="1:5" ht="25.5">
      <c r="A1038" s="35" t="s">
        <v>55</v>
      </c>
      <c r="E1038" s="39" t="s">
        <v>1565</v>
      </c>
    </row>
    <row r="1039" spans="1:5" ht="12.75">
      <c r="A1039" s="35" t="s">
        <v>56</v>
      </c>
      <c r="E1039" s="40" t="s">
        <v>5</v>
      </c>
    </row>
    <row r="1040" spans="1:5" ht="12.75">
      <c r="A1040" t="s">
        <v>57</v>
      </c>
      <c r="E1040" s="39" t="s">
        <v>5</v>
      </c>
    </row>
    <row r="1041" spans="1:16" ht="25.5">
      <c r="A1041" t="s">
        <v>49</v>
      </c>
      <c s="34" t="s">
        <v>1566</v>
      </c>
      <c s="34" t="s">
        <v>1567</v>
      </c>
      <c s="35" t="s">
        <v>5</v>
      </c>
      <c s="6" t="s">
        <v>1568</v>
      </c>
      <c s="36" t="s">
        <v>53</v>
      </c>
      <c s="37">
        <v>0.277</v>
      </c>
      <c s="36">
        <v>0</v>
      </c>
      <c s="36">
        <f>ROUND(G1041*H1041,6)</f>
      </c>
      <c r="L1041" s="38">
        <v>0</v>
      </c>
      <c s="32">
        <f>ROUND(ROUND(L1041,2)*ROUND(G1041,3),2)</f>
      </c>
      <c s="36" t="s">
        <v>54</v>
      </c>
      <c>
        <f>(M1041*21)/100</f>
      </c>
      <c t="s">
        <v>27</v>
      </c>
    </row>
    <row r="1042" spans="1:5" ht="25.5">
      <c r="A1042" s="35" t="s">
        <v>55</v>
      </c>
      <c r="E1042" s="39" t="s">
        <v>1568</v>
      </c>
    </row>
    <row r="1043" spans="1:5" ht="12.75">
      <c r="A1043" s="35" t="s">
        <v>56</v>
      </c>
      <c r="E1043" s="40" t="s">
        <v>5</v>
      </c>
    </row>
    <row r="1044" spans="1:5" ht="12.75">
      <c r="A1044" t="s">
        <v>57</v>
      </c>
      <c r="E1044" s="39" t="s">
        <v>5</v>
      </c>
    </row>
    <row r="1045" spans="1:16" ht="38.25">
      <c r="A1045" t="s">
        <v>49</v>
      </c>
      <c s="34" t="s">
        <v>1569</v>
      </c>
      <c s="34" t="s">
        <v>69</v>
      </c>
      <c s="35" t="s">
        <v>5</v>
      </c>
      <c s="6" t="s">
        <v>1570</v>
      </c>
      <c s="36" t="s">
        <v>53</v>
      </c>
      <c s="37">
        <v>0.277</v>
      </c>
      <c s="36">
        <v>0</v>
      </c>
      <c s="36">
        <f>ROUND(G1045*H1045,6)</f>
      </c>
      <c r="L1045" s="38">
        <v>0</v>
      </c>
      <c s="32">
        <f>ROUND(ROUND(L1045,2)*ROUND(G1045,3),2)</f>
      </c>
      <c s="36" t="s">
        <v>54</v>
      </c>
      <c>
        <f>(M1045*21)/100</f>
      </c>
      <c t="s">
        <v>27</v>
      </c>
    </row>
    <row r="1046" spans="1:5" ht="51">
      <c r="A1046" s="35" t="s">
        <v>55</v>
      </c>
      <c r="E1046" s="39" t="s">
        <v>1571</v>
      </c>
    </row>
    <row r="1047" spans="1:5" ht="12.75">
      <c r="A1047" s="35" t="s">
        <v>56</v>
      </c>
      <c r="E1047" s="40" t="s">
        <v>5</v>
      </c>
    </row>
    <row r="1048" spans="1:5" ht="12.75">
      <c r="A1048" t="s">
        <v>57</v>
      </c>
      <c r="E1048" s="39" t="s">
        <v>5</v>
      </c>
    </row>
    <row r="1049" spans="1:16" ht="25.5">
      <c r="A1049" t="s">
        <v>49</v>
      </c>
      <c s="34" t="s">
        <v>1572</v>
      </c>
      <c s="34" t="s">
        <v>1573</v>
      </c>
      <c s="35" t="s">
        <v>5</v>
      </c>
      <c s="6" t="s">
        <v>1574</v>
      </c>
      <c s="36" t="s">
        <v>409</v>
      </c>
      <c s="37">
        <v>497.616</v>
      </c>
      <c s="36">
        <v>0</v>
      </c>
      <c s="36">
        <f>ROUND(G1049*H1049,6)</f>
      </c>
      <c r="L1049" s="38">
        <v>0</v>
      </c>
      <c s="32">
        <f>ROUND(ROUND(L1049,2)*ROUND(G1049,3),2)</f>
      </c>
      <c s="36" t="s">
        <v>54</v>
      </c>
      <c>
        <f>(M1049*21)/100</f>
      </c>
      <c t="s">
        <v>27</v>
      </c>
    </row>
    <row r="1050" spans="1:5" ht="25.5">
      <c r="A1050" s="35" t="s">
        <v>55</v>
      </c>
      <c r="E1050" s="39" t="s">
        <v>1574</v>
      </c>
    </row>
    <row r="1051" spans="1:5" ht="12.75">
      <c r="A1051" s="35" t="s">
        <v>56</v>
      </c>
      <c r="E1051" s="40" t="s">
        <v>5</v>
      </c>
    </row>
    <row r="1052" spans="1:5" ht="12.75">
      <c r="A1052" t="s">
        <v>57</v>
      </c>
      <c r="E1052" s="39" t="s">
        <v>5</v>
      </c>
    </row>
    <row r="1053" spans="1:16" ht="12.75">
      <c r="A1053" t="s">
        <v>49</v>
      </c>
      <c s="34" t="s">
        <v>1575</v>
      </c>
      <c s="34" t="s">
        <v>1576</v>
      </c>
      <c s="35" t="s">
        <v>5</v>
      </c>
      <c s="6" t="s">
        <v>1577</v>
      </c>
      <c s="36" t="s">
        <v>409</v>
      </c>
      <c s="37">
        <v>522.497</v>
      </c>
      <c s="36">
        <v>0</v>
      </c>
      <c s="36">
        <f>ROUND(G1053*H1053,6)</f>
      </c>
      <c r="L1053" s="38">
        <v>0</v>
      </c>
      <c s="32">
        <f>ROUND(ROUND(L1053,2)*ROUND(G1053,3),2)</f>
      </c>
      <c s="36" t="s">
        <v>54</v>
      </c>
      <c>
        <f>(M1053*21)/100</f>
      </c>
      <c t="s">
        <v>27</v>
      </c>
    </row>
    <row r="1054" spans="1:5" ht="12.75">
      <c r="A1054" s="35" t="s">
        <v>55</v>
      </c>
      <c r="E1054" s="39" t="s">
        <v>1577</v>
      </c>
    </row>
    <row r="1055" spans="1:5" ht="12.75">
      <c r="A1055" s="35" t="s">
        <v>56</v>
      </c>
      <c r="E1055" s="40" t="s">
        <v>5</v>
      </c>
    </row>
    <row r="1056" spans="1:5" ht="12.75">
      <c r="A1056" t="s">
        <v>57</v>
      </c>
      <c r="E1056" s="39" t="s">
        <v>5</v>
      </c>
    </row>
    <row r="1057" spans="1:16" ht="12.75">
      <c r="A1057" t="s">
        <v>49</v>
      </c>
      <c s="34" t="s">
        <v>1578</v>
      </c>
      <c s="34" t="s">
        <v>1579</v>
      </c>
      <c s="35" t="s">
        <v>5</v>
      </c>
      <c s="6" t="s">
        <v>1580</v>
      </c>
      <c s="36" t="s">
        <v>172</v>
      </c>
      <c s="37">
        <v>696.662</v>
      </c>
      <c s="36">
        <v>0</v>
      </c>
      <c s="36">
        <f>ROUND(G1057*H1057,6)</f>
      </c>
      <c r="L1057" s="38">
        <v>0</v>
      </c>
      <c s="32">
        <f>ROUND(ROUND(L1057,2)*ROUND(G1057,3),2)</f>
      </c>
      <c s="36" t="s">
        <v>54</v>
      </c>
      <c>
        <f>(M1057*21)/100</f>
      </c>
      <c t="s">
        <v>27</v>
      </c>
    </row>
    <row r="1058" spans="1:5" ht="12.75">
      <c r="A1058" s="35" t="s">
        <v>55</v>
      </c>
      <c r="E1058" s="39" t="s">
        <v>1580</v>
      </c>
    </row>
    <row r="1059" spans="1:5" ht="12.75">
      <c r="A1059" s="35" t="s">
        <v>56</v>
      </c>
      <c r="E1059" s="40" t="s">
        <v>5</v>
      </c>
    </row>
    <row r="1060" spans="1:5" ht="12.75">
      <c r="A1060" t="s">
        <v>57</v>
      </c>
      <c r="E1060" s="39" t="s">
        <v>5</v>
      </c>
    </row>
    <row r="1061" spans="1:16" ht="38.25">
      <c r="A1061" t="s">
        <v>49</v>
      </c>
      <c s="34" t="s">
        <v>1581</v>
      </c>
      <c s="34" t="s">
        <v>1582</v>
      </c>
      <c s="35" t="s">
        <v>5</v>
      </c>
      <c s="6" t="s">
        <v>1583</v>
      </c>
      <c s="36" t="s">
        <v>409</v>
      </c>
      <c s="37">
        <v>4.78</v>
      </c>
      <c s="36">
        <v>0</v>
      </c>
      <c s="36">
        <f>ROUND(G1061*H1061,6)</f>
      </c>
      <c r="L1061" s="38">
        <v>0</v>
      </c>
      <c s="32">
        <f>ROUND(ROUND(L1061,2)*ROUND(G1061,3),2)</f>
      </c>
      <c s="36" t="s">
        <v>54</v>
      </c>
      <c>
        <f>(M1061*21)/100</f>
      </c>
      <c t="s">
        <v>27</v>
      </c>
    </row>
    <row r="1062" spans="1:5" ht="38.25">
      <c r="A1062" s="35" t="s">
        <v>55</v>
      </c>
      <c r="E1062" s="39" t="s">
        <v>1584</v>
      </c>
    </row>
    <row r="1063" spans="1:5" ht="12.75">
      <c r="A1063" s="35" t="s">
        <v>56</v>
      </c>
      <c r="E1063" s="40" t="s">
        <v>5</v>
      </c>
    </row>
    <row r="1064" spans="1:5" ht="12.75">
      <c r="A1064" t="s">
        <v>57</v>
      </c>
      <c r="E1064" s="39" t="s">
        <v>5</v>
      </c>
    </row>
    <row r="1065" spans="1:16" ht="25.5">
      <c r="A1065" t="s">
        <v>49</v>
      </c>
      <c s="34" t="s">
        <v>1585</v>
      </c>
      <c s="34" t="s">
        <v>1586</v>
      </c>
      <c s="35" t="s">
        <v>5</v>
      </c>
      <c s="6" t="s">
        <v>1587</v>
      </c>
      <c s="36" t="s">
        <v>409</v>
      </c>
      <c s="37">
        <v>4.78</v>
      </c>
      <c s="36">
        <v>0</v>
      </c>
      <c s="36">
        <f>ROUND(G1065*H1065,6)</f>
      </c>
      <c r="L1065" s="38">
        <v>0</v>
      </c>
      <c s="32">
        <f>ROUND(ROUND(L1065,2)*ROUND(G1065,3),2)</f>
      </c>
      <c s="36" t="s">
        <v>54</v>
      </c>
      <c>
        <f>(M1065*21)/100</f>
      </c>
      <c t="s">
        <v>27</v>
      </c>
    </row>
    <row r="1066" spans="1:5" ht="25.5">
      <c r="A1066" s="35" t="s">
        <v>55</v>
      </c>
      <c r="E1066" s="39" t="s">
        <v>1587</v>
      </c>
    </row>
    <row r="1067" spans="1:5" ht="12.75">
      <c r="A1067" s="35" t="s">
        <v>56</v>
      </c>
      <c r="E1067" s="40" t="s">
        <v>5</v>
      </c>
    </row>
    <row r="1068" spans="1:5" ht="12.75">
      <c r="A1068" t="s">
        <v>57</v>
      </c>
      <c r="E1068" s="39" t="s">
        <v>5</v>
      </c>
    </row>
    <row r="1069" spans="1:16" ht="25.5">
      <c r="A1069" t="s">
        <v>49</v>
      </c>
      <c s="34" t="s">
        <v>1588</v>
      </c>
      <c s="34" t="s">
        <v>1589</v>
      </c>
      <c s="35" t="s">
        <v>5</v>
      </c>
      <c s="6" t="s">
        <v>1590</v>
      </c>
      <c s="36" t="s">
        <v>172</v>
      </c>
      <c s="37">
        <v>8.75</v>
      </c>
      <c s="36">
        <v>0</v>
      </c>
      <c s="36">
        <f>ROUND(G1069*H1069,6)</f>
      </c>
      <c r="L1069" s="38">
        <v>0</v>
      </c>
      <c s="32">
        <f>ROUND(ROUND(L1069,2)*ROUND(G1069,3),2)</f>
      </c>
      <c s="36" t="s">
        <v>54</v>
      </c>
      <c>
        <f>(M1069*21)/100</f>
      </c>
      <c t="s">
        <v>27</v>
      </c>
    </row>
    <row r="1070" spans="1:5" ht="25.5">
      <c r="A1070" s="35" t="s">
        <v>55</v>
      </c>
      <c r="E1070" s="39" t="s">
        <v>1590</v>
      </c>
    </row>
    <row r="1071" spans="1:5" ht="12.75">
      <c r="A1071" s="35" t="s">
        <v>56</v>
      </c>
      <c r="E1071" s="40" t="s">
        <v>5</v>
      </c>
    </row>
    <row r="1072" spans="1:5" ht="12.75">
      <c r="A1072" t="s">
        <v>57</v>
      </c>
      <c r="E1072" s="39" t="s">
        <v>5</v>
      </c>
    </row>
    <row r="1073" spans="1:16" ht="25.5">
      <c r="A1073" t="s">
        <v>49</v>
      </c>
      <c s="34" t="s">
        <v>1591</v>
      </c>
      <c s="34" t="s">
        <v>1592</v>
      </c>
      <c s="35" t="s">
        <v>5</v>
      </c>
      <c s="6" t="s">
        <v>1593</v>
      </c>
      <c s="36" t="s">
        <v>409</v>
      </c>
      <c s="37">
        <v>4.78</v>
      </c>
      <c s="36">
        <v>0</v>
      </c>
      <c s="36">
        <f>ROUND(G1073*H1073,6)</f>
      </c>
      <c r="L1073" s="38">
        <v>0</v>
      </c>
      <c s="32">
        <f>ROUND(ROUND(L1073,2)*ROUND(G1073,3),2)</f>
      </c>
      <c s="36" t="s">
        <v>54</v>
      </c>
      <c>
        <f>(M1073*21)/100</f>
      </c>
      <c t="s">
        <v>27</v>
      </c>
    </row>
    <row r="1074" spans="1:5" ht="25.5">
      <c r="A1074" s="35" t="s">
        <v>55</v>
      </c>
      <c r="E1074" s="39" t="s">
        <v>1593</v>
      </c>
    </row>
    <row r="1075" spans="1:5" ht="12.75">
      <c r="A1075" s="35" t="s">
        <v>56</v>
      </c>
      <c r="E1075" s="40" t="s">
        <v>5</v>
      </c>
    </row>
    <row r="1076" spans="1:5" ht="12.75">
      <c r="A1076" t="s">
        <v>57</v>
      </c>
      <c r="E1076" s="39" t="s">
        <v>5</v>
      </c>
    </row>
    <row r="1077" spans="1:16" ht="25.5">
      <c r="A1077" t="s">
        <v>49</v>
      </c>
      <c s="34" t="s">
        <v>1594</v>
      </c>
      <c s="34" t="s">
        <v>1595</v>
      </c>
      <c s="35" t="s">
        <v>5</v>
      </c>
      <c s="6" t="s">
        <v>1596</v>
      </c>
      <c s="36" t="s">
        <v>409</v>
      </c>
      <c s="37">
        <v>4.78</v>
      </c>
      <c s="36">
        <v>0</v>
      </c>
      <c s="36">
        <f>ROUND(G1077*H1077,6)</f>
      </c>
      <c r="L1077" s="38">
        <v>0</v>
      </c>
      <c s="32">
        <f>ROUND(ROUND(L1077,2)*ROUND(G1077,3),2)</f>
      </c>
      <c s="36" t="s">
        <v>54</v>
      </c>
      <c>
        <f>(M1077*21)/100</f>
      </c>
      <c t="s">
        <v>27</v>
      </c>
    </row>
    <row r="1078" spans="1:5" ht="25.5">
      <c r="A1078" s="35" t="s">
        <v>55</v>
      </c>
      <c r="E1078" s="39" t="s">
        <v>1596</v>
      </c>
    </row>
    <row r="1079" spans="1:5" ht="12.75">
      <c r="A1079" s="35" t="s">
        <v>56</v>
      </c>
      <c r="E1079" s="40" t="s">
        <v>5</v>
      </c>
    </row>
    <row r="1080" spans="1:5" ht="12.75">
      <c r="A1080" t="s">
        <v>57</v>
      </c>
      <c r="E1080" s="39" t="s">
        <v>5</v>
      </c>
    </row>
    <row r="1081" spans="1:16" ht="25.5">
      <c r="A1081" t="s">
        <v>49</v>
      </c>
      <c s="34" t="s">
        <v>1597</v>
      </c>
      <c s="34" t="s">
        <v>1598</v>
      </c>
      <c s="35" t="s">
        <v>5</v>
      </c>
      <c s="6" t="s">
        <v>1599</v>
      </c>
      <c s="36" t="s">
        <v>409</v>
      </c>
      <c s="37">
        <v>12.8</v>
      </c>
      <c s="36">
        <v>0</v>
      </c>
      <c s="36">
        <f>ROUND(G1081*H1081,6)</f>
      </c>
      <c r="L1081" s="38">
        <v>0</v>
      </c>
      <c s="32">
        <f>ROUND(ROUND(L1081,2)*ROUND(G1081,3),2)</f>
      </c>
      <c s="36" t="s">
        <v>54</v>
      </c>
      <c>
        <f>(M1081*21)/100</f>
      </c>
      <c t="s">
        <v>27</v>
      </c>
    </row>
    <row r="1082" spans="1:5" ht="25.5">
      <c r="A1082" s="35" t="s">
        <v>55</v>
      </c>
      <c r="E1082" s="39" t="s">
        <v>1599</v>
      </c>
    </row>
    <row r="1083" spans="1:5" ht="12.75">
      <c r="A1083" s="35" t="s">
        <v>56</v>
      </c>
      <c r="E1083" s="40" t="s">
        <v>5</v>
      </c>
    </row>
    <row r="1084" spans="1:5" ht="12.75">
      <c r="A1084" t="s">
        <v>57</v>
      </c>
      <c r="E1084" s="39" t="s">
        <v>5</v>
      </c>
    </row>
    <row r="1085" spans="1:16" ht="25.5">
      <c r="A1085" t="s">
        <v>49</v>
      </c>
      <c s="34" t="s">
        <v>1600</v>
      </c>
      <c s="34" t="s">
        <v>1601</v>
      </c>
      <c s="35" t="s">
        <v>5</v>
      </c>
      <c s="6" t="s">
        <v>1602</v>
      </c>
      <c s="36" t="s">
        <v>350</v>
      </c>
      <c s="37">
        <v>5</v>
      </c>
      <c s="36">
        <v>0</v>
      </c>
      <c s="36">
        <f>ROUND(G1085*H1085,6)</f>
      </c>
      <c r="L1085" s="38">
        <v>0</v>
      </c>
      <c s="32">
        <f>ROUND(ROUND(L1085,2)*ROUND(G1085,3),2)</f>
      </c>
      <c s="36" t="s">
        <v>54</v>
      </c>
      <c>
        <f>(M1085*21)/100</f>
      </c>
      <c t="s">
        <v>27</v>
      </c>
    </row>
    <row r="1086" spans="1:5" ht="38.25">
      <c r="A1086" s="35" t="s">
        <v>55</v>
      </c>
      <c r="E1086" s="39" t="s">
        <v>1603</v>
      </c>
    </row>
    <row r="1087" spans="1:5" ht="12.75">
      <c r="A1087" s="35" t="s">
        <v>56</v>
      </c>
      <c r="E1087" s="40" t="s">
        <v>5</v>
      </c>
    </row>
    <row r="1088" spans="1:5" ht="12.75">
      <c r="A1088" t="s">
        <v>57</v>
      </c>
      <c r="E1088" s="39" t="s">
        <v>5</v>
      </c>
    </row>
    <row r="1089" spans="1:16" ht="25.5">
      <c r="A1089" t="s">
        <v>49</v>
      </c>
      <c s="34" t="s">
        <v>1604</v>
      </c>
      <c s="34" t="s">
        <v>1605</v>
      </c>
      <c s="35" t="s">
        <v>5</v>
      </c>
      <c s="6" t="s">
        <v>1606</v>
      </c>
      <c s="36" t="s">
        <v>350</v>
      </c>
      <c s="37">
        <v>13</v>
      </c>
      <c s="36">
        <v>0</v>
      </c>
      <c s="36">
        <f>ROUND(G1089*H1089,6)</f>
      </c>
      <c r="L1089" s="38">
        <v>0</v>
      </c>
      <c s="32">
        <f>ROUND(ROUND(L1089,2)*ROUND(G1089,3),2)</f>
      </c>
      <c s="36" t="s">
        <v>54</v>
      </c>
      <c>
        <f>(M1089*21)/100</f>
      </c>
      <c t="s">
        <v>27</v>
      </c>
    </row>
    <row r="1090" spans="1:5" ht="25.5">
      <c r="A1090" s="35" t="s">
        <v>55</v>
      </c>
      <c r="E1090" s="39" t="s">
        <v>1606</v>
      </c>
    </row>
    <row r="1091" spans="1:5" ht="12.75">
      <c r="A1091" s="35" t="s">
        <v>56</v>
      </c>
      <c r="E1091" s="40" t="s">
        <v>5</v>
      </c>
    </row>
    <row r="1092" spans="1:5" ht="12.75">
      <c r="A1092" t="s">
        <v>57</v>
      </c>
      <c r="E1092" s="39" t="s">
        <v>5</v>
      </c>
    </row>
    <row r="1093" spans="1:16" ht="25.5">
      <c r="A1093" t="s">
        <v>49</v>
      </c>
      <c s="34" t="s">
        <v>1607</v>
      </c>
      <c s="34" t="s">
        <v>1608</v>
      </c>
      <c s="35" t="s">
        <v>5</v>
      </c>
      <c s="6" t="s">
        <v>1609</v>
      </c>
      <c s="36" t="s">
        <v>350</v>
      </c>
      <c s="37">
        <v>13</v>
      </c>
      <c s="36">
        <v>0</v>
      </c>
      <c s="36">
        <f>ROUND(G1093*H1093,6)</f>
      </c>
      <c r="L1093" s="38">
        <v>0</v>
      </c>
      <c s="32">
        <f>ROUND(ROUND(L1093,2)*ROUND(G1093,3),2)</f>
      </c>
      <c s="36" t="s">
        <v>54</v>
      </c>
      <c>
        <f>(M1093*21)/100</f>
      </c>
      <c t="s">
        <v>27</v>
      </c>
    </row>
    <row r="1094" spans="1:5" ht="25.5">
      <c r="A1094" s="35" t="s">
        <v>55</v>
      </c>
      <c r="E1094" s="39" t="s">
        <v>1609</v>
      </c>
    </row>
    <row r="1095" spans="1:5" ht="12.75">
      <c r="A1095" s="35" t="s">
        <v>56</v>
      </c>
      <c r="E1095" s="40" t="s">
        <v>5</v>
      </c>
    </row>
    <row r="1096" spans="1:5" ht="12.75">
      <c r="A1096" t="s">
        <v>57</v>
      </c>
      <c r="E1096" s="39" t="s">
        <v>5</v>
      </c>
    </row>
    <row r="1097" spans="1:16" ht="38.25">
      <c r="A1097" t="s">
        <v>49</v>
      </c>
      <c s="34" t="s">
        <v>1610</v>
      </c>
      <c s="34" t="s">
        <v>1611</v>
      </c>
      <c s="35" t="s">
        <v>5</v>
      </c>
      <c s="6" t="s">
        <v>1612</v>
      </c>
      <c s="36" t="s">
        <v>409</v>
      </c>
      <c s="37">
        <v>22.512</v>
      </c>
      <c s="36">
        <v>0</v>
      </c>
      <c s="36">
        <f>ROUND(G1097*H1097,6)</f>
      </c>
      <c r="L1097" s="38">
        <v>0</v>
      </c>
      <c s="32">
        <f>ROUND(ROUND(L1097,2)*ROUND(G1097,3),2)</f>
      </c>
      <c s="36" t="s">
        <v>54</v>
      </c>
      <c>
        <f>(M1097*21)/100</f>
      </c>
      <c t="s">
        <v>27</v>
      </c>
    </row>
    <row r="1098" spans="1:5" ht="51">
      <c r="A1098" s="35" t="s">
        <v>55</v>
      </c>
      <c r="E1098" s="39" t="s">
        <v>1613</v>
      </c>
    </row>
    <row r="1099" spans="1:5" ht="12.75">
      <c r="A1099" s="35" t="s">
        <v>56</v>
      </c>
      <c r="E1099" s="40" t="s">
        <v>5</v>
      </c>
    </row>
    <row r="1100" spans="1:5" ht="12.75">
      <c r="A1100" t="s">
        <v>57</v>
      </c>
      <c r="E1100" s="39" t="s">
        <v>5</v>
      </c>
    </row>
    <row r="1101" spans="1:16" ht="38.25">
      <c r="A1101" t="s">
        <v>49</v>
      </c>
      <c s="34" t="s">
        <v>1614</v>
      </c>
      <c s="34" t="s">
        <v>1615</v>
      </c>
      <c s="35" t="s">
        <v>5</v>
      </c>
      <c s="6" t="s">
        <v>1616</v>
      </c>
      <c s="36" t="s">
        <v>409</v>
      </c>
      <c s="37">
        <v>148.296</v>
      </c>
      <c s="36">
        <v>0</v>
      </c>
      <c s="36">
        <f>ROUND(G1101*H1101,6)</f>
      </c>
      <c r="L1101" s="38">
        <v>0</v>
      </c>
      <c s="32">
        <f>ROUND(ROUND(L1101,2)*ROUND(G1101,3),2)</f>
      </c>
      <c s="36" t="s">
        <v>54</v>
      </c>
      <c>
        <f>(M1101*21)/100</f>
      </c>
      <c t="s">
        <v>27</v>
      </c>
    </row>
    <row r="1102" spans="1:5" ht="38.25">
      <c r="A1102" s="35" t="s">
        <v>55</v>
      </c>
      <c r="E1102" s="39" t="s">
        <v>1617</v>
      </c>
    </row>
    <row r="1103" spans="1:5" ht="12.75">
      <c r="A1103" s="35" t="s">
        <v>56</v>
      </c>
      <c r="E1103" s="40" t="s">
        <v>5</v>
      </c>
    </row>
    <row r="1104" spans="1:5" ht="12.75">
      <c r="A1104" t="s">
        <v>57</v>
      </c>
      <c r="E1104" s="39" t="s">
        <v>5</v>
      </c>
    </row>
    <row r="1105" spans="1:16" ht="25.5">
      <c r="A1105" t="s">
        <v>49</v>
      </c>
      <c s="34" t="s">
        <v>1618</v>
      </c>
      <c s="34" t="s">
        <v>1619</v>
      </c>
      <c s="35" t="s">
        <v>5</v>
      </c>
      <c s="6" t="s">
        <v>1620</v>
      </c>
      <c s="36" t="s">
        <v>409</v>
      </c>
      <c s="37">
        <v>16.275</v>
      </c>
      <c s="36">
        <v>0</v>
      </c>
      <c s="36">
        <f>ROUND(G1105*H1105,6)</f>
      </c>
      <c r="L1105" s="38">
        <v>0</v>
      </c>
      <c s="32">
        <f>ROUND(ROUND(L1105,2)*ROUND(G1105,3),2)</f>
      </c>
      <c s="36" t="s">
        <v>54</v>
      </c>
      <c>
        <f>(M1105*21)/100</f>
      </c>
      <c t="s">
        <v>27</v>
      </c>
    </row>
    <row r="1106" spans="1:5" ht="38.25">
      <c r="A1106" s="35" t="s">
        <v>55</v>
      </c>
      <c r="E1106" s="39" t="s">
        <v>1621</v>
      </c>
    </row>
    <row r="1107" spans="1:5" ht="12.75">
      <c r="A1107" s="35" t="s">
        <v>56</v>
      </c>
      <c r="E1107" s="40" t="s">
        <v>5</v>
      </c>
    </row>
    <row r="1108" spans="1:5" ht="12.75">
      <c r="A1108" t="s">
        <v>57</v>
      </c>
      <c r="E1108" s="39" t="s">
        <v>5</v>
      </c>
    </row>
    <row r="1109" spans="1:16" ht="25.5">
      <c r="A1109" t="s">
        <v>49</v>
      </c>
      <c s="34" t="s">
        <v>1622</v>
      </c>
      <c s="34" t="s">
        <v>1623</v>
      </c>
      <c s="35" t="s">
        <v>5</v>
      </c>
      <c s="6" t="s">
        <v>1624</v>
      </c>
      <c s="36" t="s">
        <v>172</v>
      </c>
      <c s="37">
        <v>5</v>
      </c>
      <c s="36">
        <v>0</v>
      </c>
      <c s="36">
        <f>ROUND(G1109*H1109,6)</f>
      </c>
      <c r="L1109" s="38">
        <v>0</v>
      </c>
      <c s="32">
        <f>ROUND(ROUND(L1109,2)*ROUND(G1109,3),2)</f>
      </c>
      <c s="36" t="s">
        <v>54</v>
      </c>
      <c>
        <f>(M1109*21)/100</f>
      </c>
      <c t="s">
        <v>27</v>
      </c>
    </row>
    <row r="1110" spans="1:5" ht="38.25">
      <c r="A1110" s="35" t="s">
        <v>55</v>
      </c>
      <c r="E1110" s="39" t="s">
        <v>1625</v>
      </c>
    </row>
    <row r="1111" spans="1:5" ht="12.75">
      <c r="A1111" s="35" t="s">
        <v>56</v>
      </c>
      <c r="E1111" s="40" t="s">
        <v>5</v>
      </c>
    </row>
    <row r="1112" spans="1:5" ht="12.75">
      <c r="A1112" t="s">
        <v>57</v>
      </c>
      <c r="E1112" s="39" t="s">
        <v>5</v>
      </c>
    </row>
    <row r="1113" spans="1:16" ht="25.5">
      <c r="A1113" t="s">
        <v>49</v>
      </c>
      <c s="34" t="s">
        <v>1626</v>
      </c>
      <c s="34" t="s">
        <v>1627</v>
      </c>
      <c s="35" t="s">
        <v>5</v>
      </c>
      <c s="6" t="s">
        <v>1628</v>
      </c>
      <c s="36" t="s">
        <v>409</v>
      </c>
      <c s="37">
        <v>191.583</v>
      </c>
      <c s="36">
        <v>0</v>
      </c>
      <c s="36">
        <f>ROUND(G1113*H1113,6)</f>
      </c>
      <c r="L1113" s="38">
        <v>0</v>
      </c>
      <c s="32">
        <f>ROUND(ROUND(L1113,2)*ROUND(G1113,3),2)</f>
      </c>
      <c s="36" t="s">
        <v>54</v>
      </c>
      <c>
        <f>(M1113*21)/100</f>
      </c>
      <c t="s">
        <v>27</v>
      </c>
    </row>
    <row r="1114" spans="1:5" ht="25.5">
      <c r="A1114" s="35" t="s">
        <v>55</v>
      </c>
      <c r="E1114" s="39" t="s">
        <v>1628</v>
      </c>
    </row>
    <row r="1115" spans="1:5" ht="12.75">
      <c r="A1115" s="35" t="s">
        <v>56</v>
      </c>
      <c r="E1115" s="40" t="s">
        <v>5</v>
      </c>
    </row>
    <row r="1116" spans="1:5" ht="12.75">
      <c r="A1116" t="s">
        <v>57</v>
      </c>
      <c r="E1116" s="39" t="s">
        <v>5</v>
      </c>
    </row>
    <row r="1117" spans="1:16" ht="38.25">
      <c r="A1117" t="s">
        <v>49</v>
      </c>
      <c s="34" t="s">
        <v>1629</v>
      </c>
      <c s="34" t="s">
        <v>1630</v>
      </c>
      <c s="35" t="s">
        <v>5</v>
      </c>
      <c s="6" t="s">
        <v>1631</v>
      </c>
      <c s="36" t="s">
        <v>172</v>
      </c>
      <c s="37">
        <v>57.731</v>
      </c>
      <c s="36">
        <v>0</v>
      </c>
      <c s="36">
        <f>ROUND(G1117*H1117,6)</f>
      </c>
      <c r="L1117" s="38">
        <v>0</v>
      </c>
      <c s="32">
        <f>ROUND(ROUND(L1117,2)*ROUND(G1117,3),2)</f>
      </c>
      <c s="36" t="s">
        <v>54</v>
      </c>
      <c>
        <f>(M1117*21)/100</f>
      </c>
      <c t="s">
        <v>27</v>
      </c>
    </row>
    <row r="1118" spans="1:5" ht="38.25">
      <c r="A1118" s="35" t="s">
        <v>55</v>
      </c>
      <c r="E1118" s="39" t="s">
        <v>1632</v>
      </c>
    </row>
    <row r="1119" spans="1:5" ht="12.75">
      <c r="A1119" s="35" t="s">
        <v>56</v>
      </c>
      <c r="E1119" s="40" t="s">
        <v>5</v>
      </c>
    </row>
    <row r="1120" spans="1:5" ht="12.75">
      <c r="A1120" t="s">
        <v>57</v>
      </c>
      <c r="E1120" s="39" t="s">
        <v>5</v>
      </c>
    </row>
    <row r="1121" spans="1:16" ht="25.5">
      <c r="A1121" t="s">
        <v>49</v>
      </c>
      <c s="34" t="s">
        <v>1633</v>
      </c>
      <c s="34" t="s">
        <v>1634</v>
      </c>
      <c s="35" t="s">
        <v>5</v>
      </c>
      <c s="6" t="s">
        <v>1635</v>
      </c>
      <c s="36" t="s">
        <v>409</v>
      </c>
      <c s="37">
        <v>101.37</v>
      </c>
      <c s="36">
        <v>0</v>
      </c>
      <c s="36">
        <f>ROUND(G1121*H1121,6)</f>
      </c>
      <c r="L1121" s="38">
        <v>0</v>
      </c>
      <c s="32">
        <f>ROUND(ROUND(L1121,2)*ROUND(G1121,3),2)</f>
      </c>
      <c s="36" t="s">
        <v>54</v>
      </c>
      <c>
        <f>(M1121*21)/100</f>
      </c>
      <c t="s">
        <v>27</v>
      </c>
    </row>
    <row r="1122" spans="1:5" ht="25.5">
      <c r="A1122" s="35" t="s">
        <v>55</v>
      </c>
      <c r="E1122" s="39" t="s">
        <v>1635</v>
      </c>
    </row>
    <row r="1123" spans="1:5" ht="12.75">
      <c r="A1123" s="35" t="s">
        <v>56</v>
      </c>
      <c r="E1123" s="40" t="s">
        <v>5</v>
      </c>
    </row>
    <row r="1124" spans="1:5" ht="12.75">
      <c r="A1124" t="s">
        <v>57</v>
      </c>
      <c r="E1124" s="39" t="s">
        <v>5</v>
      </c>
    </row>
    <row r="1125" spans="1:16" ht="25.5">
      <c r="A1125" t="s">
        <v>49</v>
      </c>
      <c s="34" t="s">
        <v>1636</v>
      </c>
      <c s="34" t="s">
        <v>1637</v>
      </c>
      <c s="35" t="s">
        <v>5</v>
      </c>
      <c s="6" t="s">
        <v>1638</v>
      </c>
      <c s="36" t="s">
        <v>409</v>
      </c>
      <c s="37">
        <v>90.213</v>
      </c>
      <c s="36">
        <v>0</v>
      </c>
      <c s="36">
        <f>ROUND(G1125*H1125,6)</f>
      </c>
      <c r="L1125" s="38">
        <v>0</v>
      </c>
      <c s="32">
        <f>ROUND(ROUND(L1125,2)*ROUND(G1125,3),2)</f>
      </c>
      <c s="36" t="s">
        <v>54</v>
      </c>
      <c>
        <f>(M1125*21)/100</f>
      </c>
      <c t="s">
        <v>27</v>
      </c>
    </row>
    <row r="1126" spans="1:5" ht="25.5">
      <c r="A1126" s="35" t="s">
        <v>55</v>
      </c>
      <c r="E1126" s="39" t="s">
        <v>1638</v>
      </c>
    </row>
    <row r="1127" spans="1:5" ht="12.75">
      <c r="A1127" s="35" t="s">
        <v>56</v>
      </c>
      <c r="E1127" s="40" t="s">
        <v>5</v>
      </c>
    </row>
    <row r="1128" spans="1:5" ht="12.75">
      <c r="A1128" t="s">
        <v>57</v>
      </c>
      <c r="E1128" s="39" t="s">
        <v>5</v>
      </c>
    </row>
    <row r="1129" spans="1:16" ht="25.5">
      <c r="A1129" t="s">
        <v>49</v>
      </c>
      <c s="34" t="s">
        <v>1639</v>
      </c>
      <c s="34" t="s">
        <v>1640</v>
      </c>
      <c s="35" t="s">
        <v>5</v>
      </c>
      <c s="6" t="s">
        <v>1641</v>
      </c>
      <c s="36" t="s">
        <v>409</v>
      </c>
      <c s="37">
        <v>189.554</v>
      </c>
      <c s="36">
        <v>0</v>
      </c>
      <c s="36">
        <f>ROUND(G1129*H1129,6)</f>
      </c>
      <c r="L1129" s="38">
        <v>0</v>
      </c>
      <c s="32">
        <f>ROUND(ROUND(L1129,2)*ROUND(G1129,3),2)</f>
      </c>
      <c s="36" t="s">
        <v>54</v>
      </c>
      <c>
        <f>(M1129*21)/100</f>
      </c>
      <c t="s">
        <v>27</v>
      </c>
    </row>
    <row r="1130" spans="1:5" ht="38.25">
      <c r="A1130" s="35" t="s">
        <v>55</v>
      </c>
      <c r="E1130" s="39" t="s">
        <v>1642</v>
      </c>
    </row>
    <row r="1131" spans="1:5" ht="12.75">
      <c r="A1131" s="35" t="s">
        <v>56</v>
      </c>
      <c r="E1131" s="40" t="s">
        <v>5</v>
      </c>
    </row>
    <row r="1132" spans="1:5" ht="12.75">
      <c r="A1132" t="s">
        <v>57</v>
      </c>
      <c r="E1132" s="39" t="s">
        <v>5</v>
      </c>
    </row>
    <row r="1133" spans="1:16" ht="25.5">
      <c r="A1133" t="s">
        <v>49</v>
      </c>
      <c s="34" t="s">
        <v>1643</v>
      </c>
      <c s="34" t="s">
        <v>1644</v>
      </c>
      <c s="35" t="s">
        <v>5</v>
      </c>
      <c s="6" t="s">
        <v>1641</v>
      </c>
      <c s="36" t="s">
        <v>409</v>
      </c>
      <c s="37">
        <v>21.82</v>
      </c>
      <c s="36">
        <v>0</v>
      </c>
      <c s="36">
        <f>ROUND(G1133*H1133,6)</f>
      </c>
      <c r="L1133" s="38">
        <v>0</v>
      </c>
      <c s="32">
        <f>ROUND(ROUND(L1133,2)*ROUND(G1133,3),2)</f>
      </c>
      <c s="36" t="s">
        <v>54</v>
      </c>
      <c>
        <f>(M1133*21)/100</f>
      </c>
      <c t="s">
        <v>27</v>
      </c>
    </row>
    <row r="1134" spans="1:5" ht="38.25">
      <c r="A1134" s="35" t="s">
        <v>55</v>
      </c>
      <c r="E1134" s="39" t="s">
        <v>1645</v>
      </c>
    </row>
    <row r="1135" spans="1:5" ht="12.75">
      <c r="A1135" s="35" t="s">
        <v>56</v>
      </c>
      <c r="E1135" s="40" t="s">
        <v>5</v>
      </c>
    </row>
    <row r="1136" spans="1:5" ht="12.75">
      <c r="A1136" t="s">
        <v>57</v>
      </c>
      <c r="E1136" s="39" t="s">
        <v>5</v>
      </c>
    </row>
    <row r="1137" spans="1:16" ht="12.75">
      <c r="A1137" t="s">
        <v>49</v>
      </c>
      <c s="34" t="s">
        <v>1646</v>
      </c>
      <c s="34" t="s">
        <v>1647</v>
      </c>
      <c s="35" t="s">
        <v>5</v>
      </c>
      <c s="6" t="s">
        <v>1648</v>
      </c>
      <c s="36" t="s">
        <v>409</v>
      </c>
      <c s="37">
        <v>5.04</v>
      </c>
      <c s="36">
        <v>0</v>
      </c>
      <c s="36">
        <f>ROUND(G1137*H1137,6)</f>
      </c>
      <c r="L1137" s="38">
        <v>0</v>
      </c>
      <c s="32">
        <f>ROUND(ROUND(L1137,2)*ROUND(G1137,3),2)</f>
      </c>
      <c s="36" t="s">
        <v>54</v>
      </c>
      <c>
        <f>(M1137*21)/100</f>
      </c>
      <c t="s">
        <v>27</v>
      </c>
    </row>
    <row r="1138" spans="1:5" ht="12.75">
      <c r="A1138" s="35" t="s">
        <v>55</v>
      </c>
      <c r="E1138" s="39" t="s">
        <v>1648</v>
      </c>
    </row>
    <row r="1139" spans="1:5" ht="12.75">
      <c r="A1139" s="35" t="s">
        <v>56</v>
      </c>
      <c r="E1139" s="40" t="s">
        <v>5</v>
      </c>
    </row>
    <row r="1140" spans="1:5" ht="12.75">
      <c r="A1140" t="s">
        <v>57</v>
      </c>
      <c r="E1140" s="39" t="s">
        <v>5</v>
      </c>
    </row>
    <row r="1141" spans="1:16" ht="25.5">
      <c r="A1141" t="s">
        <v>49</v>
      </c>
      <c s="34" t="s">
        <v>1649</v>
      </c>
      <c s="34" t="s">
        <v>1650</v>
      </c>
      <c s="35" t="s">
        <v>5</v>
      </c>
      <c s="6" t="s">
        <v>1651</v>
      </c>
      <c s="36" t="s">
        <v>409</v>
      </c>
      <c s="37">
        <v>216.414</v>
      </c>
      <c s="36">
        <v>0</v>
      </c>
      <c s="36">
        <f>ROUND(G1141*H1141,6)</f>
      </c>
      <c r="L1141" s="38">
        <v>0</v>
      </c>
      <c s="32">
        <f>ROUND(ROUND(L1141,2)*ROUND(G1141,3),2)</f>
      </c>
      <c s="36" t="s">
        <v>54</v>
      </c>
      <c>
        <f>(M1141*21)/100</f>
      </c>
      <c t="s">
        <v>27</v>
      </c>
    </row>
    <row r="1142" spans="1:5" ht="25.5">
      <c r="A1142" s="35" t="s">
        <v>55</v>
      </c>
      <c r="E1142" s="39" t="s">
        <v>1651</v>
      </c>
    </row>
    <row r="1143" spans="1:5" ht="12.75">
      <c r="A1143" s="35" t="s">
        <v>56</v>
      </c>
      <c r="E1143" s="40" t="s">
        <v>5</v>
      </c>
    </row>
    <row r="1144" spans="1:5" ht="12.75">
      <c r="A1144" t="s">
        <v>57</v>
      </c>
      <c r="E1144" s="39" t="s">
        <v>5</v>
      </c>
    </row>
    <row r="1145" spans="1:16" ht="38.25">
      <c r="A1145" t="s">
        <v>49</v>
      </c>
      <c s="34" t="s">
        <v>1652</v>
      </c>
      <c s="34" t="s">
        <v>1653</v>
      </c>
      <c s="35" t="s">
        <v>5</v>
      </c>
      <c s="6" t="s">
        <v>1654</v>
      </c>
      <c s="36" t="s">
        <v>172</v>
      </c>
      <c s="37">
        <v>99.775</v>
      </c>
      <c s="36">
        <v>0</v>
      </c>
      <c s="36">
        <f>ROUND(G1145*H1145,6)</f>
      </c>
      <c r="L1145" s="38">
        <v>0</v>
      </c>
      <c s="32">
        <f>ROUND(ROUND(L1145,2)*ROUND(G1145,3),2)</f>
      </c>
      <c s="36" t="s">
        <v>54</v>
      </c>
      <c>
        <f>(M1145*21)/100</f>
      </c>
      <c t="s">
        <v>27</v>
      </c>
    </row>
    <row r="1146" spans="1:5" ht="38.25">
      <c r="A1146" s="35" t="s">
        <v>55</v>
      </c>
      <c r="E1146" s="39" t="s">
        <v>1655</v>
      </c>
    </row>
    <row r="1147" spans="1:5" ht="12.75">
      <c r="A1147" s="35" t="s">
        <v>56</v>
      </c>
      <c r="E1147" s="40" t="s">
        <v>5</v>
      </c>
    </row>
    <row r="1148" spans="1:5" ht="12.75">
      <c r="A1148" t="s">
        <v>57</v>
      </c>
      <c r="E1148" s="39" t="s">
        <v>5</v>
      </c>
    </row>
    <row r="1149" spans="1:16" ht="38.25">
      <c r="A1149" t="s">
        <v>49</v>
      </c>
      <c s="34" t="s">
        <v>1656</v>
      </c>
      <c s="34" t="s">
        <v>1657</v>
      </c>
      <c s="35" t="s">
        <v>5</v>
      </c>
      <c s="6" t="s">
        <v>1658</v>
      </c>
      <c s="36" t="s">
        <v>172</v>
      </c>
      <c s="37">
        <v>25.6</v>
      </c>
      <c s="36">
        <v>0</v>
      </c>
      <c s="36">
        <f>ROUND(G1149*H1149,6)</f>
      </c>
      <c r="L1149" s="38">
        <v>0</v>
      </c>
      <c s="32">
        <f>ROUND(ROUND(L1149,2)*ROUND(G1149,3),2)</f>
      </c>
      <c s="36" t="s">
        <v>54</v>
      </c>
      <c>
        <f>(M1149*21)/100</f>
      </c>
      <c t="s">
        <v>27</v>
      </c>
    </row>
    <row r="1150" spans="1:5" ht="38.25">
      <c r="A1150" s="35" t="s">
        <v>55</v>
      </c>
      <c r="E1150" s="39" t="s">
        <v>1659</v>
      </c>
    </row>
    <row r="1151" spans="1:5" ht="12.75">
      <c r="A1151" s="35" t="s">
        <v>56</v>
      </c>
      <c r="E1151" s="40" t="s">
        <v>5</v>
      </c>
    </row>
    <row r="1152" spans="1:5" ht="12.75">
      <c r="A1152" t="s">
        <v>57</v>
      </c>
      <c r="E1152" s="39" t="s">
        <v>5</v>
      </c>
    </row>
    <row r="1153" spans="1:16" ht="25.5">
      <c r="A1153" t="s">
        <v>49</v>
      </c>
      <c s="34" t="s">
        <v>1660</v>
      </c>
      <c s="34" t="s">
        <v>1661</v>
      </c>
      <c s="35" t="s">
        <v>5</v>
      </c>
      <c s="6" t="s">
        <v>1662</v>
      </c>
      <c s="36" t="s">
        <v>172</v>
      </c>
      <c s="37">
        <v>222.15</v>
      </c>
      <c s="36">
        <v>0</v>
      </c>
      <c s="36">
        <f>ROUND(G1153*H1153,6)</f>
      </c>
      <c r="L1153" s="38">
        <v>0</v>
      </c>
      <c s="32">
        <f>ROUND(ROUND(L1153,2)*ROUND(G1153,3),2)</f>
      </c>
      <c s="36" t="s">
        <v>54</v>
      </c>
      <c>
        <f>(M1153*21)/100</f>
      </c>
      <c t="s">
        <v>27</v>
      </c>
    </row>
    <row r="1154" spans="1:5" ht="25.5">
      <c r="A1154" s="35" t="s">
        <v>55</v>
      </c>
      <c r="E1154" s="39" t="s">
        <v>1662</v>
      </c>
    </row>
    <row r="1155" spans="1:5" ht="12.75">
      <c r="A1155" s="35" t="s">
        <v>56</v>
      </c>
      <c r="E1155" s="40" t="s">
        <v>5</v>
      </c>
    </row>
    <row r="1156" spans="1:5" ht="12.75">
      <c r="A1156" t="s">
        <v>57</v>
      </c>
      <c r="E1156" s="39" t="s">
        <v>5</v>
      </c>
    </row>
    <row r="1157" spans="1:16" ht="25.5">
      <c r="A1157" t="s">
        <v>49</v>
      </c>
      <c s="34" t="s">
        <v>1663</v>
      </c>
      <c s="34" t="s">
        <v>1664</v>
      </c>
      <c s="35" t="s">
        <v>5</v>
      </c>
      <c s="6" t="s">
        <v>1665</v>
      </c>
      <c s="36" t="s">
        <v>409</v>
      </c>
      <c s="37">
        <v>216.414</v>
      </c>
      <c s="36">
        <v>0</v>
      </c>
      <c s="36">
        <f>ROUND(G1157*H1157,6)</f>
      </c>
      <c r="L1157" s="38">
        <v>0</v>
      </c>
      <c s="32">
        <f>ROUND(ROUND(L1157,2)*ROUND(G1157,3),2)</f>
      </c>
      <c s="36" t="s">
        <v>54</v>
      </c>
      <c>
        <f>(M1157*21)/100</f>
      </c>
      <c t="s">
        <v>27</v>
      </c>
    </row>
    <row r="1158" spans="1:5" ht="25.5">
      <c r="A1158" s="35" t="s">
        <v>55</v>
      </c>
      <c r="E1158" s="39" t="s">
        <v>1665</v>
      </c>
    </row>
    <row r="1159" spans="1:5" ht="12.75">
      <c r="A1159" s="35" t="s">
        <v>56</v>
      </c>
      <c r="E1159" s="40" t="s">
        <v>5</v>
      </c>
    </row>
    <row r="1160" spans="1:5" ht="12.75">
      <c r="A1160" t="s">
        <v>57</v>
      </c>
      <c r="E1160" s="39" t="s">
        <v>5</v>
      </c>
    </row>
    <row r="1161" spans="1:16" ht="25.5">
      <c r="A1161" t="s">
        <v>49</v>
      </c>
      <c s="34" t="s">
        <v>1666</v>
      </c>
      <c s="34" t="s">
        <v>1667</v>
      </c>
      <c s="35" t="s">
        <v>5</v>
      </c>
      <c s="6" t="s">
        <v>1668</v>
      </c>
      <c s="36" t="s">
        <v>53</v>
      </c>
      <c s="37">
        <v>22.239</v>
      </c>
      <c s="36">
        <v>0</v>
      </c>
      <c s="36">
        <f>ROUND(G1161*H1161,6)</f>
      </c>
      <c r="L1161" s="38">
        <v>0</v>
      </c>
      <c s="32">
        <f>ROUND(ROUND(L1161,2)*ROUND(G1161,3),2)</f>
      </c>
      <c s="36" t="s">
        <v>54</v>
      </c>
      <c>
        <f>(M1161*21)/100</f>
      </c>
      <c t="s">
        <v>27</v>
      </c>
    </row>
    <row r="1162" spans="1:5" ht="25.5">
      <c r="A1162" s="35" t="s">
        <v>55</v>
      </c>
      <c r="E1162" s="39" t="s">
        <v>1668</v>
      </c>
    </row>
    <row r="1163" spans="1:5" ht="12.75">
      <c r="A1163" s="35" t="s">
        <v>56</v>
      </c>
      <c r="E1163" s="40" t="s">
        <v>5</v>
      </c>
    </row>
    <row r="1164" spans="1:5" ht="12.75">
      <c r="A1164" t="s">
        <v>57</v>
      </c>
      <c r="E1164" s="39" t="s">
        <v>5</v>
      </c>
    </row>
    <row r="1165" spans="1:16" ht="38.25">
      <c r="A1165" t="s">
        <v>49</v>
      </c>
      <c s="34" t="s">
        <v>1669</v>
      </c>
      <c s="34" t="s">
        <v>1670</v>
      </c>
      <c s="35" t="s">
        <v>5</v>
      </c>
      <c s="6" t="s">
        <v>1671</v>
      </c>
      <c s="36" t="s">
        <v>53</v>
      </c>
      <c s="37">
        <v>22.239</v>
      </c>
      <c s="36">
        <v>0</v>
      </c>
      <c s="36">
        <f>ROUND(G1165*H1165,6)</f>
      </c>
      <c r="L1165" s="38">
        <v>0</v>
      </c>
      <c s="32">
        <f>ROUND(ROUND(L1165,2)*ROUND(G1165,3),2)</f>
      </c>
      <c s="36" t="s">
        <v>54</v>
      </c>
      <c>
        <f>(M1165*21)/100</f>
      </c>
      <c t="s">
        <v>27</v>
      </c>
    </row>
    <row r="1166" spans="1:5" ht="38.25">
      <c r="A1166" s="35" t="s">
        <v>55</v>
      </c>
      <c r="E1166" s="39" t="s">
        <v>1672</v>
      </c>
    </row>
    <row r="1167" spans="1:5" ht="12.75">
      <c r="A1167" s="35" t="s">
        <v>56</v>
      </c>
      <c r="E1167" s="40" t="s">
        <v>5</v>
      </c>
    </row>
    <row r="1168" spans="1:5" ht="12.75">
      <c r="A1168" t="s">
        <v>57</v>
      </c>
      <c r="E1168" s="39" t="s">
        <v>5</v>
      </c>
    </row>
    <row r="1169" spans="1:13" ht="12.75">
      <c r="A1169" t="s">
        <v>46</v>
      </c>
      <c r="C1169" s="31" t="s">
        <v>1673</v>
      </c>
      <c r="E1169" s="33" t="s">
        <v>1674</v>
      </c>
      <c r="J1169" s="32">
        <f>0</f>
      </c>
      <c s="32">
        <f>0</f>
      </c>
      <c s="32">
        <f>0+L1170+L1174+L1178+L1182+L1186+L1190+L1194+L1198+L1202+L1206+L1210+L1214+L1218+L1222+L1226+L1230+L1234+L1238+L1242+L1246+L1250</f>
      </c>
      <c s="32">
        <f>0+M1170+M1174+M1178+M1182+M1186+M1190+M1194+M1198+M1202+M1206+M1210+M1214+M1218+M1222+M1226+M1230+M1234+M1238+M1242+M1246+M1250</f>
      </c>
    </row>
    <row r="1170" spans="1:16" ht="25.5">
      <c r="A1170" t="s">
        <v>49</v>
      </c>
      <c s="34" t="s">
        <v>1675</v>
      </c>
      <c s="34" t="s">
        <v>1676</v>
      </c>
      <c s="35" t="s">
        <v>5</v>
      </c>
      <c s="6" t="s">
        <v>1677</v>
      </c>
      <c s="36" t="s">
        <v>172</v>
      </c>
      <c s="37">
        <v>65.4</v>
      </c>
      <c s="36">
        <v>0</v>
      </c>
      <c s="36">
        <f>ROUND(G1170*H1170,6)</f>
      </c>
      <c r="L1170" s="38">
        <v>0</v>
      </c>
      <c s="32">
        <f>ROUND(ROUND(L1170,2)*ROUND(G1170,3),2)</f>
      </c>
      <c s="36" t="s">
        <v>54</v>
      </c>
      <c>
        <f>(M1170*21)/100</f>
      </c>
      <c t="s">
        <v>27</v>
      </c>
    </row>
    <row r="1171" spans="1:5" ht="25.5">
      <c r="A1171" s="35" t="s">
        <v>55</v>
      </c>
      <c r="E1171" s="39" t="s">
        <v>1677</v>
      </c>
    </row>
    <row r="1172" spans="1:5" ht="12.75">
      <c r="A1172" s="35" t="s">
        <v>56</v>
      </c>
      <c r="E1172" s="40" t="s">
        <v>5</v>
      </c>
    </row>
    <row r="1173" spans="1:5" ht="12.75">
      <c r="A1173" t="s">
        <v>57</v>
      </c>
      <c r="E1173" s="39" t="s">
        <v>5</v>
      </c>
    </row>
    <row r="1174" spans="1:16" ht="12.75">
      <c r="A1174" t="s">
        <v>49</v>
      </c>
      <c s="34" t="s">
        <v>1678</v>
      </c>
      <c s="34" t="s">
        <v>1679</v>
      </c>
      <c s="35" t="s">
        <v>5</v>
      </c>
      <c s="6" t="s">
        <v>1680</v>
      </c>
      <c s="36" t="s">
        <v>409</v>
      </c>
      <c s="37">
        <v>80.95</v>
      </c>
      <c s="36">
        <v>0</v>
      </c>
      <c s="36">
        <f>ROUND(G1174*H1174,6)</f>
      </c>
      <c r="L1174" s="38">
        <v>0</v>
      </c>
      <c s="32">
        <f>ROUND(ROUND(L1174,2)*ROUND(G1174,3),2)</f>
      </c>
      <c s="36" t="s">
        <v>54</v>
      </c>
      <c>
        <f>(M1174*21)/100</f>
      </c>
      <c t="s">
        <v>27</v>
      </c>
    </row>
    <row r="1175" spans="1:5" ht="12.75">
      <c r="A1175" s="35" t="s">
        <v>55</v>
      </c>
      <c r="E1175" s="39" t="s">
        <v>1680</v>
      </c>
    </row>
    <row r="1176" spans="1:5" ht="12.75">
      <c r="A1176" s="35" t="s">
        <v>56</v>
      </c>
      <c r="E1176" s="40" t="s">
        <v>5</v>
      </c>
    </row>
    <row r="1177" spans="1:5" ht="12.75">
      <c r="A1177" t="s">
        <v>57</v>
      </c>
      <c r="E1177" s="39" t="s">
        <v>5</v>
      </c>
    </row>
    <row r="1178" spans="1:16" ht="12.75">
      <c r="A1178" t="s">
        <v>49</v>
      </c>
      <c s="34" t="s">
        <v>1681</v>
      </c>
      <c s="34" t="s">
        <v>1682</v>
      </c>
      <c s="35" t="s">
        <v>5</v>
      </c>
      <c s="6" t="s">
        <v>1683</v>
      </c>
      <c s="36" t="s">
        <v>350</v>
      </c>
      <c s="37">
        <v>3</v>
      </c>
      <c s="36">
        <v>0</v>
      </c>
      <c s="36">
        <f>ROUND(G1178*H1178,6)</f>
      </c>
      <c r="L1178" s="38">
        <v>0</v>
      </c>
      <c s="32">
        <f>ROUND(ROUND(L1178,2)*ROUND(G1178,3),2)</f>
      </c>
      <c s="36" t="s">
        <v>54</v>
      </c>
      <c>
        <f>(M1178*21)/100</f>
      </c>
      <c t="s">
        <v>27</v>
      </c>
    </row>
    <row r="1179" spans="1:5" ht="12.75">
      <c r="A1179" s="35" t="s">
        <v>55</v>
      </c>
      <c r="E1179" s="39" t="s">
        <v>1683</v>
      </c>
    </row>
    <row r="1180" spans="1:5" ht="12.75">
      <c r="A1180" s="35" t="s">
        <v>56</v>
      </c>
      <c r="E1180" s="40" t="s">
        <v>5</v>
      </c>
    </row>
    <row r="1181" spans="1:5" ht="12.75">
      <c r="A1181" t="s">
        <v>57</v>
      </c>
      <c r="E1181" s="39" t="s">
        <v>5</v>
      </c>
    </row>
    <row r="1182" spans="1:16" ht="12.75">
      <c r="A1182" t="s">
        <v>49</v>
      </c>
      <c s="34" t="s">
        <v>1684</v>
      </c>
      <c s="34" t="s">
        <v>1685</v>
      </c>
      <c s="35" t="s">
        <v>5</v>
      </c>
      <c s="6" t="s">
        <v>1686</v>
      </c>
      <c s="36" t="s">
        <v>172</v>
      </c>
      <c s="37">
        <v>36.6</v>
      </c>
      <c s="36">
        <v>0</v>
      </c>
      <c s="36">
        <f>ROUND(G1182*H1182,6)</f>
      </c>
      <c r="L1182" s="38">
        <v>0</v>
      </c>
      <c s="32">
        <f>ROUND(ROUND(L1182,2)*ROUND(G1182,3),2)</f>
      </c>
      <c s="36" t="s">
        <v>54</v>
      </c>
      <c>
        <f>(M1182*21)/100</f>
      </c>
      <c t="s">
        <v>27</v>
      </c>
    </row>
    <row r="1183" spans="1:5" ht="12.75">
      <c r="A1183" s="35" t="s">
        <v>55</v>
      </c>
      <c r="E1183" s="39" t="s">
        <v>1686</v>
      </c>
    </row>
    <row r="1184" spans="1:5" ht="12.75">
      <c r="A1184" s="35" t="s">
        <v>56</v>
      </c>
      <c r="E1184" s="40" t="s">
        <v>5</v>
      </c>
    </row>
    <row r="1185" spans="1:5" ht="12.75">
      <c r="A1185" t="s">
        <v>57</v>
      </c>
      <c r="E1185" s="39" t="s">
        <v>5</v>
      </c>
    </row>
    <row r="1186" spans="1:16" ht="12.75">
      <c r="A1186" t="s">
        <v>49</v>
      </c>
      <c s="34" t="s">
        <v>1687</v>
      </c>
      <c s="34" t="s">
        <v>1688</v>
      </c>
      <c s="35" t="s">
        <v>5</v>
      </c>
      <c s="6" t="s">
        <v>1689</v>
      </c>
      <c s="36" t="s">
        <v>172</v>
      </c>
      <c s="37">
        <v>38</v>
      </c>
      <c s="36">
        <v>0</v>
      </c>
      <c s="36">
        <f>ROUND(G1186*H1186,6)</f>
      </c>
      <c r="L1186" s="38">
        <v>0</v>
      </c>
      <c s="32">
        <f>ROUND(ROUND(L1186,2)*ROUND(G1186,3),2)</f>
      </c>
      <c s="36" t="s">
        <v>54</v>
      </c>
      <c>
        <f>(M1186*21)/100</f>
      </c>
      <c t="s">
        <v>27</v>
      </c>
    </row>
    <row r="1187" spans="1:5" ht="12.75">
      <c r="A1187" s="35" t="s">
        <v>55</v>
      </c>
      <c r="E1187" s="39" t="s">
        <v>1689</v>
      </c>
    </row>
    <row r="1188" spans="1:5" ht="12.75">
      <c r="A1188" s="35" t="s">
        <v>56</v>
      </c>
      <c r="E1188" s="40" t="s">
        <v>5</v>
      </c>
    </row>
    <row r="1189" spans="1:5" ht="12.75">
      <c r="A1189" t="s">
        <v>57</v>
      </c>
      <c r="E1189" s="39" t="s">
        <v>5</v>
      </c>
    </row>
    <row r="1190" spans="1:16" ht="12.75">
      <c r="A1190" t="s">
        <v>49</v>
      </c>
      <c s="34" t="s">
        <v>1690</v>
      </c>
      <c s="34" t="s">
        <v>1691</v>
      </c>
      <c s="35" t="s">
        <v>5</v>
      </c>
      <c s="6" t="s">
        <v>1692</v>
      </c>
      <c s="36" t="s">
        <v>172</v>
      </c>
      <c s="37">
        <v>100</v>
      </c>
      <c s="36">
        <v>0</v>
      </c>
      <c s="36">
        <f>ROUND(G1190*H1190,6)</f>
      </c>
      <c r="L1190" s="38">
        <v>0</v>
      </c>
      <c s="32">
        <f>ROUND(ROUND(L1190,2)*ROUND(G1190,3),2)</f>
      </c>
      <c s="36" t="s">
        <v>54</v>
      </c>
      <c>
        <f>(M1190*21)/100</f>
      </c>
      <c t="s">
        <v>27</v>
      </c>
    </row>
    <row r="1191" spans="1:5" ht="12.75">
      <c r="A1191" s="35" t="s">
        <v>55</v>
      </c>
      <c r="E1191" s="39" t="s">
        <v>1692</v>
      </c>
    </row>
    <row r="1192" spans="1:5" ht="12.75">
      <c r="A1192" s="35" t="s">
        <v>56</v>
      </c>
      <c r="E1192" s="40" t="s">
        <v>5</v>
      </c>
    </row>
    <row r="1193" spans="1:5" ht="12.75">
      <c r="A1193" t="s">
        <v>57</v>
      </c>
      <c r="E1193" s="39" t="s">
        <v>5</v>
      </c>
    </row>
    <row r="1194" spans="1:16" ht="25.5">
      <c r="A1194" t="s">
        <v>49</v>
      </c>
      <c s="34" t="s">
        <v>1693</v>
      </c>
      <c s="34" t="s">
        <v>1694</v>
      </c>
      <c s="35" t="s">
        <v>5</v>
      </c>
      <c s="6" t="s">
        <v>1568</v>
      </c>
      <c s="36" t="s">
        <v>53</v>
      </c>
      <c s="37">
        <v>0.984</v>
      </c>
      <c s="36">
        <v>0</v>
      </c>
      <c s="36">
        <f>ROUND(G1194*H1194,6)</f>
      </c>
      <c r="L1194" s="38">
        <v>0</v>
      </c>
      <c s="32">
        <f>ROUND(ROUND(L1194,2)*ROUND(G1194,3),2)</f>
      </c>
      <c s="36" t="s">
        <v>54</v>
      </c>
      <c>
        <f>(M1194*21)/100</f>
      </c>
      <c t="s">
        <v>27</v>
      </c>
    </row>
    <row r="1195" spans="1:5" ht="25.5">
      <c r="A1195" s="35" t="s">
        <v>55</v>
      </c>
      <c r="E1195" s="39" t="s">
        <v>1568</v>
      </c>
    </row>
    <row r="1196" spans="1:5" ht="12.75">
      <c r="A1196" s="35" t="s">
        <v>56</v>
      </c>
      <c r="E1196" s="40" t="s">
        <v>5</v>
      </c>
    </row>
    <row r="1197" spans="1:5" ht="12.75">
      <c r="A1197" t="s">
        <v>57</v>
      </c>
      <c r="E1197" s="39" t="s">
        <v>5</v>
      </c>
    </row>
    <row r="1198" spans="1:16" ht="38.25">
      <c r="A1198" t="s">
        <v>49</v>
      </c>
      <c s="34" t="s">
        <v>1695</v>
      </c>
      <c s="34" t="s">
        <v>64</v>
      </c>
      <c s="35" t="s">
        <v>5</v>
      </c>
      <c s="6" t="s">
        <v>490</v>
      </c>
      <c s="36" t="s">
        <v>53</v>
      </c>
      <c s="37">
        <v>0.984</v>
      </c>
      <c s="36">
        <v>0</v>
      </c>
      <c s="36">
        <f>ROUND(G1198*H1198,6)</f>
      </c>
      <c r="L1198" s="38">
        <v>0</v>
      </c>
      <c s="32">
        <f>ROUND(ROUND(L1198,2)*ROUND(G1198,3),2)</f>
      </c>
      <c s="36" t="s">
        <v>54</v>
      </c>
      <c>
        <f>(M1198*21)/100</f>
      </c>
      <c t="s">
        <v>27</v>
      </c>
    </row>
    <row r="1199" spans="1:5" ht="51">
      <c r="A1199" s="35" t="s">
        <v>55</v>
      </c>
      <c r="E1199" s="39" t="s">
        <v>491</v>
      </c>
    </row>
    <row r="1200" spans="1:5" ht="12.75">
      <c r="A1200" s="35" t="s">
        <v>56</v>
      </c>
      <c r="E1200" s="40" t="s">
        <v>5</v>
      </c>
    </row>
    <row r="1201" spans="1:5" ht="12.75">
      <c r="A1201" t="s">
        <v>57</v>
      </c>
      <c r="E1201" s="39" t="s">
        <v>5</v>
      </c>
    </row>
    <row r="1202" spans="1:16" ht="25.5">
      <c r="A1202" t="s">
        <v>49</v>
      </c>
      <c s="34" t="s">
        <v>1696</v>
      </c>
      <c s="34" t="s">
        <v>1697</v>
      </c>
      <c s="35" t="s">
        <v>5</v>
      </c>
      <c s="6" t="s">
        <v>1698</v>
      </c>
      <c s="36" t="s">
        <v>409</v>
      </c>
      <c s="37">
        <v>70</v>
      </c>
      <c s="36">
        <v>0</v>
      </c>
      <c s="36">
        <f>ROUND(G1202*H1202,6)</f>
      </c>
      <c r="L1202" s="38">
        <v>0</v>
      </c>
      <c s="32">
        <f>ROUND(ROUND(L1202,2)*ROUND(G1202,3),2)</f>
      </c>
      <c s="36" t="s">
        <v>54</v>
      </c>
      <c>
        <f>(M1202*21)/100</f>
      </c>
      <c t="s">
        <v>27</v>
      </c>
    </row>
    <row r="1203" spans="1:5" ht="25.5">
      <c r="A1203" s="35" t="s">
        <v>55</v>
      </c>
      <c r="E1203" s="39" t="s">
        <v>1698</v>
      </c>
    </row>
    <row r="1204" spans="1:5" ht="12.75">
      <c r="A1204" s="35" t="s">
        <v>56</v>
      </c>
      <c r="E1204" s="40" t="s">
        <v>5</v>
      </c>
    </row>
    <row r="1205" spans="1:5" ht="12.75">
      <c r="A1205" t="s">
        <v>57</v>
      </c>
      <c r="E1205" s="39" t="s">
        <v>5</v>
      </c>
    </row>
    <row r="1206" spans="1:16" ht="25.5">
      <c r="A1206" t="s">
        <v>49</v>
      </c>
      <c s="34" t="s">
        <v>1699</v>
      </c>
      <c s="34" t="s">
        <v>1700</v>
      </c>
      <c s="35" t="s">
        <v>5</v>
      </c>
      <c s="6" t="s">
        <v>1701</v>
      </c>
      <c s="36" t="s">
        <v>172</v>
      </c>
      <c s="37">
        <v>14</v>
      </c>
      <c s="36">
        <v>0</v>
      </c>
      <c s="36">
        <f>ROUND(G1206*H1206,6)</f>
      </c>
      <c r="L1206" s="38">
        <v>0</v>
      </c>
      <c s="32">
        <f>ROUND(ROUND(L1206,2)*ROUND(G1206,3),2)</f>
      </c>
      <c s="36" t="s">
        <v>54</v>
      </c>
      <c>
        <f>(M1206*21)/100</f>
      </c>
      <c t="s">
        <v>27</v>
      </c>
    </row>
    <row r="1207" spans="1:5" ht="25.5">
      <c r="A1207" s="35" t="s">
        <v>55</v>
      </c>
      <c r="E1207" s="39" t="s">
        <v>1701</v>
      </c>
    </row>
    <row r="1208" spans="1:5" ht="12.75">
      <c r="A1208" s="35" t="s">
        <v>56</v>
      </c>
      <c r="E1208" s="40" t="s">
        <v>5</v>
      </c>
    </row>
    <row r="1209" spans="1:5" ht="12.75">
      <c r="A1209" t="s">
        <v>57</v>
      </c>
      <c r="E1209" s="39" t="s">
        <v>5</v>
      </c>
    </row>
    <row r="1210" spans="1:16" ht="25.5">
      <c r="A1210" t="s">
        <v>49</v>
      </c>
      <c s="34" t="s">
        <v>1702</v>
      </c>
      <c s="34" t="s">
        <v>1703</v>
      </c>
      <c s="35" t="s">
        <v>5</v>
      </c>
      <c s="6" t="s">
        <v>1704</v>
      </c>
      <c s="36" t="s">
        <v>172</v>
      </c>
      <c s="37">
        <v>46</v>
      </c>
      <c s="36">
        <v>0</v>
      </c>
      <c s="36">
        <f>ROUND(G1210*H1210,6)</f>
      </c>
      <c r="L1210" s="38">
        <v>0</v>
      </c>
      <c s="32">
        <f>ROUND(ROUND(L1210,2)*ROUND(G1210,3),2)</f>
      </c>
      <c s="36" t="s">
        <v>54</v>
      </c>
      <c>
        <f>(M1210*21)/100</f>
      </c>
      <c t="s">
        <v>27</v>
      </c>
    </row>
    <row r="1211" spans="1:5" ht="25.5">
      <c r="A1211" s="35" t="s">
        <v>55</v>
      </c>
      <c r="E1211" s="39" t="s">
        <v>1704</v>
      </c>
    </row>
    <row r="1212" spans="1:5" ht="12.75">
      <c r="A1212" s="35" t="s">
        <v>56</v>
      </c>
      <c r="E1212" s="40" t="s">
        <v>5</v>
      </c>
    </row>
    <row r="1213" spans="1:5" ht="12.75">
      <c r="A1213" t="s">
        <v>57</v>
      </c>
      <c r="E1213" s="39" t="s">
        <v>5</v>
      </c>
    </row>
    <row r="1214" spans="1:16" ht="38.25">
      <c r="A1214" t="s">
        <v>49</v>
      </c>
      <c s="34" t="s">
        <v>1705</v>
      </c>
      <c s="34" t="s">
        <v>1706</v>
      </c>
      <c s="35" t="s">
        <v>5</v>
      </c>
      <c s="6" t="s">
        <v>1707</v>
      </c>
      <c s="36" t="s">
        <v>350</v>
      </c>
      <c s="37">
        <v>16</v>
      </c>
      <c s="36">
        <v>0</v>
      </c>
      <c s="36">
        <f>ROUND(G1214*H1214,6)</f>
      </c>
      <c r="L1214" s="38">
        <v>0</v>
      </c>
      <c s="32">
        <f>ROUND(ROUND(L1214,2)*ROUND(G1214,3),2)</f>
      </c>
      <c s="36" t="s">
        <v>54</v>
      </c>
      <c>
        <f>(M1214*21)/100</f>
      </c>
      <c t="s">
        <v>27</v>
      </c>
    </row>
    <row r="1215" spans="1:5" ht="38.25">
      <c r="A1215" s="35" t="s">
        <v>55</v>
      </c>
      <c r="E1215" s="39" t="s">
        <v>1708</v>
      </c>
    </row>
    <row r="1216" spans="1:5" ht="12.75">
      <c r="A1216" s="35" t="s">
        <v>56</v>
      </c>
      <c r="E1216" s="40" t="s">
        <v>5</v>
      </c>
    </row>
    <row r="1217" spans="1:5" ht="12.75">
      <c r="A1217" t="s">
        <v>57</v>
      </c>
      <c r="E1217" s="39" t="s">
        <v>5</v>
      </c>
    </row>
    <row r="1218" spans="1:16" ht="38.25">
      <c r="A1218" t="s">
        <v>49</v>
      </c>
      <c s="34" t="s">
        <v>1709</v>
      </c>
      <c s="34" t="s">
        <v>1710</v>
      </c>
      <c s="35" t="s">
        <v>5</v>
      </c>
      <c s="6" t="s">
        <v>1711</v>
      </c>
      <c s="36" t="s">
        <v>409</v>
      </c>
      <c s="37">
        <v>78.1</v>
      </c>
      <c s="36">
        <v>0</v>
      </c>
      <c s="36">
        <f>ROUND(G1218*H1218,6)</f>
      </c>
      <c r="L1218" s="38">
        <v>0</v>
      </c>
      <c s="32">
        <f>ROUND(ROUND(L1218,2)*ROUND(G1218,3),2)</f>
      </c>
      <c s="36" t="s">
        <v>54</v>
      </c>
      <c>
        <f>(M1218*21)/100</f>
      </c>
      <c t="s">
        <v>27</v>
      </c>
    </row>
    <row r="1219" spans="1:5" ht="38.25">
      <c r="A1219" s="35" t="s">
        <v>55</v>
      </c>
      <c r="E1219" s="39" t="s">
        <v>1712</v>
      </c>
    </row>
    <row r="1220" spans="1:5" ht="12.75">
      <c r="A1220" s="35" t="s">
        <v>56</v>
      </c>
      <c r="E1220" s="40" t="s">
        <v>5</v>
      </c>
    </row>
    <row r="1221" spans="1:5" ht="12.75">
      <c r="A1221" t="s">
        <v>57</v>
      </c>
      <c r="E1221" s="39" t="s">
        <v>5</v>
      </c>
    </row>
    <row r="1222" spans="1:16" ht="25.5">
      <c r="A1222" t="s">
        <v>49</v>
      </c>
      <c s="34" t="s">
        <v>1713</v>
      </c>
      <c s="34" t="s">
        <v>1714</v>
      </c>
      <c s="35" t="s">
        <v>5</v>
      </c>
      <c s="6" t="s">
        <v>1715</v>
      </c>
      <c s="36" t="s">
        <v>172</v>
      </c>
      <c s="37">
        <v>5</v>
      </c>
      <c s="36">
        <v>0</v>
      </c>
      <c s="36">
        <f>ROUND(G1222*H1222,6)</f>
      </c>
      <c r="L1222" s="38">
        <v>0</v>
      </c>
      <c s="32">
        <f>ROUND(ROUND(L1222,2)*ROUND(G1222,3),2)</f>
      </c>
      <c s="36" t="s">
        <v>54</v>
      </c>
      <c>
        <f>(M1222*21)/100</f>
      </c>
      <c t="s">
        <v>27</v>
      </c>
    </row>
    <row r="1223" spans="1:5" ht="25.5">
      <c r="A1223" s="35" t="s">
        <v>55</v>
      </c>
      <c r="E1223" s="39" t="s">
        <v>1715</v>
      </c>
    </row>
    <row r="1224" spans="1:5" ht="12.75">
      <c r="A1224" s="35" t="s">
        <v>56</v>
      </c>
      <c r="E1224" s="40" t="s">
        <v>5</v>
      </c>
    </row>
    <row r="1225" spans="1:5" ht="12.75">
      <c r="A1225" t="s">
        <v>57</v>
      </c>
      <c r="E1225" s="39" t="s">
        <v>5</v>
      </c>
    </row>
    <row r="1226" spans="1:16" ht="25.5">
      <c r="A1226" t="s">
        <v>49</v>
      </c>
      <c s="34" t="s">
        <v>1716</v>
      </c>
      <c s="34" t="s">
        <v>1717</v>
      </c>
      <c s="35" t="s">
        <v>5</v>
      </c>
      <c s="6" t="s">
        <v>1718</v>
      </c>
      <c s="36" t="s">
        <v>409</v>
      </c>
      <c s="37">
        <v>3.74</v>
      </c>
      <c s="36">
        <v>0</v>
      </c>
      <c s="36">
        <f>ROUND(G1226*H1226,6)</f>
      </c>
      <c r="L1226" s="38">
        <v>0</v>
      </c>
      <c s="32">
        <f>ROUND(ROUND(L1226,2)*ROUND(G1226,3),2)</f>
      </c>
      <c s="36" t="s">
        <v>54</v>
      </c>
      <c>
        <f>(M1226*21)/100</f>
      </c>
      <c t="s">
        <v>27</v>
      </c>
    </row>
    <row r="1227" spans="1:5" ht="25.5">
      <c r="A1227" s="35" t="s">
        <v>55</v>
      </c>
      <c r="E1227" s="39" t="s">
        <v>1718</v>
      </c>
    </row>
    <row r="1228" spans="1:5" ht="12.75">
      <c r="A1228" s="35" t="s">
        <v>56</v>
      </c>
      <c r="E1228" s="40" t="s">
        <v>5</v>
      </c>
    </row>
    <row r="1229" spans="1:5" ht="12.75">
      <c r="A1229" t="s">
        <v>57</v>
      </c>
      <c r="E1229" s="39" t="s">
        <v>5</v>
      </c>
    </row>
    <row r="1230" spans="1:16" ht="25.5">
      <c r="A1230" t="s">
        <v>49</v>
      </c>
      <c s="34" t="s">
        <v>1719</v>
      </c>
      <c s="34" t="s">
        <v>1720</v>
      </c>
      <c s="35" t="s">
        <v>5</v>
      </c>
      <c s="6" t="s">
        <v>1721</v>
      </c>
      <c s="36" t="s">
        <v>172</v>
      </c>
      <c s="37">
        <v>3</v>
      </c>
      <c s="36">
        <v>0</v>
      </c>
      <c s="36">
        <f>ROUND(G1230*H1230,6)</f>
      </c>
      <c r="L1230" s="38">
        <v>0</v>
      </c>
      <c s="32">
        <f>ROUND(ROUND(L1230,2)*ROUND(G1230,3),2)</f>
      </c>
      <c s="36" t="s">
        <v>54</v>
      </c>
      <c>
        <f>(M1230*21)/100</f>
      </c>
      <c t="s">
        <v>27</v>
      </c>
    </row>
    <row r="1231" spans="1:5" ht="25.5">
      <c r="A1231" s="35" t="s">
        <v>55</v>
      </c>
      <c r="E1231" s="39" t="s">
        <v>1721</v>
      </c>
    </row>
    <row r="1232" spans="1:5" ht="12.75">
      <c r="A1232" s="35" t="s">
        <v>56</v>
      </c>
      <c r="E1232" s="40" t="s">
        <v>5</v>
      </c>
    </row>
    <row r="1233" spans="1:5" ht="12.75">
      <c r="A1233" t="s">
        <v>57</v>
      </c>
      <c r="E1233" s="39" t="s">
        <v>5</v>
      </c>
    </row>
    <row r="1234" spans="1:16" ht="25.5">
      <c r="A1234" t="s">
        <v>49</v>
      </c>
      <c s="34" t="s">
        <v>1722</v>
      </c>
      <c s="34" t="s">
        <v>1723</v>
      </c>
      <c s="35" t="s">
        <v>5</v>
      </c>
      <c s="6" t="s">
        <v>1724</v>
      </c>
      <c s="36" t="s">
        <v>172</v>
      </c>
      <c s="37">
        <v>35</v>
      </c>
      <c s="36">
        <v>0</v>
      </c>
      <c s="36">
        <f>ROUND(G1234*H1234,6)</f>
      </c>
      <c r="L1234" s="38">
        <v>0</v>
      </c>
      <c s="32">
        <f>ROUND(ROUND(L1234,2)*ROUND(G1234,3),2)</f>
      </c>
      <c s="36" t="s">
        <v>54</v>
      </c>
      <c>
        <f>(M1234*21)/100</f>
      </c>
      <c t="s">
        <v>27</v>
      </c>
    </row>
    <row r="1235" spans="1:5" ht="25.5">
      <c r="A1235" s="35" t="s">
        <v>55</v>
      </c>
      <c r="E1235" s="39" t="s">
        <v>1724</v>
      </c>
    </row>
    <row r="1236" spans="1:5" ht="12.75">
      <c r="A1236" s="35" t="s">
        <v>56</v>
      </c>
      <c r="E1236" s="40" t="s">
        <v>5</v>
      </c>
    </row>
    <row r="1237" spans="1:5" ht="12.75">
      <c r="A1237" t="s">
        <v>57</v>
      </c>
      <c r="E1237" s="39" t="s">
        <v>5</v>
      </c>
    </row>
    <row r="1238" spans="1:16" ht="25.5">
      <c r="A1238" t="s">
        <v>49</v>
      </c>
      <c s="34" t="s">
        <v>1725</v>
      </c>
      <c s="34" t="s">
        <v>1726</v>
      </c>
      <c s="35" t="s">
        <v>5</v>
      </c>
      <c s="6" t="s">
        <v>1727</v>
      </c>
      <c s="36" t="s">
        <v>172</v>
      </c>
      <c s="37">
        <v>35</v>
      </c>
      <c s="36">
        <v>0</v>
      </c>
      <c s="36">
        <f>ROUND(G1238*H1238,6)</f>
      </c>
      <c r="L1238" s="38">
        <v>0</v>
      </c>
      <c s="32">
        <f>ROUND(ROUND(L1238,2)*ROUND(G1238,3),2)</f>
      </c>
      <c s="36" t="s">
        <v>54</v>
      </c>
      <c>
        <f>(M1238*21)/100</f>
      </c>
      <c t="s">
        <v>27</v>
      </c>
    </row>
    <row r="1239" spans="1:5" ht="25.5">
      <c r="A1239" s="35" t="s">
        <v>55</v>
      </c>
      <c r="E1239" s="39" t="s">
        <v>1727</v>
      </c>
    </row>
    <row r="1240" spans="1:5" ht="12.75">
      <c r="A1240" s="35" t="s">
        <v>56</v>
      </c>
      <c r="E1240" s="40" t="s">
        <v>5</v>
      </c>
    </row>
    <row r="1241" spans="1:5" ht="12.75">
      <c r="A1241" t="s">
        <v>57</v>
      </c>
      <c r="E1241" s="39" t="s">
        <v>5</v>
      </c>
    </row>
    <row r="1242" spans="1:16" ht="25.5">
      <c r="A1242" t="s">
        <v>49</v>
      </c>
      <c s="34" t="s">
        <v>1728</v>
      </c>
      <c s="34" t="s">
        <v>1729</v>
      </c>
      <c s="35" t="s">
        <v>5</v>
      </c>
      <c s="6" t="s">
        <v>1730</v>
      </c>
      <c s="36" t="s">
        <v>350</v>
      </c>
      <c s="37">
        <v>2</v>
      </c>
      <c s="36">
        <v>0</v>
      </c>
      <c s="36">
        <f>ROUND(G1242*H1242,6)</f>
      </c>
      <c r="L1242" s="38">
        <v>0</v>
      </c>
      <c s="32">
        <f>ROUND(ROUND(L1242,2)*ROUND(G1242,3),2)</f>
      </c>
      <c s="36" t="s">
        <v>54</v>
      </c>
      <c>
        <f>(M1242*21)/100</f>
      </c>
      <c t="s">
        <v>27</v>
      </c>
    </row>
    <row r="1243" spans="1:5" ht="38.25">
      <c r="A1243" s="35" t="s">
        <v>55</v>
      </c>
      <c r="E1243" s="39" t="s">
        <v>1731</v>
      </c>
    </row>
    <row r="1244" spans="1:5" ht="12.75">
      <c r="A1244" s="35" t="s">
        <v>56</v>
      </c>
      <c r="E1244" s="40" t="s">
        <v>5</v>
      </c>
    </row>
    <row r="1245" spans="1:5" ht="12.75">
      <c r="A1245" t="s">
        <v>57</v>
      </c>
      <c r="E1245" s="39" t="s">
        <v>5</v>
      </c>
    </row>
    <row r="1246" spans="1:16" ht="25.5">
      <c r="A1246" t="s">
        <v>49</v>
      </c>
      <c s="34" t="s">
        <v>1732</v>
      </c>
      <c s="34" t="s">
        <v>1733</v>
      </c>
      <c s="35" t="s">
        <v>5</v>
      </c>
      <c s="6" t="s">
        <v>1734</v>
      </c>
      <c s="36" t="s">
        <v>53</v>
      </c>
      <c s="37">
        <v>1.947</v>
      </c>
      <c s="36">
        <v>0</v>
      </c>
      <c s="36">
        <f>ROUND(G1246*H1246,6)</f>
      </c>
      <c r="L1246" s="38">
        <v>0</v>
      </c>
      <c s="32">
        <f>ROUND(ROUND(L1246,2)*ROUND(G1246,3),2)</f>
      </c>
      <c s="36" t="s">
        <v>54</v>
      </c>
      <c>
        <f>(M1246*21)/100</f>
      </c>
      <c t="s">
        <v>27</v>
      </c>
    </row>
    <row r="1247" spans="1:5" ht="25.5">
      <c r="A1247" s="35" t="s">
        <v>55</v>
      </c>
      <c r="E1247" s="39" t="s">
        <v>1734</v>
      </c>
    </row>
    <row r="1248" spans="1:5" ht="12.75">
      <c r="A1248" s="35" t="s">
        <v>56</v>
      </c>
      <c r="E1248" s="40" t="s">
        <v>5</v>
      </c>
    </row>
    <row r="1249" spans="1:5" ht="12.75">
      <c r="A1249" t="s">
        <v>57</v>
      </c>
      <c r="E1249" s="39" t="s">
        <v>5</v>
      </c>
    </row>
    <row r="1250" spans="1:16" ht="38.25">
      <c r="A1250" t="s">
        <v>49</v>
      </c>
      <c s="34" t="s">
        <v>1735</v>
      </c>
      <c s="34" t="s">
        <v>1736</v>
      </c>
      <c s="35" t="s">
        <v>5</v>
      </c>
      <c s="6" t="s">
        <v>1737</v>
      </c>
      <c s="36" t="s">
        <v>53</v>
      </c>
      <c s="37">
        <v>1.947</v>
      </c>
      <c s="36">
        <v>0</v>
      </c>
      <c s="36">
        <f>ROUND(G1250*H1250,6)</f>
      </c>
      <c r="L1250" s="38">
        <v>0</v>
      </c>
      <c s="32">
        <f>ROUND(ROUND(L1250,2)*ROUND(G1250,3),2)</f>
      </c>
      <c s="36" t="s">
        <v>54</v>
      </c>
      <c>
        <f>(M1250*21)/100</f>
      </c>
      <c t="s">
        <v>27</v>
      </c>
    </row>
    <row r="1251" spans="1:5" ht="38.25">
      <c r="A1251" s="35" t="s">
        <v>55</v>
      </c>
      <c r="E1251" s="39" t="s">
        <v>1738</v>
      </c>
    </row>
    <row r="1252" spans="1:5" ht="12.75">
      <c r="A1252" s="35" t="s">
        <v>56</v>
      </c>
      <c r="E1252" s="40" t="s">
        <v>5</v>
      </c>
    </row>
    <row r="1253" spans="1:5" ht="12.75">
      <c r="A1253" t="s">
        <v>57</v>
      </c>
      <c r="E1253" s="39" t="s">
        <v>5</v>
      </c>
    </row>
    <row r="1254" spans="1:13" ht="12.75">
      <c r="A1254" t="s">
        <v>46</v>
      </c>
      <c r="C1254" s="31" t="s">
        <v>1739</v>
      </c>
      <c r="E1254" s="33" t="s">
        <v>1740</v>
      </c>
      <c r="J1254" s="32">
        <f>0</f>
      </c>
      <c s="32">
        <f>0</f>
      </c>
      <c s="32">
        <f>0+L1255+L1259+L1263+L1267+L1271+L1275+L1279+L1283+L1287+L1291+L1295+L1299+L1303+L1307+L1311+L1315+L1319+L1323+L1327+L1331+L1335+L1339+L1343+L1347+L1351+L1355+L1359+L1363+L1367+L1371+L1375+L1379+L1383+L1387+L1391+L1395+L1399+L1403+L1407+L1411+L1415+L1419+L1423+L1427</f>
      </c>
      <c s="32">
        <f>0+M1255+M1259+M1263+M1267+M1271+M1275+M1279+M1283+M1287+M1291+M1295+M1299+M1303+M1307+M1311+M1315+M1319+M1323+M1327+M1331+M1335+M1339+M1343+M1347+M1351+M1355+M1359+M1363+M1367+M1371+M1375+M1379+M1383+M1387+M1391+M1395+M1399+M1403+M1407+M1411+M1415+M1419+M1423+M1427</f>
      </c>
    </row>
    <row r="1255" spans="1:16" ht="25.5">
      <c r="A1255" t="s">
        <v>49</v>
      </c>
      <c s="34" t="s">
        <v>1741</v>
      </c>
      <c s="34" t="s">
        <v>1742</v>
      </c>
      <c s="35" t="s">
        <v>5</v>
      </c>
      <c s="6" t="s">
        <v>1743</v>
      </c>
      <c s="36" t="s">
        <v>350</v>
      </c>
      <c s="37">
        <v>56</v>
      </c>
      <c s="36">
        <v>0</v>
      </c>
      <c s="36">
        <f>ROUND(G1255*H1255,6)</f>
      </c>
      <c r="L1255" s="38">
        <v>0</v>
      </c>
      <c s="32">
        <f>ROUND(ROUND(L1255,2)*ROUND(G1255,3),2)</f>
      </c>
      <c s="36" t="s">
        <v>54</v>
      </c>
      <c>
        <f>(M1255*21)/100</f>
      </c>
      <c t="s">
        <v>27</v>
      </c>
    </row>
    <row r="1256" spans="1:5" ht="25.5">
      <c r="A1256" s="35" t="s">
        <v>55</v>
      </c>
      <c r="E1256" s="39" t="s">
        <v>1743</v>
      </c>
    </row>
    <row r="1257" spans="1:5" ht="12.75">
      <c r="A1257" s="35" t="s">
        <v>56</v>
      </c>
      <c r="E1257" s="40" t="s">
        <v>5</v>
      </c>
    </row>
    <row r="1258" spans="1:5" ht="12.75">
      <c r="A1258" t="s">
        <v>57</v>
      </c>
      <c r="E1258" s="39" t="s">
        <v>5</v>
      </c>
    </row>
    <row r="1259" spans="1:16" ht="25.5">
      <c r="A1259" t="s">
        <v>49</v>
      </c>
      <c s="34" t="s">
        <v>1744</v>
      </c>
      <c s="34" t="s">
        <v>1745</v>
      </c>
      <c s="35" t="s">
        <v>5</v>
      </c>
      <c s="6" t="s">
        <v>1746</v>
      </c>
      <c s="36" t="s">
        <v>350</v>
      </c>
      <c s="37">
        <v>29</v>
      </c>
      <c s="36">
        <v>0</v>
      </c>
      <c s="36">
        <f>ROUND(G1259*H1259,6)</f>
      </c>
      <c r="L1259" s="38">
        <v>0</v>
      </c>
      <c s="32">
        <f>ROUND(ROUND(L1259,2)*ROUND(G1259,3),2)</f>
      </c>
      <c s="36" t="s">
        <v>54</v>
      </c>
      <c>
        <f>(M1259*21)/100</f>
      </c>
      <c t="s">
        <v>27</v>
      </c>
    </row>
    <row r="1260" spans="1:5" ht="25.5">
      <c r="A1260" s="35" t="s">
        <v>55</v>
      </c>
      <c r="E1260" s="39" t="s">
        <v>1746</v>
      </c>
    </row>
    <row r="1261" spans="1:5" ht="12.75">
      <c r="A1261" s="35" t="s">
        <v>56</v>
      </c>
      <c r="E1261" s="40" t="s">
        <v>5</v>
      </c>
    </row>
    <row r="1262" spans="1:5" ht="12.75">
      <c r="A1262" t="s">
        <v>57</v>
      </c>
      <c r="E1262" s="39" t="s">
        <v>5</v>
      </c>
    </row>
    <row r="1263" spans="1:16" ht="25.5">
      <c r="A1263" t="s">
        <v>49</v>
      </c>
      <c s="34" t="s">
        <v>1747</v>
      </c>
      <c s="34" t="s">
        <v>1748</v>
      </c>
      <c s="35" t="s">
        <v>5</v>
      </c>
      <c s="6" t="s">
        <v>1749</v>
      </c>
      <c s="36" t="s">
        <v>350</v>
      </c>
      <c s="37">
        <v>4</v>
      </c>
      <c s="36">
        <v>0</v>
      </c>
      <c s="36">
        <f>ROUND(G1263*H1263,6)</f>
      </c>
      <c r="L1263" s="38">
        <v>0</v>
      </c>
      <c s="32">
        <f>ROUND(ROUND(L1263,2)*ROUND(G1263,3),2)</f>
      </c>
      <c s="36" t="s">
        <v>54</v>
      </c>
      <c>
        <f>(M1263*21)/100</f>
      </c>
      <c t="s">
        <v>27</v>
      </c>
    </row>
    <row r="1264" spans="1:5" ht="25.5">
      <c r="A1264" s="35" t="s">
        <v>55</v>
      </c>
      <c r="E1264" s="39" t="s">
        <v>1749</v>
      </c>
    </row>
    <row r="1265" spans="1:5" ht="12.75">
      <c r="A1265" s="35" t="s">
        <v>56</v>
      </c>
      <c r="E1265" s="40" t="s">
        <v>5</v>
      </c>
    </row>
    <row r="1266" spans="1:5" ht="12.75">
      <c r="A1266" t="s">
        <v>57</v>
      </c>
      <c r="E1266" s="39" t="s">
        <v>5</v>
      </c>
    </row>
    <row r="1267" spans="1:16" ht="25.5">
      <c r="A1267" t="s">
        <v>49</v>
      </c>
      <c s="34" t="s">
        <v>1750</v>
      </c>
      <c s="34" t="s">
        <v>1751</v>
      </c>
      <c s="35" t="s">
        <v>5</v>
      </c>
      <c s="6" t="s">
        <v>1752</v>
      </c>
      <c s="36" t="s">
        <v>350</v>
      </c>
      <c s="37">
        <v>6</v>
      </c>
      <c s="36">
        <v>0</v>
      </c>
      <c s="36">
        <f>ROUND(G1267*H1267,6)</f>
      </c>
      <c r="L1267" s="38">
        <v>0</v>
      </c>
      <c s="32">
        <f>ROUND(ROUND(L1267,2)*ROUND(G1267,3),2)</f>
      </c>
      <c s="36" t="s">
        <v>54</v>
      </c>
      <c>
        <f>(M1267*21)/100</f>
      </c>
      <c t="s">
        <v>27</v>
      </c>
    </row>
    <row r="1268" spans="1:5" ht="25.5">
      <c r="A1268" s="35" t="s">
        <v>55</v>
      </c>
      <c r="E1268" s="39" t="s">
        <v>1752</v>
      </c>
    </row>
    <row r="1269" spans="1:5" ht="12.75">
      <c r="A1269" s="35" t="s">
        <v>56</v>
      </c>
      <c r="E1269" s="40" t="s">
        <v>5</v>
      </c>
    </row>
    <row r="1270" spans="1:5" ht="12.75">
      <c r="A1270" t="s">
        <v>57</v>
      </c>
      <c r="E1270" s="39" t="s">
        <v>5</v>
      </c>
    </row>
    <row r="1271" spans="1:16" ht="12.75">
      <c r="A1271" t="s">
        <v>49</v>
      </c>
      <c s="34" t="s">
        <v>1753</v>
      </c>
      <c s="34" t="s">
        <v>1754</v>
      </c>
      <c s="35" t="s">
        <v>5</v>
      </c>
      <c s="6" t="s">
        <v>1755</v>
      </c>
      <c s="36" t="s">
        <v>172</v>
      </c>
      <c s="37">
        <v>21</v>
      </c>
      <c s="36">
        <v>0</v>
      </c>
      <c s="36">
        <f>ROUND(G1271*H1271,6)</f>
      </c>
      <c r="L1271" s="38">
        <v>0</v>
      </c>
      <c s="32">
        <f>ROUND(ROUND(L1271,2)*ROUND(G1271,3),2)</f>
      </c>
      <c s="36" t="s">
        <v>54</v>
      </c>
      <c>
        <f>(M1271*21)/100</f>
      </c>
      <c t="s">
        <v>27</v>
      </c>
    </row>
    <row r="1272" spans="1:5" ht="12.75">
      <c r="A1272" s="35" t="s">
        <v>55</v>
      </c>
      <c r="E1272" s="39" t="s">
        <v>1755</v>
      </c>
    </row>
    <row r="1273" spans="1:5" ht="12.75">
      <c r="A1273" s="35" t="s">
        <v>56</v>
      </c>
      <c r="E1273" s="40" t="s">
        <v>5</v>
      </c>
    </row>
    <row r="1274" spans="1:5" ht="12.75">
      <c r="A1274" t="s">
        <v>57</v>
      </c>
      <c r="E1274" s="39" t="s">
        <v>5</v>
      </c>
    </row>
    <row r="1275" spans="1:16" ht="25.5">
      <c r="A1275" t="s">
        <v>49</v>
      </c>
      <c s="34" t="s">
        <v>1756</v>
      </c>
      <c s="34" t="s">
        <v>1757</v>
      </c>
      <c s="35" t="s">
        <v>5</v>
      </c>
      <c s="6" t="s">
        <v>1568</v>
      </c>
      <c s="36" t="s">
        <v>53</v>
      </c>
      <c s="37">
        <v>2.712</v>
      </c>
      <c s="36">
        <v>0</v>
      </c>
      <c s="36">
        <f>ROUND(G1275*H1275,6)</f>
      </c>
      <c r="L1275" s="38">
        <v>0</v>
      </c>
      <c s="32">
        <f>ROUND(ROUND(L1275,2)*ROUND(G1275,3),2)</f>
      </c>
      <c s="36" t="s">
        <v>54</v>
      </c>
      <c>
        <f>(M1275*21)/100</f>
      </c>
      <c t="s">
        <v>27</v>
      </c>
    </row>
    <row r="1276" spans="1:5" ht="25.5">
      <c r="A1276" s="35" t="s">
        <v>55</v>
      </c>
      <c r="E1276" s="39" t="s">
        <v>1568</v>
      </c>
    </row>
    <row r="1277" spans="1:5" ht="12.75">
      <c r="A1277" s="35" t="s">
        <v>56</v>
      </c>
      <c r="E1277" s="40" t="s">
        <v>5</v>
      </c>
    </row>
    <row r="1278" spans="1:5" ht="12.75">
      <c r="A1278" t="s">
        <v>57</v>
      </c>
      <c r="E1278" s="39" t="s">
        <v>5</v>
      </c>
    </row>
    <row r="1279" spans="1:16" ht="38.25">
      <c r="A1279" t="s">
        <v>49</v>
      </c>
      <c s="34" t="s">
        <v>1758</v>
      </c>
      <c s="34" t="s">
        <v>72</v>
      </c>
      <c s="35" t="s">
        <v>5</v>
      </c>
      <c s="6" t="s">
        <v>1759</v>
      </c>
      <c s="36" t="s">
        <v>53</v>
      </c>
      <c s="37">
        <v>1.356</v>
      </c>
      <c s="36">
        <v>0</v>
      </c>
      <c s="36">
        <f>ROUND(G1279*H1279,6)</f>
      </c>
      <c r="L1279" s="38">
        <v>0</v>
      </c>
      <c s="32">
        <f>ROUND(ROUND(L1279,2)*ROUND(G1279,3),2)</f>
      </c>
      <c s="36" t="s">
        <v>54</v>
      </c>
      <c>
        <f>(M1279*21)/100</f>
      </c>
      <c t="s">
        <v>27</v>
      </c>
    </row>
    <row r="1280" spans="1:5" ht="51">
      <c r="A1280" s="35" t="s">
        <v>55</v>
      </c>
      <c r="E1280" s="39" t="s">
        <v>1760</v>
      </c>
    </row>
    <row r="1281" spans="1:5" ht="12.75">
      <c r="A1281" s="35" t="s">
        <v>56</v>
      </c>
      <c r="E1281" s="40" t="s">
        <v>5</v>
      </c>
    </row>
    <row r="1282" spans="1:5" ht="12.75">
      <c r="A1282" t="s">
        <v>57</v>
      </c>
      <c r="E1282" s="39" t="s">
        <v>5</v>
      </c>
    </row>
    <row r="1283" spans="1:16" ht="38.25">
      <c r="A1283" t="s">
        <v>49</v>
      </c>
      <c s="34" t="s">
        <v>1761</v>
      </c>
      <c s="34" t="s">
        <v>76</v>
      </c>
      <c s="35" t="s">
        <v>5</v>
      </c>
      <c s="6" t="s">
        <v>1762</v>
      </c>
      <c s="36" t="s">
        <v>53</v>
      </c>
      <c s="37">
        <v>1.356</v>
      </c>
      <c s="36">
        <v>0</v>
      </c>
      <c s="36">
        <f>ROUND(G1283*H1283,6)</f>
      </c>
      <c r="L1283" s="38">
        <v>0</v>
      </c>
      <c s="32">
        <f>ROUND(ROUND(L1283,2)*ROUND(G1283,3),2)</f>
      </c>
      <c s="36" t="s">
        <v>54</v>
      </c>
      <c>
        <f>(M1283*21)/100</f>
      </c>
      <c t="s">
        <v>27</v>
      </c>
    </row>
    <row r="1284" spans="1:5" ht="51">
      <c r="A1284" s="35" t="s">
        <v>55</v>
      </c>
      <c r="E1284" s="39" t="s">
        <v>1763</v>
      </c>
    </row>
    <row r="1285" spans="1:5" ht="12.75">
      <c r="A1285" s="35" t="s">
        <v>56</v>
      </c>
      <c r="E1285" s="40" t="s">
        <v>5</v>
      </c>
    </row>
    <row r="1286" spans="1:5" ht="12.75">
      <c r="A1286" t="s">
        <v>57</v>
      </c>
      <c r="E1286" s="39" t="s">
        <v>5</v>
      </c>
    </row>
    <row r="1287" spans="1:16" ht="25.5">
      <c r="A1287" t="s">
        <v>49</v>
      </c>
      <c s="34" t="s">
        <v>1764</v>
      </c>
      <c s="34" t="s">
        <v>1765</v>
      </c>
      <c s="35" t="s">
        <v>5</v>
      </c>
      <c s="6" t="s">
        <v>1766</v>
      </c>
      <c s="36" t="s">
        <v>350</v>
      </c>
      <c s="37">
        <v>4</v>
      </c>
      <c s="36">
        <v>0</v>
      </c>
      <c s="36">
        <f>ROUND(G1287*H1287,6)</f>
      </c>
      <c r="L1287" s="38">
        <v>0</v>
      </c>
      <c s="32">
        <f>ROUND(ROUND(L1287,2)*ROUND(G1287,3),2)</f>
      </c>
      <c s="36" t="s">
        <v>54</v>
      </c>
      <c>
        <f>(M1287*21)/100</f>
      </c>
      <c t="s">
        <v>27</v>
      </c>
    </row>
    <row r="1288" spans="1:5" ht="25.5">
      <c r="A1288" s="35" t="s">
        <v>55</v>
      </c>
      <c r="E1288" s="39" t="s">
        <v>1766</v>
      </c>
    </row>
    <row r="1289" spans="1:5" ht="12.75">
      <c r="A1289" s="35" t="s">
        <v>56</v>
      </c>
      <c r="E1289" s="40" t="s">
        <v>5</v>
      </c>
    </row>
    <row r="1290" spans="1:5" ht="12.75">
      <c r="A1290" t="s">
        <v>57</v>
      </c>
      <c r="E1290" s="39" t="s">
        <v>5</v>
      </c>
    </row>
    <row r="1291" spans="1:16" ht="25.5">
      <c r="A1291" t="s">
        <v>49</v>
      </c>
      <c s="34" t="s">
        <v>1767</v>
      </c>
      <c s="34" t="s">
        <v>1768</v>
      </c>
      <c s="35" t="s">
        <v>5</v>
      </c>
      <c s="6" t="s">
        <v>1769</v>
      </c>
      <c s="36" t="s">
        <v>350</v>
      </c>
      <c s="37">
        <v>4</v>
      </c>
      <c s="36">
        <v>0</v>
      </c>
      <c s="36">
        <f>ROUND(G1291*H1291,6)</f>
      </c>
      <c r="L1291" s="38">
        <v>0</v>
      </c>
      <c s="32">
        <f>ROUND(ROUND(L1291,2)*ROUND(G1291,3),2)</f>
      </c>
      <c s="36" t="s">
        <v>54</v>
      </c>
      <c>
        <f>(M1291*21)/100</f>
      </c>
      <c t="s">
        <v>27</v>
      </c>
    </row>
    <row r="1292" spans="1:5" ht="25.5">
      <c r="A1292" s="35" t="s">
        <v>55</v>
      </c>
      <c r="E1292" s="39" t="s">
        <v>1769</v>
      </c>
    </row>
    <row r="1293" spans="1:5" ht="12.75">
      <c r="A1293" s="35" t="s">
        <v>56</v>
      </c>
      <c r="E1293" s="40" t="s">
        <v>5</v>
      </c>
    </row>
    <row r="1294" spans="1:5" ht="12.75">
      <c r="A1294" t="s">
        <v>57</v>
      </c>
      <c r="E1294" s="39" t="s">
        <v>5</v>
      </c>
    </row>
    <row r="1295" spans="1:16" ht="25.5">
      <c r="A1295" t="s">
        <v>49</v>
      </c>
      <c s="34" t="s">
        <v>1770</v>
      </c>
      <c s="34" t="s">
        <v>1771</v>
      </c>
      <c s="35" t="s">
        <v>5</v>
      </c>
      <c s="6" t="s">
        <v>1772</v>
      </c>
      <c s="36" t="s">
        <v>350</v>
      </c>
      <c s="37">
        <v>3</v>
      </c>
      <c s="36">
        <v>0</v>
      </c>
      <c s="36">
        <f>ROUND(G1295*H1295,6)</f>
      </c>
      <c r="L1295" s="38">
        <v>0</v>
      </c>
      <c s="32">
        <f>ROUND(ROUND(L1295,2)*ROUND(G1295,3),2)</f>
      </c>
      <c s="36" t="s">
        <v>54</v>
      </c>
      <c>
        <f>(M1295*21)/100</f>
      </c>
      <c t="s">
        <v>27</v>
      </c>
    </row>
    <row r="1296" spans="1:5" ht="25.5">
      <c r="A1296" s="35" t="s">
        <v>55</v>
      </c>
      <c r="E1296" s="39" t="s">
        <v>1772</v>
      </c>
    </row>
    <row r="1297" spans="1:5" ht="12.75">
      <c r="A1297" s="35" t="s">
        <v>56</v>
      </c>
      <c r="E1297" s="40" t="s">
        <v>5</v>
      </c>
    </row>
    <row r="1298" spans="1:5" ht="12.75">
      <c r="A1298" t="s">
        <v>57</v>
      </c>
      <c r="E1298" s="39" t="s">
        <v>5</v>
      </c>
    </row>
    <row r="1299" spans="1:16" ht="25.5">
      <c r="A1299" t="s">
        <v>49</v>
      </c>
      <c s="34" t="s">
        <v>1773</v>
      </c>
      <c s="34" t="s">
        <v>1774</v>
      </c>
      <c s="35" t="s">
        <v>5</v>
      </c>
      <c s="6" t="s">
        <v>1775</v>
      </c>
      <c s="36" t="s">
        <v>350</v>
      </c>
      <c s="37">
        <v>3</v>
      </c>
      <c s="36">
        <v>0</v>
      </c>
      <c s="36">
        <f>ROUND(G1299*H1299,6)</f>
      </c>
      <c r="L1299" s="38">
        <v>0</v>
      </c>
      <c s="32">
        <f>ROUND(ROUND(L1299,2)*ROUND(G1299,3),2)</f>
      </c>
      <c s="36" t="s">
        <v>54</v>
      </c>
      <c>
        <f>(M1299*21)/100</f>
      </c>
      <c t="s">
        <v>27</v>
      </c>
    </row>
    <row r="1300" spans="1:5" ht="25.5">
      <c r="A1300" s="35" t="s">
        <v>55</v>
      </c>
      <c r="E1300" s="39" t="s">
        <v>1775</v>
      </c>
    </row>
    <row r="1301" spans="1:5" ht="12.75">
      <c r="A1301" s="35" t="s">
        <v>56</v>
      </c>
      <c r="E1301" s="40" t="s">
        <v>5</v>
      </c>
    </row>
    <row r="1302" spans="1:5" ht="12.75">
      <c r="A1302" t="s">
        <v>57</v>
      </c>
      <c r="E1302" s="39" t="s">
        <v>5</v>
      </c>
    </row>
    <row r="1303" spans="1:16" ht="25.5">
      <c r="A1303" t="s">
        <v>49</v>
      </c>
      <c s="34" t="s">
        <v>1776</v>
      </c>
      <c s="34" t="s">
        <v>1777</v>
      </c>
      <c s="35" t="s">
        <v>5</v>
      </c>
      <c s="6" t="s">
        <v>1778</v>
      </c>
      <c s="36" t="s">
        <v>350</v>
      </c>
      <c s="37">
        <v>4</v>
      </c>
      <c s="36">
        <v>0</v>
      </c>
      <c s="36">
        <f>ROUND(G1303*H1303,6)</f>
      </c>
      <c r="L1303" s="38">
        <v>0</v>
      </c>
      <c s="32">
        <f>ROUND(ROUND(L1303,2)*ROUND(G1303,3),2)</f>
      </c>
      <c s="36" t="s">
        <v>54</v>
      </c>
      <c>
        <f>(M1303*21)/100</f>
      </c>
      <c t="s">
        <v>27</v>
      </c>
    </row>
    <row r="1304" spans="1:5" ht="25.5">
      <c r="A1304" s="35" t="s">
        <v>55</v>
      </c>
      <c r="E1304" s="39" t="s">
        <v>1778</v>
      </c>
    </row>
    <row r="1305" spans="1:5" ht="12.75">
      <c r="A1305" s="35" t="s">
        <v>56</v>
      </c>
      <c r="E1305" s="40" t="s">
        <v>5</v>
      </c>
    </row>
    <row r="1306" spans="1:5" ht="12.75">
      <c r="A1306" t="s">
        <v>57</v>
      </c>
      <c r="E1306" s="39" t="s">
        <v>5</v>
      </c>
    </row>
    <row r="1307" spans="1:16" ht="25.5">
      <c r="A1307" t="s">
        <v>49</v>
      </c>
      <c s="34" t="s">
        <v>1779</v>
      </c>
      <c s="34" t="s">
        <v>1780</v>
      </c>
      <c s="35" t="s">
        <v>5</v>
      </c>
      <c s="6" t="s">
        <v>1781</v>
      </c>
      <c s="36" t="s">
        <v>350</v>
      </c>
      <c s="37">
        <v>4</v>
      </c>
      <c s="36">
        <v>0</v>
      </c>
      <c s="36">
        <f>ROUND(G1307*H1307,6)</f>
      </c>
      <c r="L1307" s="38">
        <v>0</v>
      </c>
      <c s="32">
        <f>ROUND(ROUND(L1307,2)*ROUND(G1307,3),2)</f>
      </c>
      <c s="36" t="s">
        <v>54</v>
      </c>
      <c>
        <f>(M1307*21)/100</f>
      </c>
      <c t="s">
        <v>27</v>
      </c>
    </row>
    <row r="1308" spans="1:5" ht="25.5">
      <c r="A1308" s="35" t="s">
        <v>55</v>
      </c>
      <c r="E1308" s="39" t="s">
        <v>1781</v>
      </c>
    </row>
    <row r="1309" spans="1:5" ht="12.75">
      <c r="A1309" s="35" t="s">
        <v>56</v>
      </c>
      <c r="E1309" s="40" t="s">
        <v>5</v>
      </c>
    </row>
    <row r="1310" spans="1:5" ht="12.75">
      <c r="A1310" t="s">
        <v>57</v>
      </c>
      <c r="E1310" s="39" t="s">
        <v>5</v>
      </c>
    </row>
    <row r="1311" spans="1:16" ht="12.75">
      <c r="A1311" t="s">
        <v>49</v>
      </c>
      <c s="34" t="s">
        <v>1782</v>
      </c>
      <c s="34" t="s">
        <v>1783</v>
      </c>
      <c s="35" t="s">
        <v>5</v>
      </c>
      <c s="6" t="s">
        <v>1784</v>
      </c>
      <c s="36" t="s">
        <v>350</v>
      </c>
      <c s="37">
        <v>15</v>
      </c>
      <c s="36">
        <v>0</v>
      </c>
      <c s="36">
        <f>ROUND(G1311*H1311,6)</f>
      </c>
      <c r="L1311" s="38">
        <v>0</v>
      </c>
      <c s="32">
        <f>ROUND(ROUND(L1311,2)*ROUND(G1311,3),2)</f>
      </c>
      <c s="36" t="s">
        <v>54</v>
      </c>
      <c>
        <f>(M1311*21)/100</f>
      </c>
      <c t="s">
        <v>27</v>
      </c>
    </row>
    <row r="1312" spans="1:5" ht="12.75">
      <c r="A1312" s="35" t="s">
        <v>55</v>
      </c>
      <c r="E1312" s="39" t="s">
        <v>1784</v>
      </c>
    </row>
    <row r="1313" spans="1:5" ht="12.75">
      <c r="A1313" s="35" t="s">
        <v>56</v>
      </c>
      <c r="E1313" s="40" t="s">
        <v>5</v>
      </c>
    </row>
    <row r="1314" spans="1:5" ht="12.75">
      <c r="A1314" t="s">
        <v>57</v>
      </c>
      <c r="E1314" s="39" t="s">
        <v>5</v>
      </c>
    </row>
    <row r="1315" spans="1:16" ht="12.75">
      <c r="A1315" t="s">
        <v>49</v>
      </c>
      <c s="34" t="s">
        <v>1785</v>
      </c>
      <c s="34" t="s">
        <v>1786</v>
      </c>
      <c s="35" t="s">
        <v>5</v>
      </c>
      <c s="6" t="s">
        <v>1787</v>
      </c>
      <c s="36" t="s">
        <v>350</v>
      </c>
      <c s="37">
        <v>15</v>
      </c>
      <c s="36">
        <v>0</v>
      </c>
      <c s="36">
        <f>ROUND(G1315*H1315,6)</f>
      </c>
      <c r="L1315" s="38">
        <v>0</v>
      </c>
      <c s="32">
        <f>ROUND(ROUND(L1315,2)*ROUND(G1315,3),2)</f>
      </c>
      <c s="36" t="s">
        <v>54</v>
      </c>
      <c>
        <f>(M1315*21)/100</f>
      </c>
      <c t="s">
        <v>27</v>
      </c>
    </row>
    <row r="1316" spans="1:5" ht="12.75">
      <c r="A1316" s="35" t="s">
        <v>55</v>
      </c>
      <c r="E1316" s="39" t="s">
        <v>1787</v>
      </c>
    </row>
    <row r="1317" spans="1:5" ht="12.75">
      <c r="A1317" s="35" t="s">
        <v>56</v>
      </c>
      <c r="E1317" s="40" t="s">
        <v>5</v>
      </c>
    </row>
    <row r="1318" spans="1:5" ht="12.75">
      <c r="A1318" t="s">
        <v>57</v>
      </c>
      <c r="E1318" s="39" t="s">
        <v>5</v>
      </c>
    </row>
    <row r="1319" spans="1:16" ht="12.75">
      <c r="A1319" t="s">
        <v>49</v>
      </c>
      <c s="34" t="s">
        <v>1788</v>
      </c>
      <c s="34" t="s">
        <v>1789</v>
      </c>
      <c s="35" t="s">
        <v>5</v>
      </c>
      <c s="6" t="s">
        <v>1790</v>
      </c>
      <c s="36" t="s">
        <v>350</v>
      </c>
      <c s="37">
        <v>4</v>
      </c>
      <c s="36">
        <v>0</v>
      </c>
      <c s="36">
        <f>ROUND(G1319*H1319,6)</f>
      </c>
      <c r="L1319" s="38">
        <v>0</v>
      </c>
      <c s="32">
        <f>ROUND(ROUND(L1319,2)*ROUND(G1319,3),2)</f>
      </c>
      <c s="36" t="s">
        <v>54</v>
      </c>
      <c>
        <f>(M1319*21)/100</f>
      </c>
      <c t="s">
        <v>27</v>
      </c>
    </row>
    <row r="1320" spans="1:5" ht="12.75">
      <c r="A1320" s="35" t="s">
        <v>55</v>
      </c>
      <c r="E1320" s="39" t="s">
        <v>1790</v>
      </c>
    </row>
    <row r="1321" spans="1:5" ht="12.75">
      <c r="A1321" s="35" t="s">
        <v>56</v>
      </c>
      <c r="E1321" s="40" t="s">
        <v>5</v>
      </c>
    </row>
    <row r="1322" spans="1:5" ht="12.75">
      <c r="A1322" t="s">
        <v>57</v>
      </c>
      <c r="E1322" s="39" t="s">
        <v>5</v>
      </c>
    </row>
    <row r="1323" spans="1:16" ht="12.75">
      <c r="A1323" t="s">
        <v>49</v>
      </c>
      <c s="34" t="s">
        <v>1791</v>
      </c>
      <c s="34" t="s">
        <v>1792</v>
      </c>
      <c s="35" t="s">
        <v>5</v>
      </c>
      <c s="6" t="s">
        <v>1793</v>
      </c>
      <c s="36" t="s">
        <v>350</v>
      </c>
      <c s="37">
        <v>4</v>
      </c>
      <c s="36">
        <v>0</v>
      </c>
      <c s="36">
        <f>ROUND(G1323*H1323,6)</f>
      </c>
      <c r="L1323" s="38">
        <v>0</v>
      </c>
      <c s="32">
        <f>ROUND(ROUND(L1323,2)*ROUND(G1323,3),2)</f>
      </c>
      <c s="36" t="s">
        <v>54</v>
      </c>
      <c>
        <f>(M1323*21)/100</f>
      </c>
      <c t="s">
        <v>27</v>
      </c>
    </row>
    <row r="1324" spans="1:5" ht="12.75">
      <c r="A1324" s="35" t="s">
        <v>55</v>
      </c>
      <c r="E1324" s="39" t="s">
        <v>1793</v>
      </c>
    </row>
    <row r="1325" spans="1:5" ht="12.75">
      <c r="A1325" s="35" t="s">
        <v>56</v>
      </c>
      <c r="E1325" s="40" t="s">
        <v>5</v>
      </c>
    </row>
    <row r="1326" spans="1:5" ht="12.75">
      <c r="A1326" t="s">
        <v>57</v>
      </c>
      <c r="E1326" s="39" t="s">
        <v>5</v>
      </c>
    </row>
    <row r="1327" spans="1:16" ht="25.5">
      <c r="A1327" t="s">
        <v>49</v>
      </c>
      <c s="34" t="s">
        <v>1794</v>
      </c>
      <c s="34" t="s">
        <v>1795</v>
      </c>
      <c s="35" t="s">
        <v>5</v>
      </c>
      <c s="6" t="s">
        <v>1796</v>
      </c>
      <c s="36" t="s">
        <v>350</v>
      </c>
      <c s="37">
        <v>2</v>
      </c>
      <c s="36">
        <v>0</v>
      </c>
      <c s="36">
        <f>ROUND(G1327*H1327,6)</f>
      </c>
      <c r="L1327" s="38">
        <v>0</v>
      </c>
      <c s="32">
        <f>ROUND(ROUND(L1327,2)*ROUND(G1327,3),2)</f>
      </c>
      <c s="36" t="s">
        <v>54</v>
      </c>
      <c>
        <f>(M1327*21)/100</f>
      </c>
      <c t="s">
        <v>27</v>
      </c>
    </row>
    <row r="1328" spans="1:5" ht="25.5">
      <c r="A1328" s="35" t="s">
        <v>55</v>
      </c>
      <c r="E1328" s="39" t="s">
        <v>1796</v>
      </c>
    </row>
    <row r="1329" spans="1:5" ht="12.75">
      <c r="A1329" s="35" t="s">
        <v>56</v>
      </c>
      <c r="E1329" s="40" t="s">
        <v>5</v>
      </c>
    </row>
    <row r="1330" spans="1:5" ht="12.75">
      <c r="A1330" t="s">
        <v>57</v>
      </c>
      <c r="E1330" s="39" t="s">
        <v>5</v>
      </c>
    </row>
    <row r="1331" spans="1:16" ht="12.75">
      <c r="A1331" t="s">
        <v>49</v>
      </c>
      <c s="34" t="s">
        <v>1797</v>
      </c>
      <c s="34" t="s">
        <v>1798</v>
      </c>
      <c s="35" t="s">
        <v>5</v>
      </c>
      <c s="6" t="s">
        <v>1799</v>
      </c>
      <c s="36" t="s">
        <v>350</v>
      </c>
      <c s="37">
        <v>2</v>
      </c>
      <c s="36">
        <v>0</v>
      </c>
      <c s="36">
        <f>ROUND(G1331*H1331,6)</f>
      </c>
      <c r="L1331" s="38">
        <v>0</v>
      </c>
      <c s="32">
        <f>ROUND(ROUND(L1331,2)*ROUND(G1331,3),2)</f>
      </c>
      <c s="36" t="s">
        <v>54</v>
      </c>
      <c>
        <f>(M1331*21)/100</f>
      </c>
      <c t="s">
        <v>27</v>
      </c>
    </row>
    <row r="1332" spans="1:5" ht="12.75">
      <c r="A1332" s="35" t="s">
        <v>55</v>
      </c>
      <c r="E1332" s="39" t="s">
        <v>1799</v>
      </c>
    </row>
    <row r="1333" spans="1:5" ht="12.75">
      <c r="A1333" s="35" t="s">
        <v>56</v>
      </c>
      <c r="E1333" s="40" t="s">
        <v>5</v>
      </c>
    </row>
    <row r="1334" spans="1:5" ht="12.75">
      <c r="A1334" t="s">
        <v>57</v>
      </c>
      <c r="E1334" s="39" t="s">
        <v>5</v>
      </c>
    </row>
    <row r="1335" spans="1:16" ht="12.75">
      <c r="A1335" t="s">
        <v>49</v>
      </c>
      <c s="34" t="s">
        <v>1800</v>
      </c>
      <c s="34" t="s">
        <v>1801</v>
      </c>
      <c s="35" t="s">
        <v>5</v>
      </c>
      <c s="6" t="s">
        <v>1784</v>
      </c>
      <c s="36" t="s">
        <v>350</v>
      </c>
      <c s="37">
        <v>7</v>
      </c>
      <c s="36">
        <v>0</v>
      </c>
      <c s="36">
        <f>ROUND(G1335*H1335,6)</f>
      </c>
      <c r="L1335" s="38">
        <v>0</v>
      </c>
      <c s="32">
        <f>ROUND(ROUND(L1335,2)*ROUND(G1335,3),2)</f>
      </c>
      <c s="36" t="s">
        <v>54</v>
      </c>
      <c>
        <f>(M1335*21)/100</f>
      </c>
      <c t="s">
        <v>27</v>
      </c>
    </row>
    <row r="1336" spans="1:5" ht="12.75">
      <c r="A1336" s="35" t="s">
        <v>55</v>
      </c>
      <c r="E1336" s="39" t="s">
        <v>1784</v>
      </c>
    </row>
    <row r="1337" spans="1:5" ht="12.75">
      <c r="A1337" s="35" t="s">
        <v>56</v>
      </c>
      <c r="E1337" s="40" t="s">
        <v>5</v>
      </c>
    </row>
    <row r="1338" spans="1:5" ht="12.75">
      <c r="A1338" t="s">
        <v>57</v>
      </c>
      <c r="E1338" s="39" t="s">
        <v>5</v>
      </c>
    </row>
    <row r="1339" spans="1:16" ht="12.75">
      <c r="A1339" t="s">
        <v>49</v>
      </c>
      <c s="34" t="s">
        <v>1802</v>
      </c>
      <c s="34" t="s">
        <v>1803</v>
      </c>
      <c s="35" t="s">
        <v>5</v>
      </c>
      <c s="6" t="s">
        <v>1787</v>
      </c>
      <c s="36" t="s">
        <v>350</v>
      </c>
      <c s="37">
        <v>7</v>
      </c>
      <c s="36">
        <v>0</v>
      </c>
      <c s="36">
        <f>ROUND(G1339*H1339,6)</f>
      </c>
      <c r="L1339" s="38">
        <v>0</v>
      </c>
      <c s="32">
        <f>ROUND(ROUND(L1339,2)*ROUND(G1339,3),2)</f>
      </c>
      <c s="36" t="s">
        <v>54</v>
      </c>
      <c>
        <f>(M1339*21)/100</f>
      </c>
      <c t="s">
        <v>27</v>
      </c>
    </row>
    <row r="1340" spans="1:5" ht="12.75">
      <c r="A1340" s="35" t="s">
        <v>55</v>
      </c>
      <c r="E1340" s="39" t="s">
        <v>1787</v>
      </c>
    </row>
    <row r="1341" spans="1:5" ht="12.75">
      <c r="A1341" s="35" t="s">
        <v>56</v>
      </c>
      <c r="E1341" s="40" t="s">
        <v>5</v>
      </c>
    </row>
    <row r="1342" spans="1:5" ht="12.75">
      <c r="A1342" t="s">
        <v>57</v>
      </c>
      <c r="E1342" s="39" t="s">
        <v>5</v>
      </c>
    </row>
    <row r="1343" spans="1:16" ht="12.75">
      <c r="A1343" t="s">
        <v>49</v>
      </c>
      <c s="34" t="s">
        <v>1804</v>
      </c>
      <c s="34" t="s">
        <v>1805</v>
      </c>
      <c s="35" t="s">
        <v>5</v>
      </c>
      <c s="6" t="s">
        <v>1806</v>
      </c>
      <c s="36" t="s">
        <v>350</v>
      </c>
      <c s="37">
        <v>7</v>
      </c>
      <c s="36">
        <v>0</v>
      </c>
      <c s="36">
        <f>ROUND(G1343*H1343,6)</f>
      </c>
      <c r="L1343" s="38">
        <v>0</v>
      </c>
      <c s="32">
        <f>ROUND(ROUND(L1343,2)*ROUND(G1343,3),2)</f>
      </c>
      <c s="36" t="s">
        <v>54</v>
      </c>
      <c>
        <f>(M1343*21)/100</f>
      </c>
      <c t="s">
        <v>27</v>
      </c>
    </row>
    <row r="1344" spans="1:5" ht="12.75">
      <c r="A1344" s="35" t="s">
        <v>55</v>
      </c>
      <c r="E1344" s="39" t="s">
        <v>1806</v>
      </c>
    </row>
    <row r="1345" spans="1:5" ht="12.75">
      <c r="A1345" s="35" t="s">
        <v>56</v>
      </c>
      <c r="E1345" s="40" t="s">
        <v>5</v>
      </c>
    </row>
    <row r="1346" spans="1:5" ht="12.75">
      <c r="A1346" t="s">
        <v>57</v>
      </c>
      <c r="E1346" s="39" t="s">
        <v>5</v>
      </c>
    </row>
    <row r="1347" spans="1:16" ht="12.75">
      <c r="A1347" t="s">
        <v>49</v>
      </c>
      <c s="34" t="s">
        <v>1807</v>
      </c>
      <c s="34" t="s">
        <v>1808</v>
      </c>
      <c s="35" t="s">
        <v>5</v>
      </c>
      <c s="6" t="s">
        <v>1809</v>
      </c>
      <c s="36" t="s">
        <v>350</v>
      </c>
      <c s="37">
        <v>7</v>
      </c>
      <c s="36">
        <v>0</v>
      </c>
      <c s="36">
        <f>ROUND(G1347*H1347,6)</f>
      </c>
      <c r="L1347" s="38">
        <v>0</v>
      </c>
      <c s="32">
        <f>ROUND(ROUND(L1347,2)*ROUND(G1347,3),2)</f>
      </c>
      <c s="36" t="s">
        <v>54</v>
      </c>
      <c>
        <f>(M1347*21)/100</f>
      </c>
      <c t="s">
        <v>27</v>
      </c>
    </row>
    <row r="1348" spans="1:5" ht="12.75">
      <c r="A1348" s="35" t="s">
        <v>55</v>
      </c>
      <c r="E1348" s="39" t="s">
        <v>1809</v>
      </c>
    </row>
    <row r="1349" spans="1:5" ht="12.75">
      <c r="A1349" s="35" t="s">
        <v>56</v>
      </c>
      <c r="E1349" s="40" t="s">
        <v>5</v>
      </c>
    </row>
    <row r="1350" spans="1:5" ht="12.75">
      <c r="A1350" t="s">
        <v>57</v>
      </c>
      <c r="E1350" s="39" t="s">
        <v>5</v>
      </c>
    </row>
    <row r="1351" spans="1:16" ht="25.5">
      <c r="A1351" t="s">
        <v>49</v>
      </c>
      <c s="34" t="s">
        <v>1810</v>
      </c>
      <c s="34" t="s">
        <v>1811</v>
      </c>
      <c s="35" t="s">
        <v>5</v>
      </c>
      <c s="6" t="s">
        <v>1812</v>
      </c>
      <c s="36" t="s">
        <v>350</v>
      </c>
      <c s="37">
        <v>67</v>
      </c>
      <c s="36">
        <v>0</v>
      </c>
      <c s="36">
        <f>ROUND(G1351*H1351,6)</f>
      </c>
      <c r="L1351" s="38">
        <v>0</v>
      </c>
      <c s="32">
        <f>ROUND(ROUND(L1351,2)*ROUND(G1351,3),2)</f>
      </c>
      <c s="36" t="s">
        <v>54</v>
      </c>
      <c>
        <f>(M1351*21)/100</f>
      </c>
      <c t="s">
        <v>27</v>
      </c>
    </row>
    <row r="1352" spans="1:5" ht="25.5">
      <c r="A1352" s="35" t="s">
        <v>55</v>
      </c>
      <c r="E1352" s="39" t="s">
        <v>1812</v>
      </c>
    </row>
    <row r="1353" spans="1:5" ht="12.75">
      <c r="A1353" s="35" t="s">
        <v>56</v>
      </c>
      <c r="E1353" s="40" t="s">
        <v>5</v>
      </c>
    </row>
    <row r="1354" spans="1:5" ht="12.75">
      <c r="A1354" t="s">
        <v>57</v>
      </c>
      <c r="E1354" s="39" t="s">
        <v>5</v>
      </c>
    </row>
    <row r="1355" spans="1:16" ht="25.5">
      <c r="A1355" t="s">
        <v>49</v>
      </c>
      <c s="34" t="s">
        <v>1813</v>
      </c>
      <c s="34" t="s">
        <v>1814</v>
      </c>
      <c s="35" t="s">
        <v>5</v>
      </c>
      <c s="6" t="s">
        <v>1815</v>
      </c>
      <c s="36" t="s">
        <v>350</v>
      </c>
      <c s="37">
        <v>28</v>
      </c>
      <c s="36">
        <v>0</v>
      </c>
      <c s="36">
        <f>ROUND(G1355*H1355,6)</f>
      </c>
      <c r="L1355" s="38">
        <v>0</v>
      </c>
      <c s="32">
        <f>ROUND(ROUND(L1355,2)*ROUND(G1355,3),2)</f>
      </c>
      <c s="36" t="s">
        <v>54</v>
      </c>
      <c>
        <f>(M1355*21)/100</f>
      </c>
      <c t="s">
        <v>27</v>
      </c>
    </row>
    <row r="1356" spans="1:5" ht="25.5">
      <c r="A1356" s="35" t="s">
        <v>55</v>
      </c>
      <c r="E1356" s="39" t="s">
        <v>1815</v>
      </c>
    </row>
    <row r="1357" spans="1:5" ht="12.75">
      <c r="A1357" s="35" t="s">
        <v>56</v>
      </c>
      <c r="E1357" s="40" t="s">
        <v>5</v>
      </c>
    </row>
    <row r="1358" spans="1:5" ht="12.75">
      <c r="A1358" t="s">
        <v>57</v>
      </c>
      <c r="E1358" s="39" t="s">
        <v>5</v>
      </c>
    </row>
    <row r="1359" spans="1:16" ht="25.5">
      <c r="A1359" t="s">
        <v>49</v>
      </c>
      <c s="34" t="s">
        <v>1816</v>
      </c>
      <c s="34" t="s">
        <v>1817</v>
      </c>
      <c s="35" t="s">
        <v>5</v>
      </c>
      <c s="6" t="s">
        <v>1818</v>
      </c>
      <c s="36" t="s">
        <v>350</v>
      </c>
      <c s="37">
        <v>21</v>
      </c>
      <c s="36">
        <v>0</v>
      </c>
      <c s="36">
        <f>ROUND(G1359*H1359,6)</f>
      </c>
      <c r="L1359" s="38">
        <v>0</v>
      </c>
      <c s="32">
        <f>ROUND(ROUND(L1359,2)*ROUND(G1359,3),2)</f>
      </c>
      <c s="36" t="s">
        <v>54</v>
      </c>
      <c>
        <f>(M1359*21)/100</f>
      </c>
      <c t="s">
        <v>27</v>
      </c>
    </row>
    <row r="1360" spans="1:5" ht="25.5">
      <c r="A1360" s="35" t="s">
        <v>55</v>
      </c>
      <c r="E1360" s="39" t="s">
        <v>1818</v>
      </c>
    </row>
    <row r="1361" spans="1:5" ht="12.75">
      <c r="A1361" s="35" t="s">
        <v>56</v>
      </c>
      <c r="E1361" s="40" t="s">
        <v>5</v>
      </c>
    </row>
    <row r="1362" spans="1:5" ht="12.75">
      <c r="A1362" t="s">
        <v>57</v>
      </c>
      <c r="E1362" s="39" t="s">
        <v>5</v>
      </c>
    </row>
    <row r="1363" spans="1:16" ht="25.5">
      <c r="A1363" t="s">
        <v>49</v>
      </c>
      <c s="34" t="s">
        <v>1819</v>
      </c>
      <c s="34" t="s">
        <v>1820</v>
      </c>
      <c s="35" t="s">
        <v>5</v>
      </c>
      <c s="6" t="s">
        <v>1821</v>
      </c>
      <c s="36" t="s">
        <v>350</v>
      </c>
      <c s="37">
        <v>10</v>
      </c>
      <c s="36">
        <v>0</v>
      </c>
      <c s="36">
        <f>ROUND(G1363*H1363,6)</f>
      </c>
      <c r="L1363" s="38">
        <v>0</v>
      </c>
      <c s="32">
        <f>ROUND(ROUND(L1363,2)*ROUND(G1363,3),2)</f>
      </c>
      <c s="36" t="s">
        <v>54</v>
      </c>
      <c>
        <f>(M1363*21)/100</f>
      </c>
      <c t="s">
        <v>27</v>
      </c>
    </row>
    <row r="1364" spans="1:5" ht="25.5">
      <c r="A1364" s="35" t="s">
        <v>55</v>
      </c>
      <c r="E1364" s="39" t="s">
        <v>1821</v>
      </c>
    </row>
    <row r="1365" spans="1:5" ht="12.75">
      <c r="A1365" s="35" t="s">
        <v>56</v>
      </c>
      <c r="E1365" s="40" t="s">
        <v>5</v>
      </c>
    </row>
    <row r="1366" spans="1:5" ht="12.75">
      <c r="A1366" t="s">
        <v>57</v>
      </c>
      <c r="E1366" s="39" t="s">
        <v>5</v>
      </c>
    </row>
    <row r="1367" spans="1:16" ht="25.5">
      <c r="A1367" t="s">
        <v>49</v>
      </c>
      <c s="34" t="s">
        <v>1822</v>
      </c>
      <c s="34" t="s">
        <v>1823</v>
      </c>
      <c s="35" t="s">
        <v>5</v>
      </c>
      <c s="6" t="s">
        <v>1824</v>
      </c>
      <c s="36" t="s">
        <v>350</v>
      </c>
      <c s="37">
        <v>3</v>
      </c>
      <c s="36">
        <v>0</v>
      </c>
      <c s="36">
        <f>ROUND(G1367*H1367,6)</f>
      </c>
      <c r="L1367" s="38">
        <v>0</v>
      </c>
      <c s="32">
        <f>ROUND(ROUND(L1367,2)*ROUND(G1367,3),2)</f>
      </c>
      <c s="36" t="s">
        <v>54</v>
      </c>
      <c>
        <f>(M1367*21)/100</f>
      </c>
      <c t="s">
        <v>27</v>
      </c>
    </row>
    <row r="1368" spans="1:5" ht="25.5">
      <c r="A1368" s="35" t="s">
        <v>55</v>
      </c>
      <c r="E1368" s="39" t="s">
        <v>1824</v>
      </c>
    </row>
    <row r="1369" spans="1:5" ht="12.75">
      <c r="A1369" s="35" t="s">
        <v>56</v>
      </c>
      <c r="E1369" s="40" t="s">
        <v>5</v>
      </c>
    </row>
    <row r="1370" spans="1:5" ht="12.75">
      <c r="A1370" t="s">
        <v>57</v>
      </c>
      <c r="E1370" s="39" t="s">
        <v>5</v>
      </c>
    </row>
    <row r="1371" spans="1:16" ht="25.5">
      <c r="A1371" t="s">
        <v>49</v>
      </c>
      <c s="34" t="s">
        <v>1825</v>
      </c>
      <c s="34" t="s">
        <v>1826</v>
      </c>
      <c s="35" t="s">
        <v>5</v>
      </c>
      <c s="6" t="s">
        <v>1827</v>
      </c>
      <c s="36" t="s">
        <v>350</v>
      </c>
      <c s="37">
        <v>1</v>
      </c>
      <c s="36">
        <v>0</v>
      </c>
      <c s="36">
        <f>ROUND(G1371*H1371,6)</f>
      </c>
      <c r="L1371" s="38">
        <v>0</v>
      </c>
      <c s="32">
        <f>ROUND(ROUND(L1371,2)*ROUND(G1371,3),2)</f>
      </c>
      <c s="36" t="s">
        <v>54</v>
      </c>
      <c>
        <f>(M1371*21)/100</f>
      </c>
      <c t="s">
        <v>27</v>
      </c>
    </row>
    <row r="1372" spans="1:5" ht="25.5">
      <c r="A1372" s="35" t="s">
        <v>55</v>
      </c>
      <c r="E1372" s="39" t="s">
        <v>1827</v>
      </c>
    </row>
    <row r="1373" spans="1:5" ht="12.75">
      <c r="A1373" s="35" t="s">
        <v>56</v>
      </c>
      <c r="E1373" s="40" t="s">
        <v>5</v>
      </c>
    </row>
    <row r="1374" spans="1:5" ht="12.75">
      <c r="A1374" t="s">
        <v>57</v>
      </c>
      <c r="E1374" s="39" t="s">
        <v>5</v>
      </c>
    </row>
    <row r="1375" spans="1:16" ht="25.5">
      <c r="A1375" t="s">
        <v>49</v>
      </c>
      <c s="34" t="s">
        <v>1828</v>
      </c>
      <c s="34" t="s">
        <v>1829</v>
      </c>
      <c s="35" t="s">
        <v>5</v>
      </c>
      <c s="6" t="s">
        <v>1830</v>
      </c>
      <c s="36" t="s">
        <v>350</v>
      </c>
      <c s="37">
        <v>4</v>
      </c>
      <c s="36">
        <v>0</v>
      </c>
      <c s="36">
        <f>ROUND(G1375*H1375,6)</f>
      </c>
      <c r="L1375" s="38">
        <v>0</v>
      </c>
      <c s="32">
        <f>ROUND(ROUND(L1375,2)*ROUND(G1375,3),2)</f>
      </c>
      <c s="36" t="s">
        <v>54</v>
      </c>
      <c>
        <f>(M1375*21)/100</f>
      </c>
      <c t="s">
        <v>27</v>
      </c>
    </row>
    <row r="1376" spans="1:5" ht="25.5">
      <c r="A1376" s="35" t="s">
        <v>55</v>
      </c>
      <c r="E1376" s="39" t="s">
        <v>1830</v>
      </c>
    </row>
    <row r="1377" spans="1:5" ht="12.75">
      <c r="A1377" s="35" t="s">
        <v>56</v>
      </c>
      <c r="E1377" s="40" t="s">
        <v>5</v>
      </c>
    </row>
    <row r="1378" spans="1:5" ht="12.75">
      <c r="A1378" t="s">
        <v>57</v>
      </c>
      <c r="E1378" s="39" t="s">
        <v>5</v>
      </c>
    </row>
    <row r="1379" spans="1:16" ht="12.75">
      <c r="A1379" t="s">
        <v>49</v>
      </c>
      <c s="34" t="s">
        <v>1831</v>
      </c>
      <c s="34" t="s">
        <v>1832</v>
      </c>
      <c s="35" t="s">
        <v>5</v>
      </c>
      <c s="6" t="s">
        <v>1833</v>
      </c>
      <c s="36" t="s">
        <v>350</v>
      </c>
      <c s="37">
        <v>5</v>
      </c>
      <c s="36">
        <v>0</v>
      </c>
      <c s="36">
        <f>ROUND(G1379*H1379,6)</f>
      </c>
      <c r="L1379" s="38">
        <v>0</v>
      </c>
      <c s="32">
        <f>ROUND(ROUND(L1379,2)*ROUND(G1379,3),2)</f>
      </c>
      <c s="36" t="s">
        <v>54</v>
      </c>
      <c>
        <f>(M1379*21)/100</f>
      </c>
      <c t="s">
        <v>27</v>
      </c>
    </row>
    <row r="1380" spans="1:5" ht="12.75">
      <c r="A1380" s="35" t="s">
        <v>55</v>
      </c>
      <c r="E1380" s="39" t="s">
        <v>1833</v>
      </c>
    </row>
    <row r="1381" spans="1:5" ht="12.75">
      <c r="A1381" s="35" t="s">
        <v>56</v>
      </c>
      <c r="E1381" s="40" t="s">
        <v>5</v>
      </c>
    </row>
    <row r="1382" spans="1:5" ht="12.75">
      <c r="A1382" t="s">
        <v>57</v>
      </c>
      <c r="E1382" s="39" t="s">
        <v>5</v>
      </c>
    </row>
    <row r="1383" spans="1:16" ht="12.75">
      <c r="A1383" t="s">
        <v>49</v>
      </c>
      <c s="34" t="s">
        <v>1834</v>
      </c>
      <c s="34" t="s">
        <v>1835</v>
      </c>
      <c s="35" t="s">
        <v>5</v>
      </c>
      <c s="6" t="s">
        <v>1836</v>
      </c>
      <c s="36" t="s">
        <v>350</v>
      </c>
      <c s="37">
        <v>5</v>
      </c>
      <c s="36">
        <v>0</v>
      </c>
      <c s="36">
        <f>ROUND(G1383*H1383,6)</f>
      </c>
      <c r="L1383" s="38">
        <v>0</v>
      </c>
      <c s="32">
        <f>ROUND(ROUND(L1383,2)*ROUND(G1383,3),2)</f>
      </c>
      <c s="36" t="s">
        <v>54</v>
      </c>
      <c>
        <f>(M1383*21)/100</f>
      </c>
      <c t="s">
        <v>27</v>
      </c>
    </row>
    <row r="1384" spans="1:5" ht="12.75">
      <c r="A1384" s="35" t="s">
        <v>55</v>
      </c>
      <c r="E1384" s="39" t="s">
        <v>1836</v>
      </c>
    </row>
    <row r="1385" spans="1:5" ht="12.75">
      <c r="A1385" s="35" t="s">
        <v>56</v>
      </c>
      <c r="E1385" s="40" t="s">
        <v>5</v>
      </c>
    </row>
    <row r="1386" spans="1:5" ht="12.75">
      <c r="A1386" t="s">
        <v>57</v>
      </c>
      <c r="E1386" s="39" t="s">
        <v>5</v>
      </c>
    </row>
    <row r="1387" spans="1:16" ht="12.75">
      <c r="A1387" t="s">
        <v>49</v>
      </c>
      <c s="34" t="s">
        <v>1837</v>
      </c>
      <c s="34" t="s">
        <v>1838</v>
      </c>
      <c s="35" t="s">
        <v>5</v>
      </c>
      <c s="6" t="s">
        <v>1839</v>
      </c>
      <c s="36" t="s">
        <v>350</v>
      </c>
      <c s="37">
        <v>20</v>
      </c>
      <c s="36">
        <v>0</v>
      </c>
      <c s="36">
        <f>ROUND(G1387*H1387,6)</f>
      </c>
      <c r="L1387" s="38">
        <v>0</v>
      </c>
      <c s="32">
        <f>ROUND(ROUND(L1387,2)*ROUND(G1387,3),2)</f>
      </c>
      <c s="36" t="s">
        <v>54</v>
      </c>
      <c>
        <f>(M1387*21)/100</f>
      </c>
      <c t="s">
        <v>27</v>
      </c>
    </row>
    <row r="1388" spans="1:5" ht="12.75">
      <c r="A1388" s="35" t="s">
        <v>55</v>
      </c>
      <c r="E1388" s="39" t="s">
        <v>1839</v>
      </c>
    </row>
    <row r="1389" spans="1:5" ht="12.75">
      <c r="A1389" s="35" t="s">
        <v>56</v>
      </c>
      <c r="E1389" s="40" t="s">
        <v>5</v>
      </c>
    </row>
    <row r="1390" spans="1:5" ht="12.75">
      <c r="A1390" t="s">
        <v>57</v>
      </c>
      <c r="E1390" s="39" t="s">
        <v>5</v>
      </c>
    </row>
    <row r="1391" spans="1:16" ht="12.75">
      <c r="A1391" t="s">
        <v>49</v>
      </c>
      <c s="34" t="s">
        <v>1840</v>
      </c>
      <c s="34" t="s">
        <v>1841</v>
      </c>
      <c s="35" t="s">
        <v>5</v>
      </c>
      <c s="6" t="s">
        <v>1842</v>
      </c>
      <c s="36" t="s">
        <v>350</v>
      </c>
      <c s="37">
        <v>20</v>
      </c>
      <c s="36">
        <v>0</v>
      </c>
      <c s="36">
        <f>ROUND(G1391*H1391,6)</f>
      </c>
      <c r="L1391" s="38">
        <v>0</v>
      </c>
      <c s="32">
        <f>ROUND(ROUND(L1391,2)*ROUND(G1391,3),2)</f>
      </c>
      <c s="36" t="s">
        <v>54</v>
      </c>
      <c>
        <f>(M1391*21)/100</f>
      </c>
      <c t="s">
        <v>27</v>
      </c>
    </row>
    <row r="1392" spans="1:5" ht="12.75">
      <c r="A1392" s="35" t="s">
        <v>55</v>
      </c>
      <c r="E1392" s="39" t="s">
        <v>1842</v>
      </c>
    </row>
    <row r="1393" spans="1:5" ht="12.75">
      <c r="A1393" s="35" t="s">
        <v>56</v>
      </c>
      <c r="E1393" s="40" t="s">
        <v>5</v>
      </c>
    </row>
    <row r="1394" spans="1:5" ht="12.75">
      <c r="A1394" t="s">
        <v>57</v>
      </c>
      <c r="E1394" s="39" t="s">
        <v>5</v>
      </c>
    </row>
    <row r="1395" spans="1:16" ht="12.75">
      <c r="A1395" t="s">
        <v>49</v>
      </c>
      <c s="34" t="s">
        <v>1843</v>
      </c>
      <c s="34" t="s">
        <v>1844</v>
      </c>
      <c s="35" t="s">
        <v>5</v>
      </c>
      <c s="6" t="s">
        <v>1845</v>
      </c>
      <c s="36" t="s">
        <v>350</v>
      </c>
      <c s="37">
        <v>1</v>
      </c>
      <c s="36">
        <v>0</v>
      </c>
      <c s="36">
        <f>ROUND(G1395*H1395,6)</f>
      </c>
      <c r="L1395" s="38">
        <v>0</v>
      </c>
      <c s="32">
        <f>ROUND(ROUND(L1395,2)*ROUND(G1395,3),2)</f>
      </c>
      <c s="36" t="s">
        <v>54</v>
      </c>
      <c>
        <f>(M1395*21)/100</f>
      </c>
      <c t="s">
        <v>27</v>
      </c>
    </row>
    <row r="1396" spans="1:5" ht="12.75">
      <c r="A1396" s="35" t="s">
        <v>55</v>
      </c>
      <c r="E1396" s="39" t="s">
        <v>1845</v>
      </c>
    </row>
    <row r="1397" spans="1:5" ht="12.75">
      <c r="A1397" s="35" t="s">
        <v>56</v>
      </c>
      <c r="E1397" s="40" t="s">
        <v>5</v>
      </c>
    </row>
    <row r="1398" spans="1:5" ht="12.75">
      <c r="A1398" t="s">
        <v>57</v>
      </c>
      <c r="E1398" s="39" t="s">
        <v>5</v>
      </c>
    </row>
    <row r="1399" spans="1:16" ht="12.75">
      <c r="A1399" t="s">
        <v>49</v>
      </c>
      <c s="34" t="s">
        <v>1846</v>
      </c>
      <c s="34" t="s">
        <v>1847</v>
      </c>
      <c s="35" t="s">
        <v>5</v>
      </c>
      <c s="6" t="s">
        <v>1848</v>
      </c>
      <c s="36" t="s">
        <v>409</v>
      </c>
      <c s="37">
        <v>0.49</v>
      </c>
      <c s="36">
        <v>0</v>
      </c>
      <c s="36">
        <f>ROUND(G1399*H1399,6)</f>
      </c>
      <c r="L1399" s="38">
        <v>0</v>
      </c>
      <c s="32">
        <f>ROUND(ROUND(L1399,2)*ROUND(G1399,3),2)</f>
      </c>
      <c s="36" t="s">
        <v>54</v>
      </c>
      <c>
        <f>(M1399*21)/100</f>
      </c>
      <c t="s">
        <v>27</v>
      </c>
    </row>
    <row r="1400" spans="1:5" ht="12.75">
      <c r="A1400" s="35" t="s">
        <v>55</v>
      </c>
      <c r="E1400" s="39" t="s">
        <v>1848</v>
      </c>
    </row>
    <row r="1401" spans="1:5" ht="12.75">
      <c r="A1401" s="35" t="s">
        <v>56</v>
      </c>
      <c r="E1401" s="40" t="s">
        <v>5</v>
      </c>
    </row>
    <row r="1402" spans="1:5" ht="12.75">
      <c r="A1402" t="s">
        <v>57</v>
      </c>
      <c r="E1402" s="39" t="s">
        <v>5</v>
      </c>
    </row>
    <row r="1403" spans="1:16" ht="25.5">
      <c r="A1403" t="s">
        <v>49</v>
      </c>
      <c s="34" t="s">
        <v>1849</v>
      </c>
      <c s="34" t="s">
        <v>1850</v>
      </c>
      <c s="35" t="s">
        <v>5</v>
      </c>
      <c s="6" t="s">
        <v>1851</v>
      </c>
      <c s="36" t="s">
        <v>172</v>
      </c>
      <c s="37">
        <v>2.8</v>
      </c>
      <c s="36">
        <v>0</v>
      </c>
      <c s="36">
        <f>ROUND(G1403*H1403,6)</f>
      </c>
      <c r="L1403" s="38">
        <v>0</v>
      </c>
      <c s="32">
        <f>ROUND(ROUND(L1403,2)*ROUND(G1403,3),2)</f>
      </c>
      <c s="36" t="s">
        <v>54</v>
      </c>
      <c>
        <f>(M1403*21)/100</f>
      </c>
      <c t="s">
        <v>27</v>
      </c>
    </row>
    <row r="1404" spans="1:5" ht="25.5">
      <c r="A1404" s="35" t="s">
        <v>55</v>
      </c>
      <c r="E1404" s="39" t="s">
        <v>1851</v>
      </c>
    </row>
    <row r="1405" spans="1:5" ht="12.75">
      <c r="A1405" s="35" t="s">
        <v>56</v>
      </c>
      <c r="E1405" s="40" t="s">
        <v>5</v>
      </c>
    </row>
    <row r="1406" spans="1:5" ht="12.75">
      <c r="A1406" t="s">
        <v>57</v>
      </c>
      <c r="E1406" s="39" t="s">
        <v>5</v>
      </c>
    </row>
    <row r="1407" spans="1:16" ht="12.75">
      <c r="A1407" t="s">
        <v>49</v>
      </c>
      <c s="34" t="s">
        <v>1852</v>
      </c>
      <c s="34" t="s">
        <v>1853</v>
      </c>
      <c s="35" t="s">
        <v>5</v>
      </c>
      <c s="6" t="s">
        <v>1854</v>
      </c>
      <c s="36" t="s">
        <v>172</v>
      </c>
      <c s="37">
        <v>39.8</v>
      </c>
      <c s="36">
        <v>0</v>
      </c>
      <c s="36">
        <f>ROUND(G1407*H1407,6)</f>
      </c>
      <c r="L1407" s="38">
        <v>0</v>
      </c>
      <c s="32">
        <f>ROUND(ROUND(L1407,2)*ROUND(G1407,3),2)</f>
      </c>
      <c s="36" t="s">
        <v>54</v>
      </c>
      <c>
        <f>(M1407*21)/100</f>
      </c>
      <c t="s">
        <v>27</v>
      </c>
    </row>
    <row r="1408" spans="1:5" ht="12.75">
      <c r="A1408" s="35" t="s">
        <v>55</v>
      </c>
      <c r="E1408" s="39" t="s">
        <v>1854</v>
      </c>
    </row>
    <row r="1409" spans="1:5" ht="12.75">
      <c r="A1409" s="35" t="s">
        <v>56</v>
      </c>
      <c r="E1409" s="40" t="s">
        <v>5</v>
      </c>
    </row>
    <row r="1410" spans="1:5" ht="12.75">
      <c r="A1410" t="s">
        <v>57</v>
      </c>
      <c r="E1410" s="39" t="s">
        <v>5</v>
      </c>
    </row>
    <row r="1411" spans="1:16" ht="12.75">
      <c r="A1411" t="s">
        <v>49</v>
      </c>
      <c s="34" t="s">
        <v>1855</v>
      </c>
      <c s="34" t="s">
        <v>1856</v>
      </c>
      <c s="35" t="s">
        <v>5</v>
      </c>
      <c s="6" t="s">
        <v>1857</v>
      </c>
      <c s="36" t="s">
        <v>172</v>
      </c>
      <c s="37">
        <v>41.79</v>
      </c>
      <c s="36">
        <v>0</v>
      </c>
      <c s="36">
        <f>ROUND(G1411*H1411,6)</f>
      </c>
      <c r="L1411" s="38">
        <v>0</v>
      </c>
      <c s="32">
        <f>ROUND(ROUND(L1411,2)*ROUND(G1411,3),2)</f>
      </c>
      <c s="36" t="s">
        <v>54</v>
      </c>
      <c>
        <f>(M1411*21)/100</f>
      </c>
      <c t="s">
        <v>27</v>
      </c>
    </row>
    <row r="1412" spans="1:5" ht="12.75">
      <c r="A1412" s="35" t="s">
        <v>55</v>
      </c>
      <c r="E1412" s="39" t="s">
        <v>1857</v>
      </c>
    </row>
    <row r="1413" spans="1:5" ht="12.75">
      <c r="A1413" s="35" t="s">
        <v>56</v>
      </c>
      <c r="E1413" s="40" t="s">
        <v>5</v>
      </c>
    </row>
    <row r="1414" spans="1:5" ht="12.75">
      <c r="A1414" t="s">
        <v>57</v>
      </c>
      <c r="E1414" s="39" t="s">
        <v>5</v>
      </c>
    </row>
    <row r="1415" spans="1:16" ht="12.75">
      <c r="A1415" t="s">
        <v>49</v>
      </c>
      <c s="34" t="s">
        <v>1858</v>
      </c>
      <c s="34" t="s">
        <v>1859</v>
      </c>
      <c s="35" t="s">
        <v>5</v>
      </c>
      <c s="6" t="s">
        <v>1860</v>
      </c>
      <c s="36" t="s">
        <v>350</v>
      </c>
      <c s="37">
        <v>1</v>
      </c>
      <c s="36">
        <v>0</v>
      </c>
      <c s="36">
        <f>ROUND(G1415*H1415,6)</f>
      </c>
      <c r="L1415" s="38">
        <v>0</v>
      </c>
      <c s="32">
        <f>ROUND(ROUND(L1415,2)*ROUND(G1415,3),2)</f>
      </c>
      <c s="36" t="s">
        <v>54</v>
      </c>
      <c>
        <f>(M1415*21)/100</f>
      </c>
      <c t="s">
        <v>27</v>
      </c>
    </row>
    <row r="1416" spans="1:5" ht="12.75">
      <c r="A1416" s="35" t="s">
        <v>55</v>
      </c>
      <c r="E1416" s="39" t="s">
        <v>1860</v>
      </c>
    </row>
    <row r="1417" spans="1:5" ht="12.75">
      <c r="A1417" s="35" t="s">
        <v>56</v>
      </c>
      <c r="E1417" s="40" t="s">
        <v>5</v>
      </c>
    </row>
    <row r="1418" spans="1:5" ht="12.75">
      <c r="A1418" t="s">
        <v>57</v>
      </c>
      <c r="E1418" s="39" t="s">
        <v>5</v>
      </c>
    </row>
    <row r="1419" spans="1:16" ht="25.5">
      <c r="A1419" t="s">
        <v>49</v>
      </c>
      <c s="34" t="s">
        <v>1861</v>
      </c>
      <c s="34" t="s">
        <v>1862</v>
      </c>
      <c s="35" t="s">
        <v>5</v>
      </c>
      <c s="6" t="s">
        <v>1863</v>
      </c>
      <c s="36" t="s">
        <v>350</v>
      </c>
      <c s="37">
        <v>1</v>
      </c>
      <c s="36">
        <v>0</v>
      </c>
      <c s="36">
        <f>ROUND(G1419*H1419,6)</f>
      </c>
      <c r="L1419" s="38">
        <v>0</v>
      </c>
      <c s="32">
        <f>ROUND(ROUND(L1419,2)*ROUND(G1419,3),2)</f>
      </c>
      <c s="36" t="s">
        <v>54</v>
      </c>
      <c>
        <f>(M1419*21)/100</f>
      </c>
      <c t="s">
        <v>27</v>
      </c>
    </row>
    <row r="1420" spans="1:5" ht="51">
      <c r="A1420" s="35" t="s">
        <v>55</v>
      </c>
      <c r="E1420" s="39" t="s">
        <v>1864</v>
      </c>
    </row>
    <row r="1421" spans="1:5" ht="12.75">
      <c r="A1421" s="35" t="s">
        <v>56</v>
      </c>
      <c r="E1421" s="40" t="s">
        <v>5</v>
      </c>
    </row>
    <row r="1422" spans="1:5" ht="12.75">
      <c r="A1422" t="s">
        <v>57</v>
      </c>
      <c r="E1422" s="39" t="s">
        <v>5</v>
      </c>
    </row>
    <row r="1423" spans="1:16" ht="25.5">
      <c r="A1423" t="s">
        <v>49</v>
      </c>
      <c s="34" t="s">
        <v>1865</v>
      </c>
      <c s="34" t="s">
        <v>657</v>
      </c>
      <c s="35" t="s">
        <v>5</v>
      </c>
      <c s="6" t="s">
        <v>644</v>
      </c>
      <c s="36" t="s">
        <v>53</v>
      </c>
      <c s="37">
        <v>1.56</v>
      </c>
      <c s="36">
        <v>0</v>
      </c>
      <c s="36">
        <f>ROUND(G1423*H1423,6)</f>
      </c>
      <c r="L1423" s="38">
        <v>0</v>
      </c>
      <c s="32">
        <f>ROUND(ROUND(L1423,2)*ROUND(G1423,3),2)</f>
      </c>
      <c s="36" t="s">
        <v>54</v>
      </c>
      <c>
        <f>(M1423*21)/100</f>
      </c>
      <c t="s">
        <v>27</v>
      </c>
    </row>
    <row r="1424" spans="1:5" ht="25.5">
      <c r="A1424" s="35" t="s">
        <v>55</v>
      </c>
      <c r="E1424" s="39" t="s">
        <v>644</v>
      </c>
    </row>
    <row r="1425" spans="1:5" ht="12.75">
      <c r="A1425" s="35" t="s">
        <v>56</v>
      </c>
      <c r="E1425" s="40" t="s">
        <v>5</v>
      </c>
    </row>
    <row r="1426" spans="1:5" ht="12.75">
      <c r="A1426" t="s">
        <v>57</v>
      </c>
      <c r="E1426" s="39" t="s">
        <v>5</v>
      </c>
    </row>
    <row r="1427" spans="1:16" ht="38.25">
      <c r="A1427" t="s">
        <v>49</v>
      </c>
      <c s="34" t="s">
        <v>1866</v>
      </c>
      <c s="34" t="s">
        <v>658</v>
      </c>
      <c s="35" t="s">
        <v>5</v>
      </c>
      <c s="6" t="s">
        <v>646</v>
      </c>
      <c s="36" t="s">
        <v>53</v>
      </c>
      <c s="37">
        <v>1.56</v>
      </c>
      <c s="36">
        <v>0</v>
      </c>
      <c s="36">
        <f>ROUND(G1427*H1427,6)</f>
      </c>
      <c r="L1427" s="38">
        <v>0</v>
      </c>
      <c s="32">
        <f>ROUND(ROUND(L1427,2)*ROUND(G1427,3),2)</f>
      </c>
      <c s="36" t="s">
        <v>54</v>
      </c>
      <c>
        <f>(M1427*21)/100</f>
      </c>
      <c t="s">
        <v>27</v>
      </c>
    </row>
    <row r="1428" spans="1:5" ht="38.25">
      <c r="A1428" s="35" t="s">
        <v>55</v>
      </c>
      <c r="E1428" s="39" t="s">
        <v>647</v>
      </c>
    </row>
    <row r="1429" spans="1:5" ht="12.75">
      <c r="A1429" s="35" t="s">
        <v>56</v>
      </c>
      <c r="E1429" s="40" t="s">
        <v>5</v>
      </c>
    </row>
    <row r="1430" spans="1:5" ht="12.75">
      <c r="A1430" t="s">
        <v>57</v>
      </c>
      <c r="E1430" s="39" t="s">
        <v>5</v>
      </c>
    </row>
    <row r="1431" spans="1:13" ht="12.75">
      <c r="A1431" t="s">
        <v>46</v>
      </c>
      <c r="C1431" s="31" t="s">
        <v>486</v>
      </c>
      <c r="E1431" s="33" t="s">
        <v>487</v>
      </c>
      <c r="J1431" s="32">
        <f>0</f>
      </c>
      <c s="32">
        <f>0</f>
      </c>
      <c s="32">
        <f>0+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f>
      </c>
      <c s="32">
        <f>0+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f>
      </c>
    </row>
    <row r="1432" spans="1:16" ht="12.75">
      <c r="A1432" t="s">
        <v>49</v>
      </c>
      <c s="34" t="s">
        <v>1867</v>
      </c>
      <c s="34" t="s">
        <v>1868</v>
      </c>
      <c s="35" t="s">
        <v>5</v>
      </c>
      <c s="6" t="s">
        <v>1869</v>
      </c>
      <c s="36" t="s">
        <v>409</v>
      </c>
      <c s="37">
        <v>266.439</v>
      </c>
      <c s="36">
        <v>0</v>
      </c>
      <c s="36">
        <f>ROUND(G1432*H1432,6)</f>
      </c>
      <c r="L1432" s="38">
        <v>0</v>
      </c>
      <c s="32">
        <f>ROUND(ROUND(L1432,2)*ROUND(G1432,3),2)</f>
      </c>
      <c s="36" t="s">
        <v>54</v>
      </c>
      <c>
        <f>(M1432*21)/100</f>
      </c>
      <c t="s">
        <v>27</v>
      </c>
    </row>
    <row r="1433" spans="1:5" ht="12.75">
      <c r="A1433" s="35" t="s">
        <v>55</v>
      </c>
      <c r="E1433" s="39" t="s">
        <v>1869</v>
      </c>
    </row>
    <row r="1434" spans="1:5" ht="12.75">
      <c r="A1434" s="35" t="s">
        <v>56</v>
      </c>
      <c r="E1434" s="40" t="s">
        <v>5</v>
      </c>
    </row>
    <row r="1435" spans="1:5" ht="12.75">
      <c r="A1435" t="s">
        <v>57</v>
      </c>
      <c r="E1435" s="39" t="s">
        <v>5</v>
      </c>
    </row>
    <row r="1436" spans="1:16" ht="25.5">
      <c r="A1436" t="s">
        <v>49</v>
      </c>
      <c s="34" t="s">
        <v>1870</v>
      </c>
      <c s="34" t="s">
        <v>1871</v>
      </c>
      <c s="35" t="s">
        <v>5</v>
      </c>
      <c s="6" t="s">
        <v>1872</v>
      </c>
      <c s="36" t="s">
        <v>350</v>
      </c>
      <c s="37">
        <v>4</v>
      </c>
      <c s="36">
        <v>0</v>
      </c>
      <c s="36">
        <f>ROUND(G1436*H1436,6)</f>
      </c>
      <c r="L1436" s="38">
        <v>0</v>
      </c>
      <c s="32">
        <f>ROUND(ROUND(L1436,2)*ROUND(G1436,3),2)</f>
      </c>
      <c s="36" t="s">
        <v>54</v>
      </c>
      <c>
        <f>(M1436*21)/100</f>
      </c>
      <c t="s">
        <v>27</v>
      </c>
    </row>
    <row r="1437" spans="1:5" ht="25.5">
      <c r="A1437" s="35" t="s">
        <v>55</v>
      </c>
      <c r="E1437" s="39" t="s">
        <v>1872</v>
      </c>
    </row>
    <row r="1438" spans="1:5" ht="12.75">
      <c r="A1438" s="35" t="s">
        <v>56</v>
      </c>
      <c r="E1438" s="40" t="s">
        <v>5</v>
      </c>
    </row>
    <row r="1439" spans="1:5" ht="12.75">
      <c r="A1439" t="s">
        <v>57</v>
      </c>
      <c r="E1439" s="39" t="s">
        <v>5</v>
      </c>
    </row>
    <row r="1440" spans="1:16" ht="25.5">
      <c r="A1440" t="s">
        <v>49</v>
      </c>
      <c s="34" t="s">
        <v>1873</v>
      </c>
      <c s="34" t="s">
        <v>1874</v>
      </c>
      <c s="35" t="s">
        <v>5</v>
      </c>
      <c s="6" t="s">
        <v>1875</v>
      </c>
      <c s="36" t="s">
        <v>496</v>
      </c>
      <c s="37">
        <v>600</v>
      </c>
      <c s="36">
        <v>0</v>
      </c>
      <c s="36">
        <f>ROUND(G1440*H1440,6)</f>
      </c>
      <c r="L1440" s="38">
        <v>0</v>
      </c>
      <c s="32">
        <f>ROUND(ROUND(L1440,2)*ROUND(G1440,3),2)</f>
      </c>
      <c s="36" t="s">
        <v>54</v>
      </c>
      <c>
        <f>(M1440*21)/100</f>
      </c>
      <c t="s">
        <v>27</v>
      </c>
    </row>
    <row r="1441" spans="1:5" ht="25.5">
      <c r="A1441" s="35" t="s">
        <v>55</v>
      </c>
      <c r="E1441" s="39" t="s">
        <v>1875</v>
      </c>
    </row>
    <row r="1442" spans="1:5" ht="12.75">
      <c r="A1442" s="35" t="s">
        <v>56</v>
      </c>
      <c r="E1442" s="40" t="s">
        <v>5</v>
      </c>
    </row>
    <row r="1443" spans="1:5" ht="12.75">
      <c r="A1443" t="s">
        <v>57</v>
      </c>
      <c r="E1443" s="39" t="s">
        <v>5</v>
      </c>
    </row>
    <row r="1444" spans="1:16" ht="25.5">
      <c r="A1444" t="s">
        <v>49</v>
      </c>
      <c s="34" t="s">
        <v>1876</v>
      </c>
      <c s="34" t="s">
        <v>488</v>
      </c>
      <c s="35" t="s">
        <v>5</v>
      </c>
      <c s="6" t="s">
        <v>489</v>
      </c>
      <c s="36" t="s">
        <v>172</v>
      </c>
      <c s="37">
        <v>6.8</v>
      </c>
      <c s="36">
        <v>0</v>
      </c>
      <c s="36">
        <f>ROUND(G1444*H1444,6)</f>
      </c>
      <c r="L1444" s="38">
        <v>0</v>
      </c>
      <c s="32">
        <f>ROUND(ROUND(L1444,2)*ROUND(G1444,3),2)</f>
      </c>
      <c s="36" t="s">
        <v>54</v>
      </c>
      <c>
        <f>(M1444*21)/100</f>
      </c>
      <c t="s">
        <v>27</v>
      </c>
    </row>
    <row r="1445" spans="1:5" ht="25.5">
      <c r="A1445" s="35" t="s">
        <v>55</v>
      </c>
      <c r="E1445" s="39" t="s">
        <v>489</v>
      </c>
    </row>
    <row r="1446" spans="1:5" ht="12.75">
      <c r="A1446" s="35" t="s">
        <v>56</v>
      </c>
      <c r="E1446" s="40" t="s">
        <v>5</v>
      </c>
    </row>
    <row r="1447" spans="1:5" ht="12.75">
      <c r="A1447" t="s">
        <v>57</v>
      </c>
      <c r="E1447" s="39" t="s">
        <v>5</v>
      </c>
    </row>
    <row r="1448" spans="1:16" ht="25.5">
      <c r="A1448" t="s">
        <v>49</v>
      </c>
      <c s="34" t="s">
        <v>1877</v>
      </c>
      <c s="34" t="s">
        <v>1878</v>
      </c>
      <c s="35" t="s">
        <v>5</v>
      </c>
      <c s="6" t="s">
        <v>1879</v>
      </c>
      <c s="36" t="s">
        <v>172</v>
      </c>
      <c s="37">
        <v>3.6</v>
      </c>
      <c s="36">
        <v>0</v>
      </c>
      <c s="36">
        <f>ROUND(G1448*H1448,6)</f>
      </c>
      <c r="L1448" s="38">
        <v>0</v>
      </c>
      <c s="32">
        <f>ROUND(ROUND(L1448,2)*ROUND(G1448,3),2)</f>
      </c>
      <c s="36" t="s">
        <v>54</v>
      </c>
      <c>
        <f>(M1448*21)/100</f>
      </c>
      <c t="s">
        <v>27</v>
      </c>
    </row>
    <row r="1449" spans="1:5" ht="25.5">
      <c r="A1449" s="35" t="s">
        <v>55</v>
      </c>
      <c r="E1449" s="39" t="s">
        <v>1879</v>
      </c>
    </row>
    <row r="1450" spans="1:5" ht="12.75">
      <c r="A1450" s="35" t="s">
        <v>56</v>
      </c>
      <c r="E1450" s="40" t="s">
        <v>5</v>
      </c>
    </row>
    <row r="1451" spans="1:5" ht="12.75">
      <c r="A1451" t="s">
        <v>57</v>
      </c>
      <c r="E1451" s="39" t="s">
        <v>5</v>
      </c>
    </row>
    <row r="1452" spans="1:16" ht="12.75">
      <c r="A1452" t="s">
        <v>49</v>
      </c>
      <c s="34" t="s">
        <v>1880</v>
      </c>
      <c s="34" t="s">
        <v>1881</v>
      </c>
      <c s="35" t="s">
        <v>5</v>
      </c>
      <c s="6" t="s">
        <v>1882</v>
      </c>
      <c s="36" t="s">
        <v>409</v>
      </c>
      <c s="37">
        <v>4.8</v>
      </c>
      <c s="36">
        <v>0</v>
      </c>
      <c s="36">
        <f>ROUND(G1452*H1452,6)</f>
      </c>
      <c r="L1452" s="38">
        <v>0</v>
      </c>
      <c s="32">
        <f>ROUND(ROUND(L1452,2)*ROUND(G1452,3),2)</f>
      </c>
      <c s="36" t="s">
        <v>54</v>
      </c>
      <c>
        <f>(M1452*21)/100</f>
      </c>
      <c t="s">
        <v>27</v>
      </c>
    </row>
    <row r="1453" spans="1:5" ht="12.75">
      <c r="A1453" s="35" t="s">
        <v>55</v>
      </c>
      <c r="E1453" s="39" t="s">
        <v>1882</v>
      </c>
    </row>
    <row r="1454" spans="1:5" ht="12.75">
      <c r="A1454" s="35" t="s">
        <v>56</v>
      </c>
      <c r="E1454" s="40" t="s">
        <v>5</v>
      </c>
    </row>
    <row r="1455" spans="1:5" ht="12.75">
      <c r="A1455" t="s">
        <v>57</v>
      </c>
      <c r="E1455" s="39" t="s">
        <v>5</v>
      </c>
    </row>
    <row r="1456" spans="1:16" ht="25.5">
      <c r="A1456" t="s">
        <v>49</v>
      </c>
      <c s="34" t="s">
        <v>1883</v>
      </c>
      <c s="34" t="s">
        <v>1884</v>
      </c>
      <c s="35" t="s">
        <v>5</v>
      </c>
      <c s="6" t="s">
        <v>1875</v>
      </c>
      <c s="36" t="s">
        <v>496</v>
      </c>
      <c s="37">
        <v>425</v>
      </c>
      <c s="36">
        <v>0</v>
      </c>
      <c s="36">
        <f>ROUND(G1456*H1456,6)</f>
      </c>
      <c r="L1456" s="38">
        <v>0</v>
      </c>
      <c s="32">
        <f>ROUND(ROUND(L1456,2)*ROUND(G1456,3),2)</f>
      </c>
      <c s="36" t="s">
        <v>54</v>
      </c>
      <c>
        <f>(M1456*21)/100</f>
      </c>
      <c t="s">
        <v>27</v>
      </c>
    </row>
    <row r="1457" spans="1:5" ht="25.5">
      <c r="A1457" s="35" t="s">
        <v>55</v>
      </c>
      <c r="E1457" s="39" t="s">
        <v>1875</v>
      </c>
    </row>
    <row r="1458" spans="1:5" ht="12.75">
      <c r="A1458" s="35" t="s">
        <v>56</v>
      </c>
      <c r="E1458" s="40" t="s">
        <v>5</v>
      </c>
    </row>
    <row r="1459" spans="1:5" ht="12.75">
      <c r="A1459" t="s">
        <v>57</v>
      </c>
      <c r="E1459" s="39" t="s">
        <v>5</v>
      </c>
    </row>
    <row r="1460" spans="1:16" ht="12.75">
      <c r="A1460" t="s">
        <v>49</v>
      </c>
      <c s="34" t="s">
        <v>1885</v>
      </c>
      <c s="34" t="s">
        <v>1886</v>
      </c>
      <c s="35" t="s">
        <v>5</v>
      </c>
      <c s="6" t="s">
        <v>1887</v>
      </c>
      <c s="36" t="s">
        <v>172</v>
      </c>
      <c s="37">
        <v>35</v>
      </c>
      <c s="36">
        <v>0</v>
      </c>
      <c s="36">
        <f>ROUND(G1460*H1460,6)</f>
      </c>
      <c r="L1460" s="38">
        <v>0</v>
      </c>
      <c s="32">
        <f>ROUND(ROUND(L1460,2)*ROUND(G1460,3),2)</f>
      </c>
      <c s="36" t="s">
        <v>54</v>
      </c>
      <c>
        <f>(M1460*21)/100</f>
      </c>
      <c t="s">
        <v>27</v>
      </c>
    </row>
    <row r="1461" spans="1:5" ht="12.75">
      <c r="A1461" s="35" t="s">
        <v>55</v>
      </c>
      <c r="E1461" s="39" t="s">
        <v>1887</v>
      </c>
    </row>
    <row r="1462" spans="1:5" ht="12.75">
      <c r="A1462" s="35" t="s">
        <v>56</v>
      </c>
      <c r="E1462" s="40" t="s">
        <v>5</v>
      </c>
    </row>
    <row r="1463" spans="1:5" ht="12.75">
      <c r="A1463" t="s">
        <v>57</v>
      </c>
      <c r="E1463" s="39" t="s">
        <v>5</v>
      </c>
    </row>
    <row r="1464" spans="1:16" ht="12.75">
      <c r="A1464" t="s">
        <v>49</v>
      </c>
      <c s="34" t="s">
        <v>1888</v>
      </c>
      <c s="34" t="s">
        <v>1889</v>
      </c>
      <c s="35" t="s">
        <v>5</v>
      </c>
      <c s="6" t="s">
        <v>1890</v>
      </c>
      <c s="36" t="s">
        <v>409</v>
      </c>
      <c s="37">
        <v>318.73</v>
      </c>
      <c s="36">
        <v>0</v>
      </c>
      <c s="36">
        <f>ROUND(G1464*H1464,6)</f>
      </c>
      <c r="L1464" s="38">
        <v>0</v>
      </c>
      <c s="32">
        <f>ROUND(ROUND(L1464,2)*ROUND(G1464,3),2)</f>
      </c>
      <c s="36" t="s">
        <v>54</v>
      </c>
      <c>
        <f>(M1464*21)/100</f>
      </c>
      <c t="s">
        <v>27</v>
      </c>
    </row>
    <row r="1465" spans="1:5" ht="12.75">
      <c r="A1465" s="35" t="s">
        <v>55</v>
      </c>
      <c r="E1465" s="39" t="s">
        <v>1890</v>
      </c>
    </row>
    <row r="1466" spans="1:5" ht="12.75">
      <c r="A1466" s="35" t="s">
        <v>56</v>
      </c>
      <c r="E1466" s="40" t="s">
        <v>5</v>
      </c>
    </row>
    <row r="1467" spans="1:5" ht="12.75">
      <c r="A1467" t="s">
        <v>57</v>
      </c>
      <c r="E1467" s="39" t="s">
        <v>5</v>
      </c>
    </row>
    <row r="1468" spans="1:16" ht="12.75">
      <c r="A1468" t="s">
        <v>49</v>
      </c>
      <c s="34" t="s">
        <v>1891</v>
      </c>
      <c s="34" t="s">
        <v>1892</v>
      </c>
      <c s="35" t="s">
        <v>5</v>
      </c>
      <c s="6" t="s">
        <v>1893</v>
      </c>
      <c s="36" t="s">
        <v>409</v>
      </c>
      <c s="37">
        <v>318.73</v>
      </c>
      <c s="36">
        <v>0</v>
      </c>
      <c s="36">
        <f>ROUND(G1468*H1468,6)</f>
      </c>
      <c r="L1468" s="38">
        <v>0</v>
      </c>
      <c s="32">
        <f>ROUND(ROUND(L1468,2)*ROUND(G1468,3),2)</f>
      </c>
      <c s="36" t="s">
        <v>54</v>
      </c>
      <c>
        <f>(M1468*21)/100</f>
      </c>
      <c t="s">
        <v>27</v>
      </c>
    </row>
    <row r="1469" spans="1:5" ht="12.75">
      <c r="A1469" s="35" t="s">
        <v>55</v>
      </c>
      <c r="E1469" s="39" t="s">
        <v>1893</v>
      </c>
    </row>
    <row r="1470" spans="1:5" ht="12.75">
      <c r="A1470" s="35" t="s">
        <v>56</v>
      </c>
      <c r="E1470" s="40" t="s">
        <v>5</v>
      </c>
    </row>
    <row r="1471" spans="1:5" ht="12.75">
      <c r="A1471" t="s">
        <v>57</v>
      </c>
      <c r="E1471" s="39" t="s">
        <v>5</v>
      </c>
    </row>
    <row r="1472" spans="1:16" ht="25.5">
      <c r="A1472" t="s">
        <v>49</v>
      </c>
      <c s="34" t="s">
        <v>1894</v>
      </c>
      <c s="34" t="s">
        <v>1895</v>
      </c>
      <c s="35" t="s">
        <v>5</v>
      </c>
      <c s="6" t="s">
        <v>1568</v>
      </c>
      <c s="36" t="s">
        <v>53</v>
      </c>
      <c s="37">
        <v>12.705</v>
      </c>
      <c s="36">
        <v>0</v>
      </c>
      <c s="36">
        <f>ROUND(G1472*H1472,6)</f>
      </c>
      <c r="L1472" s="38">
        <v>0</v>
      </c>
      <c s="32">
        <f>ROUND(ROUND(L1472,2)*ROUND(G1472,3),2)</f>
      </c>
      <c s="36" t="s">
        <v>54</v>
      </c>
      <c>
        <f>(M1472*21)/100</f>
      </c>
      <c t="s">
        <v>27</v>
      </c>
    </row>
    <row r="1473" spans="1:5" ht="25.5">
      <c r="A1473" s="35" t="s">
        <v>55</v>
      </c>
      <c r="E1473" s="39" t="s">
        <v>1568</v>
      </c>
    </row>
    <row r="1474" spans="1:5" ht="12.75">
      <c r="A1474" s="35" t="s">
        <v>56</v>
      </c>
      <c r="E1474" s="40" t="s">
        <v>5</v>
      </c>
    </row>
    <row r="1475" spans="1:5" ht="12.75">
      <c r="A1475" t="s">
        <v>57</v>
      </c>
      <c r="E1475" s="39" t="s">
        <v>5</v>
      </c>
    </row>
    <row r="1476" spans="1:16" ht="38.25">
      <c r="A1476" t="s">
        <v>49</v>
      </c>
      <c s="34" t="s">
        <v>1896</v>
      </c>
      <c s="34" t="s">
        <v>72</v>
      </c>
      <c s="35" t="s">
        <v>5</v>
      </c>
      <c s="6" t="s">
        <v>1759</v>
      </c>
      <c s="36" t="s">
        <v>53</v>
      </c>
      <c s="37">
        <v>4.396</v>
      </c>
      <c s="36">
        <v>0</v>
      </c>
      <c s="36">
        <f>ROUND(G1476*H1476,6)</f>
      </c>
      <c r="L1476" s="38">
        <v>0</v>
      </c>
      <c s="32">
        <f>ROUND(ROUND(L1476,2)*ROUND(G1476,3),2)</f>
      </c>
      <c s="36" t="s">
        <v>54</v>
      </c>
      <c>
        <f>(M1476*21)/100</f>
      </c>
      <c t="s">
        <v>27</v>
      </c>
    </row>
    <row r="1477" spans="1:5" ht="51">
      <c r="A1477" s="35" t="s">
        <v>55</v>
      </c>
      <c r="E1477" s="39" t="s">
        <v>1760</v>
      </c>
    </row>
    <row r="1478" spans="1:5" ht="12.75">
      <c r="A1478" s="35" t="s">
        <v>56</v>
      </c>
      <c r="E1478" s="40" t="s">
        <v>5</v>
      </c>
    </row>
    <row r="1479" spans="1:5" ht="12.75">
      <c r="A1479" t="s">
        <v>57</v>
      </c>
      <c r="E1479" s="39" t="s">
        <v>5</v>
      </c>
    </row>
    <row r="1480" spans="1:16" ht="38.25">
      <c r="A1480" t="s">
        <v>49</v>
      </c>
      <c s="34" t="s">
        <v>1897</v>
      </c>
      <c s="34" t="s">
        <v>64</v>
      </c>
      <c s="35" t="s">
        <v>5</v>
      </c>
      <c s="6" t="s">
        <v>490</v>
      </c>
      <c s="36" t="s">
        <v>53</v>
      </c>
      <c s="37">
        <v>8.309</v>
      </c>
      <c s="36">
        <v>0</v>
      </c>
      <c s="36">
        <f>ROUND(G1480*H1480,6)</f>
      </c>
      <c r="L1480" s="38">
        <v>0</v>
      </c>
      <c s="32">
        <f>ROUND(ROUND(L1480,2)*ROUND(G1480,3),2)</f>
      </c>
      <c s="36" t="s">
        <v>54</v>
      </c>
      <c>
        <f>(M1480*21)/100</f>
      </c>
      <c t="s">
        <v>27</v>
      </c>
    </row>
    <row r="1481" spans="1:5" ht="51">
      <c r="A1481" s="35" t="s">
        <v>55</v>
      </c>
      <c r="E1481" s="39" t="s">
        <v>491</v>
      </c>
    </row>
    <row r="1482" spans="1:5" ht="12.75">
      <c r="A1482" s="35" t="s">
        <v>56</v>
      </c>
      <c r="E1482" s="40" t="s">
        <v>5</v>
      </c>
    </row>
    <row r="1483" spans="1:5" ht="12.75">
      <c r="A1483" t="s">
        <v>57</v>
      </c>
      <c r="E1483" s="39" t="s">
        <v>5</v>
      </c>
    </row>
    <row r="1484" spans="1:16" ht="12.75">
      <c r="A1484" t="s">
        <v>49</v>
      </c>
      <c s="34" t="s">
        <v>1898</v>
      </c>
      <c s="34" t="s">
        <v>1899</v>
      </c>
      <c s="35" t="s">
        <v>5</v>
      </c>
      <c s="6" t="s">
        <v>1900</v>
      </c>
      <c s="36" t="s">
        <v>496</v>
      </c>
      <c s="37">
        <v>5803</v>
      </c>
      <c s="36">
        <v>0</v>
      </c>
      <c s="36">
        <f>ROUND(G1484*H1484,6)</f>
      </c>
      <c r="L1484" s="38">
        <v>0</v>
      </c>
      <c s="32">
        <f>ROUND(ROUND(L1484,2)*ROUND(G1484,3),2)</f>
      </c>
      <c s="36" t="s">
        <v>54</v>
      </c>
      <c>
        <f>(M1484*21)/100</f>
      </c>
      <c t="s">
        <v>27</v>
      </c>
    </row>
    <row r="1485" spans="1:5" ht="12.75">
      <c r="A1485" s="35" t="s">
        <v>55</v>
      </c>
      <c r="E1485" s="39" t="s">
        <v>1900</v>
      </c>
    </row>
    <row r="1486" spans="1:5" ht="12.75">
      <c r="A1486" s="35" t="s">
        <v>56</v>
      </c>
      <c r="E1486" s="40" t="s">
        <v>5</v>
      </c>
    </row>
    <row r="1487" spans="1:5" ht="12.75">
      <c r="A1487" t="s">
        <v>57</v>
      </c>
      <c r="E1487" s="39" t="s">
        <v>5</v>
      </c>
    </row>
    <row r="1488" spans="1:16" ht="12.75">
      <c r="A1488" t="s">
        <v>49</v>
      </c>
      <c s="34" t="s">
        <v>1901</v>
      </c>
      <c s="34" t="s">
        <v>497</v>
      </c>
      <c s="35" t="s">
        <v>5</v>
      </c>
      <c s="6" t="s">
        <v>1902</v>
      </c>
      <c s="36" t="s">
        <v>496</v>
      </c>
      <c s="37">
        <v>6383.3</v>
      </c>
      <c s="36">
        <v>0</v>
      </c>
      <c s="36">
        <f>ROUND(G1488*H1488,6)</f>
      </c>
      <c r="L1488" s="38">
        <v>0</v>
      </c>
      <c s="32">
        <f>ROUND(ROUND(L1488,2)*ROUND(G1488,3),2)</f>
      </c>
      <c s="36" t="s">
        <v>54</v>
      </c>
      <c>
        <f>(M1488*21)/100</f>
      </c>
      <c t="s">
        <v>27</v>
      </c>
    </row>
    <row r="1489" spans="1:5" ht="12.75">
      <c r="A1489" s="35" t="s">
        <v>55</v>
      </c>
      <c r="E1489" s="39" t="s">
        <v>1902</v>
      </c>
    </row>
    <row r="1490" spans="1:5" ht="12.75">
      <c r="A1490" s="35" t="s">
        <v>56</v>
      </c>
      <c r="E1490" s="40" t="s">
        <v>5</v>
      </c>
    </row>
    <row r="1491" spans="1:5" ht="12.75">
      <c r="A1491" t="s">
        <v>57</v>
      </c>
      <c r="E1491" s="39" t="s">
        <v>5</v>
      </c>
    </row>
    <row r="1492" spans="1:16" ht="25.5">
      <c r="A1492" t="s">
        <v>49</v>
      </c>
      <c s="34" t="s">
        <v>1903</v>
      </c>
      <c s="34" t="s">
        <v>1904</v>
      </c>
      <c s="35" t="s">
        <v>5</v>
      </c>
      <c s="6" t="s">
        <v>1905</v>
      </c>
      <c s="36" t="s">
        <v>409</v>
      </c>
      <c s="37">
        <v>23.199</v>
      </c>
      <c s="36">
        <v>0</v>
      </c>
      <c s="36">
        <f>ROUND(G1492*H1492,6)</f>
      </c>
      <c r="L1492" s="38">
        <v>0</v>
      </c>
      <c s="32">
        <f>ROUND(ROUND(L1492,2)*ROUND(G1492,3),2)</f>
      </c>
      <c s="36" t="s">
        <v>54</v>
      </c>
      <c>
        <f>(M1492*21)/100</f>
      </c>
      <c t="s">
        <v>27</v>
      </c>
    </row>
    <row r="1493" spans="1:5" ht="25.5">
      <c r="A1493" s="35" t="s">
        <v>55</v>
      </c>
      <c r="E1493" s="39" t="s">
        <v>1905</v>
      </c>
    </row>
    <row r="1494" spans="1:5" ht="12.75">
      <c r="A1494" s="35" t="s">
        <v>56</v>
      </c>
      <c r="E1494" s="40" t="s">
        <v>5</v>
      </c>
    </row>
    <row r="1495" spans="1:5" ht="12.75">
      <c r="A1495" t="s">
        <v>57</v>
      </c>
      <c r="E1495" s="39" t="s">
        <v>5</v>
      </c>
    </row>
    <row r="1496" spans="1:16" ht="25.5">
      <c r="A1496" t="s">
        <v>49</v>
      </c>
      <c s="34" t="s">
        <v>1906</v>
      </c>
      <c s="34" t="s">
        <v>1907</v>
      </c>
      <c s="35" t="s">
        <v>5</v>
      </c>
      <c s="6" t="s">
        <v>1908</v>
      </c>
      <c s="36" t="s">
        <v>409</v>
      </c>
      <c s="37">
        <v>17.324</v>
      </c>
      <c s="36">
        <v>0</v>
      </c>
      <c s="36">
        <f>ROUND(G1496*H1496,6)</f>
      </c>
      <c r="L1496" s="38">
        <v>0</v>
      </c>
      <c s="32">
        <f>ROUND(ROUND(L1496,2)*ROUND(G1496,3),2)</f>
      </c>
      <c s="36" t="s">
        <v>54</v>
      </c>
      <c>
        <f>(M1496*21)/100</f>
      </c>
      <c t="s">
        <v>27</v>
      </c>
    </row>
    <row r="1497" spans="1:5" ht="25.5">
      <c r="A1497" s="35" t="s">
        <v>55</v>
      </c>
      <c r="E1497" s="39" t="s">
        <v>1908</v>
      </c>
    </row>
    <row r="1498" spans="1:5" ht="12.75">
      <c r="A1498" s="35" t="s">
        <v>56</v>
      </c>
      <c r="E1498" s="40" t="s">
        <v>5</v>
      </c>
    </row>
    <row r="1499" spans="1:5" ht="12.75">
      <c r="A1499" t="s">
        <v>57</v>
      </c>
      <c r="E1499" s="39" t="s">
        <v>5</v>
      </c>
    </row>
    <row r="1500" spans="1:16" ht="25.5">
      <c r="A1500" t="s">
        <v>49</v>
      </c>
      <c s="34" t="s">
        <v>1909</v>
      </c>
      <c s="34" t="s">
        <v>1910</v>
      </c>
      <c s="35" t="s">
        <v>5</v>
      </c>
      <c s="6" t="s">
        <v>1911</v>
      </c>
      <c s="36" t="s">
        <v>409</v>
      </c>
      <c s="37">
        <v>5.875</v>
      </c>
      <c s="36">
        <v>0</v>
      </c>
      <c s="36">
        <f>ROUND(G1500*H1500,6)</f>
      </c>
      <c r="L1500" s="38">
        <v>0</v>
      </c>
      <c s="32">
        <f>ROUND(ROUND(L1500,2)*ROUND(G1500,3),2)</f>
      </c>
      <c s="36" t="s">
        <v>54</v>
      </c>
      <c>
        <f>(M1500*21)/100</f>
      </c>
      <c t="s">
        <v>27</v>
      </c>
    </row>
    <row r="1501" spans="1:5" ht="25.5">
      <c r="A1501" s="35" t="s">
        <v>55</v>
      </c>
      <c r="E1501" s="39" t="s">
        <v>1911</v>
      </c>
    </row>
    <row r="1502" spans="1:5" ht="12.75">
      <c r="A1502" s="35" t="s">
        <v>56</v>
      </c>
      <c r="E1502" s="40" t="s">
        <v>5</v>
      </c>
    </row>
    <row r="1503" spans="1:5" ht="12.75">
      <c r="A1503" t="s">
        <v>57</v>
      </c>
      <c r="E1503" s="39" t="s">
        <v>5</v>
      </c>
    </row>
    <row r="1504" spans="1:16" ht="25.5">
      <c r="A1504" t="s">
        <v>49</v>
      </c>
      <c s="34" t="s">
        <v>1912</v>
      </c>
      <c s="34" t="s">
        <v>1913</v>
      </c>
      <c s="35" t="s">
        <v>5</v>
      </c>
      <c s="6" t="s">
        <v>1914</v>
      </c>
      <c s="36" t="s">
        <v>350</v>
      </c>
      <c s="37">
        <v>4</v>
      </c>
      <c s="36">
        <v>0</v>
      </c>
      <c s="36">
        <f>ROUND(G1504*H1504,6)</f>
      </c>
      <c r="L1504" s="38">
        <v>0</v>
      </c>
      <c s="32">
        <f>ROUND(ROUND(L1504,2)*ROUND(G1504,3),2)</f>
      </c>
      <c s="36" t="s">
        <v>54</v>
      </c>
      <c>
        <f>(M1504*21)/100</f>
      </c>
      <c t="s">
        <v>27</v>
      </c>
    </row>
    <row r="1505" spans="1:5" ht="25.5">
      <c r="A1505" s="35" t="s">
        <v>55</v>
      </c>
      <c r="E1505" s="39" t="s">
        <v>1914</v>
      </c>
    </row>
    <row r="1506" spans="1:5" ht="12.75">
      <c r="A1506" s="35" t="s">
        <v>56</v>
      </c>
      <c r="E1506" s="40" t="s">
        <v>5</v>
      </c>
    </row>
    <row r="1507" spans="1:5" ht="12.75">
      <c r="A1507" t="s">
        <v>57</v>
      </c>
      <c r="E1507" s="39" t="s">
        <v>5</v>
      </c>
    </row>
    <row r="1508" spans="1:16" ht="25.5">
      <c r="A1508" t="s">
        <v>49</v>
      </c>
      <c s="34" t="s">
        <v>1915</v>
      </c>
      <c s="34" t="s">
        <v>1916</v>
      </c>
      <c s="35" t="s">
        <v>5</v>
      </c>
      <c s="6" t="s">
        <v>1917</v>
      </c>
      <c s="36" t="s">
        <v>350</v>
      </c>
      <c s="37">
        <v>4</v>
      </c>
      <c s="36">
        <v>0</v>
      </c>
      <c s="36">
        <f>ROUND(G1508*H1508,6)</f>
      </c>
      <c r="L1508" s="38">
        <v>0</v>
      </c>
      <c s="32">
        <f>ROUND(ROUND(L1508,2)*ROUND(G1508,3),2)</f>
      </c>
      <c s="36" t="s">
        <v>54</v>
      </c>
      <c>
        <f>(M1508*21)/100</f>
      </c>
      <c t="s">
        <v>27</v>
      </c>
    </row>
    <row r="1509" spans="1:5" ht="25.5">
      <c r="A1509" s="35" t="s">
        <v>55</v>
      </c>
      <c r="E1509" s="39" t="s">
        <v>1917</v>
      </c>
    </row>
    <row r="1510" spans="1:5" ht="12.75">
      <c r="A1510" s="35" t="s">
        <v>56</v>
      </c>
      <c r="E1510" s="40" t="s">
        <v>5</v>
      </c>
    </row>
    <row r="1511" spans="1:5" ht="12.75">
      <c r="A1511" t="s">
        <v>57</v>
      </c>
      <c r="E1511" s="39" t="s">
        <v>5</v>
      </c>
    </row>
    <row r="1512" spans="1:16" ht="25.5">
      <c r="A1512" t="s">
        <v>49</v>
      </c>
      <c s="34" t="s">
        <v>1918</v>
      </c>
      <c s="34" t="s">
        <v>1919</v>
      </c>
      <c s="35" t="s">
        <v>5</v>
      </c>
      <c s="6" t="s">
        <v>1920</v>
      </c>
      <c s="36" t="s">
        <v>350</v>
      </c>
      <c s="37">
        <v>1</v>
      </c>
      <c s="36">
        <v>0</v>
      </c>
      <c s="36">
        <f>ROUND(G1512*H1512,6)</f>
      </c>
      <c r="L1512" s="38">
        <v>0</v>
      </c>
      <c s="32">
        <f>ROUND(ROUND(L1512,2)*ROUND(G1512,3),2)</f>
      </c>
      <c s="36" t="s">
        <v>54</v>
      </c>
      <c>
        <f>(M1512*21)/100</f>
      </c>
      <c t="s">
        <v>27</v>
      </c>
    </row>
    <row r="1513" spans="1:5" ht="25.5">
      <c r="A1513" s="35" t="s">
        <v>55</v>
      </c>
      <c r="E1513" s="39" t="s">
        <v>1920</v>
      </c>
    </row>
    <row r="1514" spans="1:5" ht="12.75">
      <c r="A1514" s="35" t="s">
        <v>56</v>
      </c>
      <c r="E1514" s="40" t="s">
        <v>5</v>
      </c>
    </row>
    <row r="1515" spans="1:5" ht="12.75">
      <c r="A1515" t="s">
        <v>57</v>
      </c>
      <c r="E1515" s="39" t="s">
        <v>5</v>
      </c>
    </row>
    <row r="1516" spans="1:16" ht="38.25">
      <c r="A1516" t="s">
        <v>49</v>
      </c>
      <c s="34" t="s">
        <v>1921</v>
      </c>
      <c s="34" t="s">
        <v>1922</v>
      </c>
      <c s="35" t="s">
        <v>5</v>
      </c>
      <c s="6" t="s">
        <v>1923</v>
      </c>
      <c s="36" t="s">
        <v>350</v>
      </c>
      <c s="37">
        <v>1</v>
      </c>
      <c s="36">
        <v>0</v>
      </c>
      <c s="36">
        <f>ROUND(G1516*H1516,6)</f>
      </c>
      <c r="L1516" s="38">
        <v>0</v>
      </c>
      <c s="32">
        <f>ROUND(ROUND(L1516,2)*ROUND(G1516,3),2)</f>
      </c>
      <c s="36" t="s">
        <v>54</v>
      </c>
      <c>
        <f>(M1516*21)/100</f>
      </c>
      <c t="s">
        <v>27</v>
      </c>
    </row>
    <row r="1517" spans="1:5" ht="38.25">
      <c r="A1517" s="35" t="s">
        <v>55</v>
      </c>
      <c r="E1517" s="39" t="s">
        <v>1924</v>
      </c>
    </row>
    <row r="1518" spans="1:5" ht="12.75">
      <c r="A1518" s="35" t="s">
        <v>56</v>
      </c>
      <c r="E1518" s="40" t="s">
        <v>5</v>
      </c>
    </row>
    <row r="1519" spans="1:5" ht="12.75">
      <c r="A1519" t="s">
        <v>57</v>
      </c>
      <c r="E1519" s="39" t="s">
        <v>5</v>
      </c>
    </row>
    <row r="1520" spans="1:16" ht="12.75">
      <c r="A1520" t="s">
        <v>49</v>
      </c>
      <c s="34" t="s">
        <v>1925</v>
      </c>
      <c s="34" t="s">
        <v>1926</v>
      </c>
      <c s="35" t="s">
        <v>5</v>
      </c>
      <c s="6" t="s">
        <v>1927</v>
      </c>
      <c s="36" t="s">
        <v>350</v>
      </c>
      <c s="37">
        <v>2</v>
      </c>
      <c s="36">
        <v>0</v>
      </c>
      <c s="36">
        <f>ROUND(G1520*H1520,6)</f>
      </c>
      <c r="L1520" s="38">
        <v>0</v>
      </c>
      <c s="32">
        <f>ROUND(ROUND(L1520,2)*ROUND(G1520,3),2)</f>
      </c>
      <c s="36" t="s">
        <v>54</v>
      </c>
      <c>
        <f>(M1520*21)/100</f>
      </c>
      <c t="s">
        <v>27</v>
      </c>
    </row>
    <row r="1521" spans="1:5" ht="12.75">
      <c r="A1521" s="35" t="s">
        <v>55</v>
      </c>
      <c r="E1521" s="39" t="s">
        <v>1927</v>
      </c>
    </row>
    <row r="1522" spans="1:5" ht="12.75">
      <c r="A1522" s="35" t="s">
        <v>56</v>
      </c>
      <c r="E1522" s="40" t="s">
        <v>5</v>
      </c>
    </row>
    <row r="1523" spans="1:5" ht="12.75">
      <c r="A1523" t="s">
        <v>57</v>
      </c>
      <c r="E1523" s="39" t="s">
        <v>5</v>
      </c>
    </row>
    <row r="1524" spans="1:16" ht="12.75">
      <c r="A1524" t="s">
        <v>49</v>
      </c>
      <c s="34" t="s">
        <v>1928</v>
      </c>
      <c s="34" t="s">
        <v>1929</v>
      </c>
      <c s="35" t="s">
        <v>5</v>
      </c>
      <c s="6" t="s">
        <v>1930</v>
      </c>
      <c s="36" t="s">
        <v>409</v>
      </c>
      <c s="37">
        <v>3.2</v>
      </c>
      <c s="36">
        <v>0</v>
      </c>
      <c s="36">
        <f>ROUND(G1524*H1524,6)</f>
      </c>
      <c r="L1524" s="38">
        <v>0</v>
      </c>
      <c s="32">
        <f>ROUND(ROUND(L1524,2)*ROUND(G1524,3),2)</f>
      </c>
      <c s="36" t="s">
        <v>54</v>
      </c>
      <c>
        <f>(M1524*21)/100</f>
      </c>
      <c t="s">
        <v>27</v>
      </c>
    </row>
    <row r="1525" spans="1:5" ht="12.75">
      <c r="A1525" s="35" t="s">
        <v>55</v>
      </c>
      <c r="E1525" s="39" t="s">
        <v>1930</v>
      </c>
    </row>
    <row r="1526" spans="1:5" ht="12.75">
      <c r="A1526" s="35" t="s">
        <v>56</v>
      </c>
      <c r="E1526" s="40" t="s">
        <v>5</v>
      </c>
    </row>
    <row r="1527" spans="1:5" ht="12.75">
      <c r="A1527" t="s">
        <v>57</v>
      </c>
      <c r="E1527" s="39" t="s">
        <v>5</v>
      </c>
    </row>
    <row r="1528" spans="1:16" ht="25.5">
      <c r="A1528" t="s">
        <v>49</v>
      </c>
      <c s="34" t="s">
        <v>1931</v>
      </c>
      <c s="34" t="s">
        <v>1932</v>
      </c>
      <c s="35" t="s">
        <v>5</v>
      </c>
      <c s="6" t="s">
        <v>1933</v>
      </c>
      <c s="36" t="s">
        <v>409</v>
      </c>
      <c s="37">
        <v>232.542</v>
      </c>
      <c s="36">
        <v>0</v>
      </c>
      <c s="36">
        <f>ROUND(G1528*H1528,6)</f>
      </c>
      <c r="L1528" s="38">
        <v>0</v>
      </c>
      <c s="32">
        <f>ROUND(ROUND(L1528,2)*ROUND(G1528,3),2)</f>
      </c>
      <c s="36" t="s">
        <v>54</v>
      </c>
      <c>
        <f>(M1528*21)/100</f>
      </c>
      <c t="s">
        <v>27</v>
      </c>
    </row>
    <row r="1529" spans="1:5" ht="25.5">
      <c r="A1529" s="35" t="s">
        <v>55</v>
      </c>
      <c r="E1529" s="39" t="s">
        <v>1933</v>
      </c>
    </row>
    <row r="1530" spans="1:5" ht="12.75">
      <c r="A1530" s="35" t="s">
        <v>56</v>
      </c>
      <c r="E1530" s="40" t="s">
        <v>5</v>
      </c>
    </row>
    <row r="1531" spans="1:5" ht="12.75">
      <c r="A1531" t="s">
        <v>57</v>
      </c>
      <c r="E1531" s="39" t="s">
        <v>5</v>
      </c>
    </row>
    <row r="1532" spans="1:16" ht="38.25">
      <c r="A1532" t="s">
        <v>49</v>
      </c>
      <c s="34" t="s">
        <v>1934</v>
      </c>
      <c s="34" t="s">
        <v>1935</v>
      </c>
      <c s="35" t="s">
        <v>5</v>
      </c>
      <c s="6" t="s">
        <v>1936</v>
      </c>
      <c s="36" t="s">
        <v>131</v>
      </c>
      <c s="37">
        <v>3</v>
      </c>
      <c s="36">
        <v>0</v>
      </c>
      <c s="36">
        <f>ROUND(G1532*H1532,6)</f>
      </c>
      <c r="L1532" s="38">
        <v>0</v>
      </c>
      <c s="32">
        <f>ROUND(ROUND(L1532,2)*ROUND(G1532,3),2)</f>
      </c>
      <c s="36" t="s">
        <v>54</v>
      </c>
      <c>
        <f>(M1532*21)/100</f>
      </c>
      <c t="s">
        <v>27</v>
      </c>
    </row>
    <row r="1533" spans="1:5" ht="51">
      <c r="A1533" s="35" t="s">
        <v>55</v>
      </c>
      <c r="E1533" s="39" t="s">
        <v>1937</v>
      </c>
    </row>
    <row r="1534" spans="1:5" ht="12.75">
      <c r="A1534" s="35" t="s">
        <v>56</v>
      </c>
      <c r="E1534" s="40" t="s">
        <v>5</v>
      </c>
    </row>
    <row r="1535" spans="1:5" ht="12.75">
      <c r="A1535" t="s">
        <v>57</v>
      </c>
      <c r="E1535" s="39" t="s">
        <v>5</v>
      </c>
    </row>
    <row r="1536" spans="1:16" ht="38.25">
      <c r="A1536" t="s">
        <v>49</v>
      </c>
      <c s="34" t="s">
        <v>1938</v>
      </c>
      <c s="34" t="s">
        <v>1939</v>
      </c>
      <c s="35" t="s">
        <v>5</v>
      </c>
      <c s="6" t="s">
        <v>1940</v>
      </c>
      <c s="36" t="s">
        <v>131</v>
      </c>
      <c s="37">
        <v>1</v>
      </c>
      <c s="36">
        <v>0</v>
      </c>
      <c s="36">
        <f>ROUND(G1536*H1536,6)</f>
      </c>
      <c r="L1536" s="38">
        <v>0</v>
      </c>
      <c s="32">
        <f>ROUND(ROUND(L1536,2)*ROUND(G1536,3),2)</f>
      </c>
      <c s="36" t="s">
        <v>54</v>
      </c>
      <c>
        <f>(M1536*21)/100</f>
      </c>
      <c t="s">
        <v>27</v>
      </c>
    </row>
    <row r="1537" spans="1:5" ht="51">
      <c r="A1537" s="35" t="s">
        <v>55</v>
      </c>
      <c r="E1537" s="39" t="s">
        <v>1941</v>
      </c>
    </row>
    <row r="1538" spans="1:5" ht="12.75">
      <c r="A1538" s="35" t="s">
        <v>56</v>
      </c>
      <c r="E1538" s="40" t="s">
        <v>5</v>
      </c>
    </row>
    <row r="1539" spans="1:5" ht="12.75">
      <c r="A1539" t="s">
        <v>57</v>
      </c>
      <c r="E1539" s="39" t="s">
        <v>5</v>
      </c>
    </row>
    <row r="1540" spans="1:16" ht="12.75">
      <c r="A1540" t="s">
        <v>49</v>
      </c>
      <c s="34" t="s">
        <v>1942</v>
      </c>
      <c s="34" t="s">
        <v>1943</v>
      </c>
      <c s="35" t="s">
        <v>5</v>
      </c>
      <c s="6" t="s">
        <v>1944</v>
      </c>
      <c s="36" t="s">
        <v>409</v>
      </c>
      <c s="37">
        <v>43.365</v>
      </c>
      <c s="36">
        <v>0</v>
      </c>
      <c s="36">
        <f>ROUND(G1540*H1540,6)</f>
      </c>
      <c r="L1540" s="38">
        <v>0</v>
      </c>
      <c s="32">
        <f>ROUND(ROUND(L1540,2)*ROUND(G1540,3),2)</f>
      </c>
      <c s="36" t="s">
        <v>54</v>
      </c>
      <c>
        <f>(M1540*21)/100</f>
      </c>
      <c t="s">
        <v>27</v>
      </c>
    </row>
    <row r="1541" spans="1:5" ht="12.75">
      <c r="A1541" s="35" t="s">
        <v>55</v>
      </c>
      <c r="E1541" s="39" t="s">
        <v>1944</v>
      </c>
    </row>
    <row r="1542" spans="1:5" ht="12.75">
      <c r="A1542" s="35" t="s">
        <v>56</v>
      </c>
      <c r="E1542" s="40" t="s">
        <v>5</v>
      </c>
    </row>
    <row r="1543" spans="1:5" ht="12.75">
      <c r="A1543" t="s">
        <v>57</v>
      </c>
      <c r="E1543" s="39" t="s">
        <v>5</v>
      </c>
    </row>
    <row r="1544" spans="1:16" ht="38.25">
      <c r="A1544" t="s">
        <v>49</v>
      </c>
      <c s="34" t="s">
        <v>1945</v>
      </c>
      <c s="34" t="s">
        <v>628</v>
      </c>
      <c s="35" t="s">
        <v>5</v>
      </c>
      <c s="6" t="s">
        <v>1946</v>
      </c>
      <c s="36" t="s">
        <v>409</v>
      </c>
      <c s="37">
        <v>43.365</v>
      </c>
      <c s="36">
        <v>0</v>
      </c>
      <c s="36">
        <f>ROUND(G1544*H1544,6)</f>
      </c>
      <c r="L1544" s="38">
        <v>0</v>
      </c>
      <c s="32">
        <f>ROUND(ROUND(L1544,2)*ROUND(G1544,3),2)</f>
      </c>
      <c s="36" t="s">
        <v>54</v>
      </c>
      <c>
        <f>(M1544*21)/100</f>
      </c>
      <c t="s">
        <v>27</v>
      </c>
    </row>
    <row r="1545" spans="1:5" ht="51">
      <c r="A1545" s="35" t="s">
        <v>55</v>
      </c>
      <c r="E1545" s="39" t="s">
        <v>1947</v>
      </c>
    </row>
    <row r="1546" spans="1:5" ht="12.75">
      <c r="A1546" s="35" t="s">
        <v>56</v>
      </c>
      <c r="E1546" s="40" t="s">
        <v>5</v>
      </c>
    </row>
    <row r="1547" spans="1:5" ht="12.75">
      <c r="A1547" t="s">
        <v>57</v>
      </c>
      <c r="E1547" s="39" t="s">
        <v>5</v>
      </c>
    </row>
    <row r="1548" spans="1:16" ht="12.75">
      <c r="A1548" t="s">
        <v>49</v>
      </c>
      <c s="34" t="s">
        <v>1948</v>
      </c>
      <c s="34" t="s">
        <v>1949</v>
      </c>
      <c s="35" t="s">
        <v>5</v>
      </c>
      <c s="6" t="s">
        <v>1950</v>
      </c>
      <c s="36" t="s">
        <v>350</v>
      </c>
      <c s="37">
        <v>1</v>
      </c>
      <c s="36">
        <v>0</v>
      </c>
      <c s="36">
        <f>ROUND(G1548*H1548,6)</f>
      </c>
      <c r="L1548" s="38">
        <v>0</v>
      </c>
      <c s="32">
        <f>ROUND(ROUND(L1548,2)*ROUND(G1548,3),2)</f>
      </c>
      <c s="36" t="s">
        <v>54</v>
      </c>
      <c>
        <f>(M1548*21)/100</f>
      </c>
      <c t="s">
        <v>27</v>
      </c>
    </row>
    <row r="1549" spans="1:5" ht="12.75">
      <c r="A1549" s="35" t="s">
        <v>55</v>
      </c>
      <c r="E1549" s="39" t="s">
        <v>1950</v>
      </c>
    </row>
    <row r="1550" spans="1:5" ht="12.75">
      <c r="A1550" s="35" t="s">
        <v>56</v>
      </c>
      <c r="E1550" s="40" t="s">
        <v>5</v>
      </c>
    </row>
    <row r="1551" spans="1:5" ht="12.75">
      <c r="A1551" t="s">
        <v>57</v>
      </c>
      <c r="E1551" s="39" t="s">
        <v>5</v>
      </c>
    </row>
    <row r="1552" spans="1:16" ht="25.5">
      <c r="A1552" t="s">
        <v>49</v>
      </c>
      <c s="34" t="s">
        <v>1951</v>
      </c>
      <c s="34" t="s">
        <v>1952</v>
      </c>
      <c s="35" t="s">
        <v>5</v>
      </c>
      <c s="6" t="s">
        <v>1953</v>
      </c>
      <c s="36" t="s">
        <v>409</v>
      </c>
      <c s="37">
        <v>1.743</v>
      </c>
      <c s="36">
        <v>0</v>
      </c>
      <c s="36">
        <f>ROUND(G1552*H1552,6)</f>
      </c>
      <c r="L1552" s="38">
        <v>0</v>
      </c>
      <c s="32">
        <f>ROUND(ROUND(L1552,2)*ROUND(G1552,3),2)</f>
      </c>
      <c s="36" t="s">
        <v>54</v>
      </c>
      <c>
        <f>(M1552*21)/100</f>
      </c>
      <c t="s">
        <v>27</v>
      </c>
    </row>
    <row r="1553" spans="1:5" ht="25.5">
      <c r="A1553" s="35" t="s">
        <v>55</v>
      </c>
      <c r="E1553" s="39" t="s">
        <v>1953</v>
      </c>
    </row>
    <row r="1554" spans="1:5" ht="12.75">
      <c r="A1554" s="35" t="s">
        <v>56</v>
      </c>
      <c r="E1554" s="40" t="s">
        <v>5</v>
      </c>
    </row>
    <row r="1555" spans="1:5" ht="12.75">
      <c r="A1555" t="s">
        <v>57</v>
      </c>
      <c r="E1555" s="39" t="s">
        <v>5</v>
      </c>
    </row>
    <row r="1556" spans="1:16" ht="25.5">
      <c r="A1556" t="s">
        <v>49</v>
      </c>
      <c s="34" t="s">
        <v>1954</v>
      </c>
      <c s="34" t="s">
        <v>1955</v>
      </c>
      <c s="35" t="s">
        <v>5</v>
      </c>
      <c s="6" t="s">
        <v>1956</v>
      </c>
      <c s="36" t="s">
        <v>409</v>
      </c>
      <c s="37">
        <v>3.18</v>
      </c>
      <c s="36">
        <v>0</v>
      </c>
      <c s="36">
        <f>ROUND(G1556*H1556,6)</f>
      </c>
      <c r="L1556" s="38">
        <v>0</v>
      </c>
      <c s="32">
        <f>ROUND(ROUND(L1556,2)*ROUND(G1556,3),2)</f>
      </c>
      <c s="36" t="s">
        <v>54</v>
      </c>
      <c>
        <f>(M1556*21)/100</f>
      </c>
      <c t="s">
        <v>27</v>
      </c>
    </row>
    <row r="1557" spans="1:5" ht="25.5">
      <c r="A1557" s="35" t="s">
        <v>55</v>
      </c>
      <c r="E1557" s="39" t="s">
        <v>1956</v>
      </c>
    </row>
    <row r="1558" spans="1:5" ht="12.75">
      <c r="A1558" s="35" t="s">
        <v>56</v>
      </c>
      <c r="E1558" s="40" t="s">
        <v>5</v>
      </c>
    </row>
    <row r="1559" spans="1:5" ht="12.75">
      <c r="A1559" t="s">
        <v>57</v>
      </c>
      <c r="E1559" s="39" t="s">
        <v>5</v>
      </c>
    </row>
    <row r="1560" spans="1:16" ht="12.75">
      <c r="A1560" t="s">
        <v>49</v>
      </c>
      <c s="34" t="s">
        <v>1957</v>
      </c>
      <c s="34" t="s">
        <v>1958</v>
      </c>
      <c s="35" t="s">
        <v>5</v>
      </c>
      <c s="6" t="s">
        <v>1959</v>
      </c>
      <c s="36" t="s">
        <v>409</v>
      </c>
      <c s="37">
        <v>3.18</v>
      </c>
      <c s="36">
        <v>0</v>
      </c>
      <c s="36">
        <f>ROUND(G1560*H1560,6)</f>
      </c>
      <c r="L1560" s="38">
        <v>0</v>
      </c>
      <c s="32">
        <f>ROUND(ROUND(L1560,2)*ROUND(G1560,3),2)</f>
      </c>
      <c s="36" t="s">
        <v>54</v>
      </c>
      <c>
        <f>(M1560*21)/100</f>
      </c>
      <c t="s">
        <v>27</v>
      </c>
    </row>
    <row r="1561" spans="1:5" ht="12.75">
      <c r="A1561" s="35" t="s">
        <v>55</v>
      </c>
      <c r="E1561" s="39" t="s">
        <v>1959</v>
      </c>
    </row>
    <row r="1562" spans="1:5" ht="12.75">
      <c r="A1562" s="35" t="s">
        <v>56</v>
      </c>
      <c r="E1562" s="40" t="s">
        <v>5</v>
      </c>
    </row>
    <row r="1563" spans="1:5" ht="12.75">
      <c r="A1563" t="s">
        <v>57</v>
      </c>
      <c r="E1563" s="39" t="s">
        <v>5</v>
      </c>
    </row>
    <row r="1564" spans="1:16" ht="25.5">
      <c r="A1564" t="s">
        <v>49</v>
      </c>
      <c s="34" t="s">
        <v>1960</v>
      </c>
      <c s="34" t="s">
        <v>1961</v>
      </c>
      <c s="35" t="s">
        <v>5</v>
      </c>
      <c s="6" t="s">
        <v>1962</v>
      </c>
      <c s="36" t="s">
        <v>409</v>
      </c>
      <c s="37">
        <v>3.485</v>
      </c>
      <c s="36">
        <v>0</v>
      </c>
      <c s="36">
        <f>ROUND(G1564*H1564,6)</f>
      </c>
      <c r="L1564" s="38">
        <v>0</v>
      </c>
      <c s="32">
        <f>ROUND(ROUND(L1564,2)*ROUND(G1564,3),2)</f>
      </c>
      <c s="36" t="s">
        <v>54</v>
      </c>
      <c>
        <f>(M1564*21)/100</f>
      </c>
      <c t="s">
        <v>27</v>
      </c>
    </row>
    <row r="1565" spans="1:5" ht="25.5">
      <c r="A1565" s="35" t="s">
        <v>55</v>
      </c>
      <c r="E1565" s="39" t="s">
        <v>1962</v>
      </c>
    </row>
    <row r="1566" spans="1:5" ht="12.75">
      <c r="A1566" s="35" t="s">
        <v>56</v>
      </c>
      <c r="E1566" s="40" t="s">
        <v>5</v>
      </c>
    </row>
    <row r="1567" spans="1:5" ht="12.75">
      <c r="A1567" t="s">
        <v>57</v>
      </c>
      <c r="E1567" s="39" t="s">
        <v>5</v>
      </c>
    </row>
    <row r="1568" spans="1:16" ht="12.75">
      <c r="A1568" t="s">
        <v>49</v>
      </c>
      <c s="34" t="s">
        <v>1963</v>
      </c>
      <c s="34" t="s">
        <v>1964</v>
      </c>
      <c s="35" t="s">
        <v>5</v>
      </c>
      <c s="6" t="s">
        <v>1965</v>
      </c>
      <c s="36" t="s">
        <v>409</v>
      </c>
      <c s="37">
        <v>3.485</v>
      </c>
      <c s="36">
        <v>0</v>
      </c>
      <c s="36">
        <f>ROUND(G1568*H1568,6)</f>
      </c>
      <c r="L1568" s="38">
        <v>0</v>
      </c>
      <c s="32">
        <f>ROUND(ROUND(L1568,2)*ROUND(G1568,3),2)</f>
      </c>
      <c s="36" t="s">
        <v>54</v>
      </c>
      <c>
        <f>(M1568*21)/100</f>
      </c>
      <c t="s">
        <v>27</v>
      </c>
    </row>
    <row r="1569" spans="1:5" ht="12.75">
      <c r="A1569" s="35" t="s">
        <v>55</v>
      </c>
      <c r="E1569" s="39" t="s">
        <v>1965</v>
      </c>
    </row>
    <row r="1570" spans="1:5" ht="12.75">
      <c r="A1570" s="35" t="s">
        <v>56</v>
      </c>
      <c r="E1570" s="40" t="s">
        <v>5</v>
      </c>
    </row>
    <row r="1571" spans="1:5" ht="12.75">
      <c r="A1571" t="s">
        <v>57</v>
      </c>
      <c r="E1571" s="39" t="s">
        <v>5</v>
      </c>
    </row>
    <row r="1572" spans="1:16" ht="12.75">
      <c r="A1572" t="s">
        <v>49</v>
      </c>
      <c s="34" t="s">
        <v>1966</v>
      </c>
      <c s="34" t="s">
        <v>1967</v>
      </c>
      <c s="35" t="s">
        <v>5</v>
      </c>
      <c s="6" t="s">
        <v>1968</v>
      </c>
      <c s="36" t="s">
        <v>350</v>
      </c>
      <c s="37">
        <v>1</v>
      </c>
      <c s="36">
        <v>0</v>
      </c>
      <c s="36">
        <f>ROUND(G1572*H1572,6)</f>
      </c>
      <c r="L1572" s="38">
        <v>0</v>
      </c>
      <c s="32">
        <f>ROUND(ROUND(L1572,2)*ROUND(G1572,3),2)</f>
      </c>
      <c s="36" t="s">
        <v>54</v>
      </c>
      <c>
        <f>(M1572*21)/100</f>
      </c>
      <c t="s">
        <v>27</v>
      </c>
    </row>
    <row r="1573" spans="1:5" ht="12.75">
      <c r="A1573" s="35" t="s">
        <v>55</v>
      </c>
      <c r="E1573" s="39" t="s">
        <v>1968</v>
      </c>
    </row>
    <row r="1574" spans="1:5" ht="12.75">
      <c r="A1574" s="35" t="s">
        <v>56</v>
      </c>
      <c r="E1574" s="40" t="s">
        <v>5</v>
      </c>
    </row>
    <row r="1575" spans="1:5" ht="12.75">
      <c r="A1575" t="s">
        <v>57</v>
      </c>
      <c r="E1575" s="39" t="s">
        <v>5</v>
      </c>
    </row>
    <row r="1576" spans="1:16" ht="12.75">
      <c r="A1576" t="s">
        <v>49</v>
      </c>
      <c s="34" t="s">
        <v>1969</v>
      </c>
      <c s="34" t="s">
        <v>1970</v>
      </c>
      <c s="35" t="s">
        <v>5</v>
      </c>
      <c s="6" t="s">
        <v>1971</v>
      </c>
      <c s="36" t="s">
        <v>350</v>
      </c>
      <c s="37">
        <v>1</v>
      </c>
      <c s="36">
        <v>0</v>
      </c>
      <c s="36">
        <f>ROUND(G1576*H1576,6)</f>
      </c>
      <c r="L1576" s="38">
        <v>0</v>
      </c>
      <c s="32">
        <f>ROUND(ROUND(L1576,2)*ROUND(G1576,3),2)</f>
      </c>
      <c s="36" t="s">
        <v>54</v>
      </c>
      <c>
        <f>(M1576*21)/100</f>
      </c>
      <c t="s">
        <v>27</v>
      </c>
    </row>
    <row r="1577" spans="1:5" ht="12.75">
      <c r="A1577" s="35" t="s">
        <v>55</v>
      </c>
      <c r="E1577" s="39" t="s">
        <v>1971</v>
      </c>
    </row>
    <row r="1578" spans="1:5" ht="12.75">
      <c r="A1578" s="35" t="s">
        <v>56</v>
      </c>
      <c r="E1578" s="40" t="s">
        <v>5</v>
      </c>
    </row>
    <row r="1579" spans="1:5" ht="12.75">
      <c r="A1579" t="s">
        <v>57</v>
      </c>
      <c r="E1579" s="39" t="s">
        <v>5</v>
      </c>
    </row>
    <row r="1580" spans="1:16" ht="25.5">
      <c r="A1580" t="s">
        <v>49</v>
      </c>
      <c s="34" t="s">
        <v>1972</v>
      </c>
      <c s="34" t="s">
        <v>1973</v>
      </c>
      <c s="35" t="s">
        <v>5</v>
      </c>
      <c s="6" t="s">
        <v>1974</v>
      </c>
      <c s="36" t="s">
        <v>172</v>
      </c>
      <c s="37">
        <v>156.436</v>
      </c>
      <c s="36">
        <v>0</v>
      </c>
      <c s="36">
        <f>ROUND(G1580*H1580,6)</f>
      </c>
      <c r="L1580" s="38">
        <v>0</v>
      </c>
      <c s="32">
        <f>ROUND(ROUND(L1580,2)*ROUND(G1580,3),2)</f>
      </c>
      <c s="36" t="s">
        <v>54</v>
      </c>
      <c>
        <f>(M1580*21)/100</f>
      </c>
      <c t="s">
        <v>27</v>
      </c>
    </row>
    <row r="1581" spans="1:5" ht="25.5">
      <c r="A1581" s="35" t="s">
        <v>55</v>
      </c>
      <c r="E1581" s="39" t="s">
        <v>1974</v>
      </c>
    </row>
    <row r="1582" spans="1:5" ht="12.75">
      <c r="A1582" s="35" t="s">
        <v>56</v>
      </c>
      <c r="E1582" s="40" t="s">
        <v>5</v>
      </c>
    </row>
    <row r="1583" spans="1:5" ht="12.75">
      <c r="A1583" t="s">
        <v>57</v>
      </c>
      <c r="E1583" s="39" t="s">
        <v>5</v>
      </c>
    </row>
    <row r="1584" spans="1:16" ht="25.5">
      <c r="A1584" t="s">
        <v>49</v>
      </c>
      <c s="34" t="s">
        <v>1975</v>
      </c>
      <c s="34" t="s">
        <v>1976</v>
      </c>
      <c s="35" t="s">
        <v>5</v>
      </c>
      <c s="6" t="s">
        <v>1977</v>
      </c>
      <c s="36" t="s">
        <v>172</v>
      </c>
      <c s="37">
        <v>2.162</v>
      </c>
      <c s="36">
        <v>0</v>
      </c>
      <c s="36">
        <f>ROUND(G1584*H1584,6)</f>
      </c>
      <c r="L1584" s="38">
        <v>0</v>
      </c>
      <c s="32">
        <f>ROUND(ROUND(L1584,2)*ROUND(G1584,3),2)</f>
      </c>
      <c s="36" t="s">
        <v>54</v>
      </c>
      <c>
        <f>(M1584*21)/100</f>
      </c>
      <c t="s">
        <v>27</v>
      </c>
    </row>
    <row r="1585" spans="1:5" ht="25.5">
      <c r="A1585" s="35" t="s">
        <v>55</v>
      </c>
      <c r="E1585" s="39" t="s">
        <v>1977</v>
      </c>
    </row>
    <row r="1586" spans="1:5" ht="12.75">
      <c r="A1586" s="35" t="s">
        <v>56</v>
      </c>
      <c r="E1586" s="40" t="s">
        <v>5</v>
      </c>
    </row>
    <row r="1587" spans="1:5" ht="12.75">
      <c r="A1587" t="s">
        <v>57</v>
      </c>
      <c r="E1587" s="39" t="s">
        <v>5</v>
      </c>
    </row>
    <row r="1588" spans="1:16" ht="25.5">
      <c r="A1588" t="s">
        <v>49</v>
      </c>
      <c s="34" t="s">
        <v>1978</v>
      </c>
      <c s="34" t="s">
        <v>1979</v>
      </c>
      <c s="35" t="s">
        <v>5</v>
      </c>
      <c s="6" t="s">
        <v>1980</v>
      </c>
      <c s="36" t="s">
        <v>172</v>
      </c>
      <c s="37">
        <v>6.166</v>
      </c>
      <c s="36">
        <v>0</v>
      </c>
      <c s="36">
        <f>ROUND(G1588*H1588,6)</f>
      </c>
      <c r="L1588" s="38">
        <v>0</v>
      </c>
      <c s="32">
        <f>ROUND(ROUND(L1588,2)*ROUND(G1588,3),2)</f>
      </c>
      <c s="36" t="s">
        <v>54</v>
      </c>
      <c>
        <f>(M1588*21)/100</f>
      </c>
      <c t="s">
        <v>27</v>
      </c>
    </row>
    <row r="1589" spans="1:5" ht="25.5">
      <c r="A1589" s="35" t="s">
        <v>55</v>
      </c>
      <c r="E1589" s="39" t="s">
        <v>1980</v>
      </c>
    </row>
    <row r="1590" spans="1:5" ht="12.75">
      <c r="A1590" s="35" t="s">
        <v>56</v>
      </c>
      <c r="E1590" s="40" t="s">
        <v>5</v>
      </c>
    </row>
    <row r="1591" spans="1:5" ht="12.75">
      <c r="A1591" t="s">
        <v>57</v>
      </c>
      <c r="E1591" s="39" t="s">
        <v>5</v>
      </c>
    </row>
    <row r="1592" spans="1:16" ht="25.5">
      <c r="A1592" t="s">
        <v>49</v>
      </c>
      <c s="34" t="s">
        <v>1981</v>
      </c>
      <c s="34" t="s">
        <v>1982</v>
      </c>
      <c s="35" t="s">
        <v>5</v>
      </c>
      <c s="6" t="s">
        <v>1983</v>
      </c>
      <c s="36" t="s">
        <v>172</v>
      </c>
      <c s="37">
        <v>8.328</v>
      </c>
      <c s="36">
        <v>0</v>
      </c>
      <c s="36">
        <f>ROUND(G1592*H1592,6)</f>
      </c>
      <c r="L1592" s="38">
        <v>0</v>
      </c>
      <c s="32">
        <f>ROUND(ROUND(L1592,2)*ROUND(G1592,3),2)</f>
      </c>
      <c s="36" t="s">
        <v>54</v>
      </c>
      <c>
        <f>(M1592*21)/100</f>
      </c>
      <c t="s">
        <v>27</v>
      </c>
    </row>
    <row r="1593" spans="1:5" ht="25.5">
      <c r="A1593" s="35" t="s">
        <v>55</v>
      </c>
      <c r="E1593" s="39" t="s">
        <v>1983</v>
      </c>
    </row>
    <row r="1594" spans="1:5" ht="12.75">
      <c r="A1594" s="35" t="s">
        <v>56</v>
      </c>
      <c r="E1594" s="40" t="s">
        <v>5</v>
      </c>
    </row>
    <row r="1595" spans="1:5" ht="12.75">
      <c r="A1595" t="s">
        <v>57</v>
      </c>
      <c r="E1595" s="39" t="s">
        <v>5</v>
      </c>
    </row>
    <row r="1596" spans="1:16" ht="12.75">
      <c r="A1596" t="s">
        <v>49</v>
      </c>
      <c s="34" t="s">
        <v>1984</v>
      </c>
      <c s="34" t="s">
        <v>1985</v>
      </c>
      <c s="35" t="s">
        <v>5</v>
      </c>
      <c s="6" t="s">
        <v>1986</v>
      </c>
      <c s="36" t="s">
        <v>496</v>
      </c>
      <c s="37">
        <v>325.3</v>
      </c>
      <c s="36">
        <v>0</v>
      </c>
      <c s="36">
        <f>ROUND(G1596*H1596,6)</f>
      </c>
      <c r="L1596" s="38">
        <v>0</v>
      </c>
      <c s="32">
        <f>ROUND(ROUND(L1596,2)*ROUND(G1596,3),2)</f>
      </c>
      <c s="36" t="s">
        <v>54</v>
      </c>
      <c>
        <f>(M1596*21)/100</f>
      </c>
      <c t="s">
        <v>27</v>
      </c>
    </row>
    <row r="1597" spans="1:5" ht="12.75">
      <c r="A1597" s="35" t="s">
        <v>55</v>
      </c>
      <c r="E1597" s="39" t="s">
        <v>1986</v>
      </c>
    </row>
    <row r="1598" spans="1:5" ht="12.75">
      <c r="A1598" s="35" t="s">
        <v>56</v>
      </c>
      <c r="E1598" s="40" t="s">
        <v>5</v>
      </c>
    </row>
    <row r="1599" spans="1:5" ht="12.75">
      <c r="A1599" t="s">
        <v>57</v>
      </c>
      <c r="E1599" s="39" t="s">
        <v>5</v>
      </c>
    </row>
    <row r="1600" spans="1:16" ht="12.75">
      <c r="A1600" t="s">
        <v>49</v>
      </c>
      <c s="34" t="s">
        <v>1987</v>
      </c>
      <c s="34" t="s">
        <v>1988</v>
      </c>
      <c s="35" t="s">
        <v>5</v>
      </c>
      <c s="6" t="s">
        <v>1902</v>
      </c>
      <c s="36" t="s">
        <v>496</v>
      </c>
      <c s="37">
        <v>357.83</v>
      </c>
      <c s="36">
        <v>0</v>
      </c>
      <c s="36">
        <f>ROUND(G1600*H1600,6)</f>
      </c>
      <c r="L1600" s="38">
        <v>0</v>
      </c>
      <c s="32">
        <f>ROUND(ROUND(L1600,2)*ROUND(G1600,3),2)</f>
      </c>
      <c s="36" t="s">
        <v>54</v>
      </c>
      <c>
        <f>(M1600*21)/100</f>
      </c>
      <c t="s">
        <v>27</v>
      </c>
    </row>
    <row r="1601" spans="1:5" ht="12.75">
      <c r="A1601" s="35" t="s">
        <v>55</v>
      </c>
      <c r="E1601" s="39" t="s">
        <v>1902</v>
      </c>
    </row>
    <row r="1602" spans="1:5" ht="12.75">
      <c r="A1602" s="35" t="s">
        <v>56</v>
      </c>
      <c r="E1602" s="40" t="s">
        <v>5</v>
      </c>
    </row>
    <row r="1603" spans="1:5" ht="12.75">
      <c r="A1603" t="s">
        <v>57</v>
      </c>
      <c r="E1603" s="39" t="s">
        <v>5</v>
      </c>
    </row>
    <row r="1604" spans="1:16" ht="25.5">
      <c r="A1604" t="s">
        <v>49</v>
      </c>
      <c s="34" t="s">
        <v>1989</v>
      </c>
      <c s="34" t="s">
        <v>1990</v>
      </c>
      <c s="35" t="s">
        <v>5</v>
      </c>
      <c s="6" t="s">
        <v>1991</v>
      </c>
      <c s="36" t="s">
        <v>350</v>
      </c>
      <c s="37">
        <v>80</v>
      </c>
      <c s="36">
        <v>0</v>
      </c>
      <c s="36">
        <f>ROUND(G1604*H1604,6)</f>
      </c>
      <c r="L1604" s="38">
        <v>0</v>
      </c>
      <c s="32">
        <f>ROUND(ROUND(L1604,2)*ROUND(G1604,3),2)</f>
      </c>
      <c s="36" t="s">
        <v>54</v>
      </c>
      <c>
        <f>(M1604*21)/100</f>
      </c>
      <c t="s">
        <v>27</v>
      </c>
    </row>
    <row r="1605" spans="1:5" ht="25.5">
      <c r="A1605" s="35" t="s">
        <v>55</v>
      </c>
      <c r="E1605" s="39" t="s">
        <v>1991</v>
      </c>
    </row>
    <row r="1606" spans="1:5" ht="12.75">
      <c r="A1606" s="35" t="s">
        <v>56</v>
      </c>
      <c r="E1606" s="40" t="s">
        <v>5</v>
      </c>
    </row>
    <row r="1607" spans="1:5" ht="12.75">
      <c r="A1607" t="s">
        <v>57</v>
      </c>
      <c r="E1607" s="39" t="s">
        <v>5</v>
      </c>
    </row>
    <row r="1608" spans="1:16" ht="25.5">
      <c r="A1608" t="s">
        <v>49</v>
      </c>
      <c s="34" t="s">
        <v>1992</v>
      </c>
      <c s="34" t="s">
        <v>1993</v>
      </c>
      <c s="35" t="s">
        <v>5</v>
      </c>
      <c s="6" t="s">
        <v>1994</v>
      </c>
      <c s="36" t="s">
        <v>350</v>
      </c>
      <c s="37">
        <v>80</v>
      </c>
      <c s="36">
        <v>0</v>
      </c>
      <c s="36">
        <f>ROUND(G1608*H1608,6)</f>
      </c>
      <c r="L1608" s="38">
        <v>0</v>
      </c>
      <c s="32">
        <f>ROUND(ROUND(L1608,2)*ROUND(G1608,3),2)</f>
      </c>
      <c s="36" t="s">
        <v>54</v>
      </c>
      <c>
        <f>(M1608*21)/100</f>
      </c>
      <c t="s">
        <v>27</v>
      </c>
    </row>
    <row r="1609" spans="1:5" ht="25.5">
      <c r="A1609" s="35" t="s">
        <v>55</v>
      </c>
      <c r="E1609" s="39" t="s">
        <v>1994</v>
      </c>
    </row>
    <row r="1610" spans="1:5" ht="12.75">
      <c r="A1610" s="35" t="s">
        <v>56</v>
      </c>
      <c r="E1610" s="40" t="s">
        <v>5</v>
      </c>
    </row>
    <row r="1611" spans="1:5" ht="12.75">
      <c r="A1611" t="s">
        <v>57</v>
      </c>
      <c r="E1611" s="39" t="s">
        <v>5</v>
      </c>
    </row>
    <row r="1612" spans="1:16" ht="12.75">
      <c r="A1612" t="s">
        <v>49</v>
      </c>
      <c s="34" t="s">
        <v>1995</v>
      </c>
      <c s="34" t="s">
        <v>1996</v>
      </c>
      <c s="35" t="s">
        <v>5</v>
      </c>
      <c s="6" t="s">
        <v>1900</v>
      </c>
      <c s="36" t="s">
        <v>496</v>
      </c>
      <c s="37">
        <v>600</v>
      </c>
      <c s="36">
        <v>0</v>
      </c>
      <c s="36">
        <f>ROUND(G1612*H1612,6)</f>
      </c>
      <c r="L1612" s="38">
        <v>0</v>
      </c>
      <c s="32">
        <f>ROUND(ROUND(L1612,2)*ROUND(G1612,3),2)</f>
      </c>
      <c s="36" t="s">
        <v>54</v>
      </c>
      <c>
        <f>(M1612*21)/100</f>
      </c>
      <c t="s">
        <v>27</v>
      </c>
    </row>
    <row r="1613" spans="1:5" ht="12.75">
      <c r="A1613" s="35" t="s">
        <v>55</v>
      </c>
      <c r="E1613" s="39" t="s">
        <v>1900</v>
      </c>
    </row>
    <row r="1614" spans="1:5" ht="12.75">
      <c r="A1614" s="35" t="s">
        <v>56</v>
      </c>
      <c r="E1614" s="40" t="s">
        <v>5</v>
      </c>
    </row>
    <row r="1615" spans="1:5" ht="12.75">
      <c r="A1615" t="s">
        <v>57</v>
      </c>
      <c r="E1615" s="39" t="s">
        <v>5</v>
      </c>
    </row>
    <row r="1616" spans="1:16" ht="12.75">
      <c r="A1616" t="s">
        <v>49</v>
      </c>
      <c s="34" t="s">
        <v>1997</v>
      </c>
      <c s="34" t="s">
        <v>1998</v>
      </c>
      <c s="35" t="s">
        <v>5</v>
      </c>
      <c s="6" t="s">
        <v>1902</v>
      </c>
      <c s="36" t="s">
        <v>496</v>
      </c>
      <c s="37">
        <v>660</v>
      </c>
      <c s="36">
        <v>0</v>
      </c>
      <c s="36">
        <f>ROUND(G1616*H1616,6)</f>
      </c>
      <c r="L1616" s="38">
        <v>0</v>
      </c>
      <c s="32">
        <f>ROUND(ROUND(L1616,2)*ROUND(G1616,3),2)</f>
      </c>
      <c s="36" t="s">
        <v>54</v>
      </c>
      <c>
        <f>(M1616*21)/100</f>
      </c>
      <c t="s">
        <v>27</v>
      </c>
    </row>
    <row r="1617" spans="1:5" ht="12.75">
      <c r="A1617" s="35" t="s">
        <v>55</v>
      </c>
      <c r="E1617" s="39" t="s">
        <v>1902</v>
      </c>
    </row>
    <row r="1618" spans="1:5" ht="12.75">
      <c r="A1618" s="35" t="s">
        <v>56</v>
      </c>
      <c r="E1618" s="40" t="s">
        <v>5</v>
      </c>
    </row>
    <row r="1619" spans="1:5" ht="12.75">
      <c r="A1619" t="s">
        <v>57</v>
      </c>
      <c r="E1619" s="39" t="s">
        <v>5</v>
      </c>
    </row>
    <row r="1620" spans="1:16" ht="12.75">
      <c r="A1620" t="s">
        <v>49</v>
      </c>
      <c s="34" t="s">
        <v>1999</v>
      </c>
      <c s="34" t="s">
        <v>2000</v>
      </c>
      <c s="35" t="s">
        <v>5</v>
      </c>
      <c s="6" t="s">
        <v>2001</v>
      </c>
      <c s="36" t="s">
        <v>172</v>
      </c>
      <c s="37">
        <v>25.114</v>
      </c>
      <c s="36">
        <v>0</v>
      </c>
      <c s="36">
        <f>ROUND(G1620*H1620,6)</f>
      </c>
      <c r="L1620" s="38">
        <v>0</v>
      </c>
      <c s="32">
        <f>ROUND(ROUND(L1620,2)*ROUND(G1620,3),2)</f>
      </c>
      <c s="36" t="s">
        <v>54</v>
      </c>
      <c>
        <f>(M1620*21)/100</f>
      </c>
      <c t="s">
        <v>27</v>
      </c>
    </row>
    <row r="1621" spans="1:5" ht="12.75">
      <c r="A1621" s="35" t="s">
        <v>55</v>
      </c>
      <c r="E1621" s="39" t="s">
        <v>2001</v>
      </c>
    </row>
    <row r="1622" spans="1:5" ht="12.75">
      <c r="A1622" s="35" t="s">
        <v>56</v>
      </c>
      <c r="E1622" s="40" t="s">
        <v>5</v>
      </c>
    </row>
    <row r="1623" spans="1:5" ht="12.75">
      <c r="A1623" t="s">
        <v>57</v>
      </c>
      <c r="E1623" s="39" t="s">
        <v>5</v>
      </c>
    </row>
    <row r="1624" spans="1:16" ht="12.75">
      <c r="A1624" t="s">
        <v>49</v>
      </c>
      <c s="34" t="s">
        <v>2002</v>
      </c>
      <c s="34" t="s">
        <v>504</v>
      </c>
      <c s="35" t="s">
        <v>5</v>
      </c>
      <c s="6" t="s">
        <v>2003</v>
      </c>
      <c s="36" t="s">
        <v>496</v>
      </c>
      <c s="37">
        <v>231</v>
      </c>
      <c s="36">
        <v>0</v>
      </c>
      <c s="36">
        <f>ROUND(G1624*H1624,6)</f>
      </c>
      <c r="L1624" s="38">
        <v>0</v>
      </c>
      <c s="32">
        <f>ROUND(ROUND(L1624,2)*ROUND(G1624,3),2)</f>
      </c>
      <c s="36" t="s">
        <v>54</v>
      </c>
      <c>
        <f>(M1624*21)/100</f>
      </c>
      <c t="s">
        <v>27</v>
      </c>
    </row>
    <row r="1625" spans="1:5" ht="12.75">
      <c r="A1625" s="35" t="s">
        <v>55</v>
      </c>
      <c r="E1625" s="39" t="s">
        <v>2003</v>
      </c>
    </row>
    <row r="1626" spans="1:5" ht="12.75">
      <c r="A1626" s="35" t="s">
        <v>56</v>
      </c>
      <c r="E1626" s="40" t="s">
        <v>5</v>
      </c>
    </row>
    <row r="1627" spans="1:5" ht="12.75">
      <c r="A1627" t="s">
        <v>57</v>
      </c>
      <c r="E1627" s="39" t="s">
        <v>5</v>
      </c>
    </row>
    <row r="1628" spans="1:16" ht="25.5">
      <c r="A1628" t="s">
        <v>49</v>
      </c>
      <c s="34" t="s">
        <v>2004</v>
      </c>
      <c s="34" t="s">
        <v>2005</v>
      </c>
      <c s="35" t="s">
        <v>5</v>
      </c>
      <c s="6" t="s">
        <v>2006</v>
      </c>
      <c s="36" t="s">
        <v>350</v>
      </c>
      <c s="37">
        <v>42</v>
      </c>
      <c s="36">
        <v>0</v>
      </c>
      <c s="36">
        <f>ROUND(G1628*H1628,6)</f>
      </c>
      <c r="L1628" s="38">
        <v>0</v>
      </c>
      <c s="32">
        <f>ROUND(ROUND(L1628,2)*ROUND(G1628,3),2)</f>
      </c>
      <c s="36" t="s">
        <v>54</v>
      </c>
      <c>
        <f>(M1628*21)/100</f>
      </c>
      <c t="s">
        <v>27</v>
      </c>
    </row>
    <row r="1629" spans="1:5" ht="25.5">
      <c r="A1629" s="35" t="s">
        <v>55</v>
      </c>
      <c r="E1629" s="39" t="s">
        <v>2006</v>
      </c>
    </row>
    <row r="1630" spans="1:5" ht="12.75">
      <c r="A1630" s="35" t="s">
        <v>56</v>
      </c>
      <c r="E1630" s="40" t="s">
        <v>5</v>
      </c>
    </row>
    <row r="1631" spans="1:5" ht="12.75">
      <c r="A1631" t="s">
        <v>57</v>
      </c>
      <c r="E1631" s="39" t="s">
        <v>5</v>
      </c>
    </row>
    <row r="1632" spans="1:16" ht="25.5">
      <c r="A1632" t="s">
        <v>49</v>
      </c>
      <c s="34" t="s">
        <v>2007</v>
      </c>
      <c s="34" t="s">
        <v>2008</v>
      </c>
      <c s="35" t="s">
        <v>5</v>
      </c>
      <c s="6" t="s">
        <v>1994</v>
      </c>
      <c s="36" t="s">
        <v>350</v>
      </c>
      <c s="37">
        <v>42</v>
      </c>
      <c s="36">
        <v>0</v>
      </c>
      <c s="36">
        <f>ROUND(G1632*H1632,6)</f>
      </c>
      <c r="L1632" s="38">
        <v>0</v>
      </c>
      <c s="32">
        <f>ROUND(ROUND(L1632,2)*ROUND(G1632,3),2)</f>
      </c>
      <c s="36" t="s">
        <v>54</v>
      </c>
      <c>
        <f>(M1632*21)/100</f>
      </c>
      <c t="s">
        <v>27</v>
      </c>
    </row>
    <row r="1633" spans="1:5" ht="25.5">
      <c r="A1633" s="35" t="s">
        <v>55</v>
      </c>
      <c r="E1633" s="39" t="s">
        <v>1994</v>
      </c>
    </row>
    <row r="1634" spans="1:5" ht="12.75">
      <c r="A1634" s="35" t="s">
        <v>56</v>
      </c>
      <c r="E1634" s="40" t="s">
        <v>5</v>
      </c>
    </row>
    <row r="1635" spans="1:5" ht="12.75">
      <c r="A1635" t="s">
        <v>57</v>
      </c>
      <c r="E1635" s="39" t="s">
        <v>5</v>
      </c>
    </row>
    <row r="1636" spans="1:16" ht="12.75">
      <c r="A1636" t="s">
        <v>49</v>
      </c>
      <c s="34" t="s">
        <v>2009</v>
      </c>
      <c s="34" t="s">
        <v>2010</v>
      </c>
      <c s="35" t="s">
        <v>5</v>
      </c>
      <c s="6" t="s">
        <v>2011</v>
      </c>
      <c s="36" t="s">
        <v>409</v>
      </c>
      <c s="37">
        <v>14.475</v>
      </c>
      <c s="36">
        <v>0</v>
      </c>
      <c s="36">
        <f>ROUND(G1636*H1636,6)</f>
      </c>
      <c r="L1636" s="38">
        <v>0</v>
      </c>
      <c s="32">
        <f>ROUND(ROUND(L1636,2)*ROUND(G1636,3),2)</f>
      </c>
      <c s="36" t="s">
        <v>54</v>
      </c>
      <c>
        <f>(M1636*21)/100</f>
      </c>
      <c t="s">
        <v>27</v>
      </c>
    </row>
    <row r="1637" spans="1:5" ht="12.75">
      <c r="A1637" s="35" t="s">
        <v>55</v>
      </c>
      <c r="E1637" s="39" t="s">
        <v>2011</v>
      </c>
    </row>
    <row r="1638" spans="1:5" ht="12.75">
      <c r="A1638" s="35" t="s">
        <v>56</v>
      </c>
      <c r="E1638" s="40" t="s">
        <v>5</v>
      </c>
    </row>
    <row r="1639" spans="1:5" ht="12.75">
      <c r="A1639" t="s">
        <v>57</v>
      </c>
      <c r="E1639" s="39" t="s">
        <v>5</v>
      </c>
    </row>
    <row r="1640" spans="1:16" ht="25.5">
      <c r="A1640" t="s">
        <v>49</v>
      </c>
      <c s="34" t="s">
        <v>2012</v>
      </c>
      <c s="34" t="s">
        <v>2013</v>
      </c>
      <c s="35" t="s">
        <v>5</v>
      </c>
      <c s="6" t="s">
        <v>2014</v>
      </c>
      <c s="36" t="s">
        <v>409</v>
      </c>
      <c s="37">
        <v>14.475</v>
      </c>
      <c s="36">
        <v>0</v>
      </c>
      <c s="36">
        <f>ROUND(G1640*H1640,6)</f>
      </c>
      <c r="L1640" s="38">
        <v>0</v>
      </c>
      <c s="32">
        <f>ROUND(ROUND(L1640,2)*ROUND(G1640,3),2)</f>
      </c>
      <c s="36" t="s">
        <v>54</v>
      </c>
      <c>
        <f>(M1640*21)/100</f>
      </c>
      <c t="s">
        <v>27</v>
      </c>
    </row>
    <row r="1641" spans="1:5" ht="25.5">
      <c r="A1641" s="35" t="s">
        <v>55</v>
      </c>
      <c r="E1641" s="39" t="s">
        <v>2014</v>
      </c>
    </row>
    <row r="1642" spans="1:5" ht="12.75">
      <c r="A1642" s="35" t="s">
        <v>56</v>
      </c>
      <c r="E1642" s="40" t="s">
        <v>5</v>
      </c>
    </row>
    <row r="1643" spans="1:5" ht="12.75">
      <c r="A1643" t="s">
        <v>57</v>
      </c>
      <c r="E1643" s="39" t="s">
        <v>5</v>
      </c>
    </row>
    <row r="1644" spans="1:16" ht="12.75">
      <c r="A1644" t="s">
        <v>49</v>
      </c>
      <c s="34" t="s">
        <v>2015</v>
      </c>
      <c s="34" t="s">
        <v>2016</v>
      </c>
      <c s="35" t="s">
        <v>5</v>
      </c>
      <c s="6" t="s">
        <v>2017</v>
      </c>
      <c s="36" t="s">
        <v>350</v>
      </c>
      <c s="37">
        <v>8</v>
      </c>
      <c s="36">
        <v>0</v>
      </c>
      <c s="36">
        <f>ROUND(G1644*H1644,6)</f>
      </c>
      <c r="L1644" s="38">
        <v>0</v>
      </c>
      <c s="32">
        <f>ROUND(ROUND(L1644,2)*ROUND(G1644,3),2)</f>
      </c>
      <c s="36" t="s">
        <v>54</v>
      </c>
      <c>
        <f>(M1644*21)/100</f>
      </c>
      <c t="s">
        <v>27</v>
      </c>
    </row>
    <row r="1645" spans="1:5" ht="12.75">
      <c r="A1645" s="35" t="s">
        <v>55</v>
      </c>
      <c r="E1645" s="39" t="s">
        <v>2017</v>
      </c>
    </row>
    <row r="1646" spans="1:5" ht="12.75">
      <c r="A1646" s="35" t="s">
        <v>56</v>
      </c>
      <c r="E1646" s="40" t="s">
        <v>5</v>
      </c>
    </row>
    <row r="1647" spans="1:5" ht="12.75">
      <c r="A1647" t="s">
        <v>57</v>
      </c>
      <c r="E1647" s="39" t="s">
        <v>5</v>
      </c>
    </row>
    <row r="1648" spans="1:16" ht="25.5">
      <c r="A1648" t="s">
        <v>49</v>
      </c>
      <c s="34" t="s">
        <v>2018</v>
      </c>
      <c s="34" t="s">
        <v>2019</v>
      </c>
      <c s="35" t="s">
        <v>5</v>
      </c>
      <c s="6" t="s">
        <v>2020</v>
      </c>
      <c s="36" t="s">
        <v>350</v>
      </c>
      <c s="37">
        <v>8</v>
      </c>
      <c s="36">
        <v>0</v>
      </c>
      <c s="36">
        <f>ROUND(G1648*H1648,6)</f>
      </c>
      <c r="L1648" s="38">
        <v>0</v>
      </c>
      <c s="32">
        <f>ROUND(ROUND(L1648,2)*ROUND(G1648,3),2)</f>
      </c>
      <c s="36" t="s">
        <v>54</v>
      </c>
      <c>
        <f>(M1648*21)/100</f>
      </c>
      <c t="s">
        <v>27</v>
      </c>
    </row>
    <row r="1649" spans="1:5" ht="25.5">
      <c r="A1649" s="35" t="s">
        <v>55</v>
      </c>
      <c r="E1649" s="39" t="s">
        <v>2020</v>
      </c>
    </row>
    <row r="1650" spans="1:5" ht="12.75">
      <c r="A1650" s="35" t="s">
        <v>56</v>
      </c>
      <c r="E1650" s="40" t="s">
        <v>5</v>
      </c>
    </row>
    <row r="1651" spans="1:5" ht="12.75">
      <c r="A1651" t="s">
        <v>57</v>
      </c>
      <c r="E1651" s="39" t="s">
        <v>5</v>
      </c>
    </row>
    <row r="1652" spans="1:16" ht="12.75">
      <c r="A1652" t="s">
        <v>49</v>
      </c>
      <c s="34" t="s">
        <v>2021</v>
      </c>
      <c s="34" t="s">
        <v>2022</v>
      </c>
      <c s="35" t="s">
        <v>5</v>
      </c>
      <c s="6" t="s">
        <v>2023</v>
      </c>
      <c s="36" t="s">
        <v>350</v>
      </c>
      <c s="37">
        <v>5</v>
      </c>
      <c s="36">
        <v>0</v>
      </c>
      <c s="36">
        <f>ROUND(G1652*H1652,6)</f>
      </c>
      <c r="L1652" s="38">
        <v>0</v>
      </c>
      <c s="32">
        <f>ROUND(ROUND(L1652,2)*ROUND(G1652,3),2)</f>
      </c>
      <c s="36" t="s">
        <v>54</v>
      </c>
      <c>
        <f>(M1652*21)/100</f>
      </c>
      <c t="s">
        <v>27</v>
      </c>
    </row>
    <row r="1653" spans="1:5" ht="12.75">
      <c r="A1653" s="35" t="s">
        <v>55</v>
      </c>
      <c r="E1653" s="39" t="s">
        <v>2023</v>
      </c>
    </row>
    <row r="1654" spans="1:5" ht="12.75">
      <c r="A1654" s="35" t="s">
        <v>56</v>
      </c>
      <c r="E1654" s="40" t="s">
        <v>5</v>
      </c>
    </row>
    <row r="1655" spans="1:5" ht="12.75">
      <c r="A1655" t="s">
        <v>57</v>
      </c>
      <c r="E1655" s="39" t="s">
        <v>5</v>
      </c>
    </row>
    <row r="1656" spans="1:16" ht="25.5">
      <c r="A1656" t="s">
        <v>49</v>
      </c>
      <c s="34" t="s">
        <v>2024</v>
      </c>
      <c s="34" t="s">
        <v>2025</v>
      </c>
      <c s="35" t="s">
        <v>5</v>
      </c>
      <c s="6" t="s">
        <v>2026</v>
      </c>
      <c s="36" t="s">
        <v>350</v>
      </c>
      <c s="37">
        <v>2</v>
      </c>
      <c s="36">
        <v>0</v>
      </c>
      <c s="36">
        <f>ROUND(G1656*H1656,6)</f>
      </c>
      <c r="L1656" s="38">
        <v>0</v>
      </c>
      <c s="32">
        <f>ROUND(ROUND(L1656,2)*ROUND(G1656,3),2)</f>
      </c>
      <c s="36" t="s">
        <v>54</v>
      </c>
      <c>
        <f>(M1656*21)/100</f>
      </c>
      <c t="s">
        <v>27</v>
      </c>
    </row>
    <row r="1657" spans="1:5" ht="25.5">
      <c r="A1657" s="35" t="s">
        <v>55</v>
      </c>
      <c r="E1657" s="39" t="s">
        <v>2026</v>
      </c>
    </row>
    <row r="1658" spans="1:5" ht="12.75">
      <c r="A1658" s="35" t="s">
        <v>56</v>
      </c>
      <c r="E1658" s="40" t="s">
        <v>5</v>
      </c>
    </row>
    <row r="1659" spans="1:5" ht="12.75">
      <c r="A1659" t="s">
        <v>57</v>
      </c>
      <c r="E1659" s="39" t="s">
        <v>5</v>
      </c>
    </row>
    <row r="1660" spans="1:16" ht="12.75">
      <c r="A1660" t="s">
        <v>49</v>
      </c>
      <c s="34" t="s">
        <v>2027</v>
      </c>
      <c s="34" t="s">
        <v>2028</v>
      </c>
      <c s="35" t="s">
        <v>5</v>
      </c>
      <c s="6" t="s">
        <v>2029</v>
      </c>
      <c s="36" t="s">
        <v>350</v>
      </c>
      <c s="37">
        <v>1</v>
      </c>
      <c s="36">
        <v>0</v>
      </c>
      <c s="36">
        <f>ROUND(G1660*H1660,6)</f>
      </c>
      <c r="L1660" s="38">
        <v>0</v>
      </c>
      <c s="32">
        <f>ROUND(ROUND(L1660,2)*ROUND(G1660,3),2)</f>
      </c>
      <c s="36" t="s">
        <v>54</v>
      </c>
      <c>
        <f>(M1660*21)/100</f>
      </c>
      <c t="s">
        <v>27</v>
      </c>
    </row>
    <row r="1661" spans="1:5" ht="12.75">
      <c r="A1661" s="35" t="s">
        <v>55</v>
      </c>
      <c r="E1661" s="39" t="s">
        <v>2029</v>
      </c>
    </row>
    <row r="1662" spans="1:5" ht="12.75">
      <c r="A1662" s="35" t="s">
        <v>56</v>
      </c>
      <c r="E1662" s="40" t="s">
        <v>5</v>
      </c>
    </row>
    <row r="1663" spans="1:5" ht="12.75">
      <c r="A1663" t="s">
        <v>57</v>
      </c>
      <c r="E1663" s="39" t="s">
        <v>5</v>
      </c>
    </row>
    <row r="1664" spans="1:16" ht="25.5">
      <c r="A1664" t="s">
        <v>49</v>
      </c>
      <c s="34" t="s">
        <v>2030</v>
      </c>
      <c s="34" t="s">
        <v>2031</v>
      </c>
      <c s="35" t="s">
        <v>5</v>
      </c>
      <c s="6" t="s">
        <v>2032</v>
      </c>
      <c s="36" t="s">
        <v>350</v>
      </c>
      <c s="37">
        <v>2</v>
      </c>
      <c s="36">
        <v>0</v>
      </c>
      <c s="36">
        <f>ROUND(G1664*H1664,6)</f>
      </c>
      <c r="L1664" s="38">
        <v>0</v>
      </c>
      <c s="32">
        <f>ROUND(ROUND(L1664,2)*ROUND(G1664,3),2)</f>
      </c>
      <c s="36" t="s">
        <v>54</v>
      </c>
      <c>
        <f>(M1664*21)/100</f>
      </c>
      <c t="s">
        <v>27</v>
      </c>
    </row>
    <row r="1665" spans="1:5" ht="25.5">
      <c r="A1665" s="35" t="s">
        <v>55</v>
      </c>
      <c r="E1665" s="39" t="s">
        <v>2032</v>
      </c>
    </row>
    <row r="1666" spans="1:5" ht="12.75">
      <c r="A1666" s="35" t="s">
        <v>56</v>
      </c>
      <c r="E1666" s="40" t="s">
        <v>5</v>
      </c>
    </row>
    <row r="1667" spans="1:5" ht="12.75">
      <c r="A1667" t="s">
        <v>57</v>
      </c>
      <c r="E1667" s="39" t="s">
        <v>5</v>
      </c>
    </row>
    <row r="1668" spans="1:16" ht="25.5">
      <c r="A1668" t="s">
        <v>49</v>
      </c>
      <c s="34" t="s">
        <v>2033</v>
      </c>
      <c s="34" t="s">
        <v>2034</v>
      </c>
      <c s="35" t="s">
        <v>5</v>
      </c>
      <c s="6" t="s">
        <v>2035</v>
      </c>
      <c s="36" t="s">
        <v>350</v>
      </c>
      <c s="37">
        <v>4</v>
      </c>
      <c s="36">
        <v>0</v>
      </c>
      <c s="36">
        <f>ROUND(G1668*H1668,6)</f>
      </c>
      <c r="L1668" s="38">
        <v>0</v>
      </c>
      <c s="32">
        <f>ROUND(ROUND(L1668,2)*ROUND(G1668,3),2)</f>
      </c>
      <c s="36" t="s">
        <v>54</v>
      </c>
      <c>
        <f>(M1668*21)/100</f>
      </c>
      <c t="s">
        <v>27</v>
      </c>
    </row>
    <row r="1669" spans="1:5" ht="25.5">
      <c r="A1669" s="35" t="s">
        <v>55</v>
      </c>
      <c r="E1669" s="39" t="s">
        <v>2035</v>
      </c>
    </row>
    <row r="1670" spans="1:5" ht="12.75">
      <c r="A1670" s="35" t="s">
        <v>56</v>
      </c>
      <c r="E1670" s="40" t="s">
        <v>5</v>
      </c>
    </row>
    <row r="1671" spans="1:5" ht="12.75">
      <c r="A1671" t="s">
        <v>57</v>
      </c>
      <c r="E1671" s="39" t="s">
        <v>5</v>
      </c>
    </row>
    <row r="1672" spans="1:16" ht="12.75">
      <c r="A1672" t="s">
        <v>49</v>
      </c>
      <c s="34" t="s">
        <v>2036</v>
      </c>
      <c s="34" t="s">
        <v>2037</v>
      </c>
      <c s="35" t="s">
        <v>5</v>
      </c>
      <c s="6" t="s">
        <v>2038</v>
      </c>
      <c s="36" t="s">
        <v>409</v>
      </c>
      <c s="37">
        <v>4.379</v>
      </c>
      <c s="36">
        <v>0</v>
      </c>
      <c s="36">
        <f>ROUND(G1672*H1672,6)</f>
      </c>
      <c r="L1672" s="38">
        <v>0</v>
      </c>
      <c s="32">
        <f>ROUND(ROUND(L1672,2)*ROUND(G1672,3),2)</f>
      </c>
      <c s="36" t="s">
        <v>54</v>
      </c>
      <c>
        <f>(M1672*21)/100</f>
      </c>
      <c t="s">
        <v>27</v>
      </c>
    </row>
    <row r="1673" spans="1:5" ht="12.75">
      <c r="A1673" s="35" t="s">
        <v>55</v>
      </c>
      <c r="E1673" s="39" t="s">
        <v>2038</v>
      </c>
    </row>
    <row r="1674" spans="1:5" ht="12.75">
      <c r="A1674" s="35" t="s">
        <v>56</v>
      </c>
      <c r="E1674" s="40" t="s">
        <v>5</v>
      </c>
    </row>
    <row r="1675" spans="1:5" ht="12.75">
      <c r="A1675" t="s">
        <v>57</v>
      </c>
      <c r="E1675" s="39" t="s">
        <v>5</v>
      </c>
    </row>
    <row r="1676" spans="1:16" ht="12.75">
      <c r="A1676" t="s">
        <v>49</v>
      </c>
      <c s="34" t="s">
        <v>2039</v>
      </c>
      <c s="34" t="s">
        <v>631</v>
      </c>
      <c s="35" t="s">
        <v>5</v>
      </c>
      <c s="6" t="s">
        <v>2040</v>
      </c>
      <c s="36" t="s">
        <v>409</v>
      </c>
      <c s="37">
        <v>4.379</v>
      </c>
      <c s="36">
        <v>0</v>
      </c>
      <c s="36">
        <f>ROUND(G1676*H1676,6)</f>
      </c>
      <c r="L1676" s="38">
        <v>0</v>
      </c>
      <c s="32">
        <f>ROUND(ROUND(L1676,2)*ROUND(G1676,3),2)</f>
      </c>
      <c s="36" t="s">
        <v>54</v>
      </c>
      <c>
        <f>(M1676*21)/100</f>
      </c>
      <c t="s">
        <v>27</v>
      </c>
    </row>
    <row r="1677" spans="1:5" ht="12.75">
      <c r="A1677" s="35" t="s">
        <v>55</v>
      </c>
      <c r="E1677" s="39" t="s">
        <v>2040</v>
      </c>
    </row>
    <row r="1678" spans="1:5" ht="12.75">
      <c r="A1678" s="35" t="s">
        <v>56</v>
      </c>
      <c r="E1678" s="40" t="s">
        <v>5</v>
      </c>
    </row>
    <row r="1679" spans="1:5" ht="12.75">
      <c r="A1679" t="s">
        <v>57</v>
      </c>
      <c r="E1679" s="39" t="s">
        <v>5</v>
      </c>
    </row>
    <row r="1680" spans="1:16" ht="25.5">
      <c r="A1680" t="s">
        <v>49</v>
      </c>
      <c s="34" t="s">
        <v>2041</v>
      </c>
      <c s="34" t="s">
        <v>2042</v>
      </c>
      <c s="35" t="s">
        <v>5</v>
      </c>
      <c s="6" t="s">
        <v>2043</v>
      </c>
      <c s="36" t="s">
        <v>409</v>
      </c>
      <c s="37">
        <v>318.73</v>
      </c>
      <c s="36">
        <v>0</v>
      </c>
      <c s="36">
        <f>ROUND(G1680*H1680,6)</f>
      </c>
      <c r="L1680" s="38">
        <v>0</v>
      </c>
      <c s="32">
        <f>ROUND(ROUND(L1680,2)*ROUND(G1680,3),2)</f>
      </c>
      <c s="36" t="s">
        <v>54</v>
      </c>
      <c>
        <f>(M1680*21)/100</f>
      </c>
      <c t="s">
        <v>27</v>
      </c>
    </row>
    <row r="1681" spans="1:5" ht="25.5">
      <c r="A1681" s="35" t="s">
        <v>55</v>
      </c>
      <c r="E1681" s="39" t="s">
        <v>2043</v>
      </c>
    </row>
    <row r="1682" spans="1:5" ht="12.75">
      <c r="A1682" s="35" t="s">
        <v>56</v>
      </c>
      <c r="E1682" s="40" t="s">
        <v>5</v>
      </c>
    </row>
    <row r="1683" spans="1:5" ht="12.75">
      <c r="A1683" t="s">
        <v>57</v>
      </c>
      <c r="E1683" s="39" t="s">
        <v>5</v>
      </c>
    </row>
    <row r="1684" spans="1:16" ht="25.5">
      <c r="A1684" t="s">
        <v>49</v>
      </c>
      <c s="34" t="s">
        <v>2044</v>
      </c>
      <c s="34" t="s">
        <v>2045</v>
      </c>
      <c s="35" t="s">
        <v>5</v>
      </c>
      <c s="6" t="s">
        <v>2046</v>
      </c>
      <c s="36" t="s">
        <v>172</v>
      </c>
      <c s="37">
        <v>637.46</v>
      </c>
      <c s="36">
        <v>0</v>
      </c>
      <c s="36">
        <f>ROUND(G1684*H1684,6)</f>
      </c>
      <c r="L1684" s="38">
        <v>0</v>
      </c>
      <c s="32">
        <f>ROUND(ROUND(L1684,2)*ROUND(G1684,3),2)</f>
      </c>
      <c s="36" t="s">
        <v>54</v>
      </c>
      <c>
        <f>(M1684*21)/100</f>
      </c>
      <c t="s">
        <v>27</v>
      </c>
    </row>
    <row r="1685" spans="1:5" ht="25.5">
      <c r="A1685" s="35" t="s">
        <v>55</v>
      </c>
      <c r="E1685" s="39" t="s">
        <v>2046</v>
      </c>
    </row>
    <row r="1686" spans="1:5" ht="12.75">
      <c r="A1686" s="35" t="s">
        <v>56</v>
      </c>
      <c r="E1686" s="40" t="s">
        <v>5</v>
      </c>
    </row>
    <row r="1687" spans="1:5" ht="12.75">
      <c r="A1687" t="s">
        <v>57</v>
      </c>
      <c r="E1687" s="39" t="s">
        <v>5</v>
      </c>
    </row>
    <row r="1688" spans="1:16" ht="25.5">
      <c r="A1688" t="s">
        <v>49</v>
      </c>
      <c s="34" t="s">
        <v>2047</v>
      </c>
      <c s="34" t="s">
        <v>633</v>
      </c>
      <c s="35" t="s">
        <v>5</v>
      </c>
      <c s="6" t="s">
        <v>2048</v>
      </c>
      <c s="36" t="s">
        <v>409</v>
      </c>
      <c s="37">
        <v>318.73</v>
      </c>
      <c s="36">
        <v>0</v>
      </c>
      <c s="36">
        <f>ROUND(G1688*H1688,6)</f>
      </c>
      <c r="L1688" s="38">
        <v>0</v>
      </c>
      <c s="32">
        <f>ROUND(ROUND(L1688,2)*ROUND(G1688,3),2)</f>
      </c>
      <c s="36" t="s">
        <v>54</v>
      </c>
      <c>
        <f>(M1688*21)/100</f>
      </c>
      <c t="s">
        <v>27</v>
      </c>
    </row>
    <row r="1689" spans="1:5" ht="25.5">
      <c r="A1689" s="35" t="s">
        <v>55</v>
      </c>
      <c r="E1689" s="39" t="s">
        <v>2048</v>
      </c>
    </row>
    <row r="1690" spans="1:5" ht="12.75">
      <c r="A1690" s="35" t="s">
        <v>56</v>
      </c>
      <c r="E1690" s="40" t="s">
        <v>5</v>
      </c>
    </row>
    <row r="1691" spans="1:5" ht="12.75">
      <c r="A1691" t="s">
        <v>57</v>
      </c>
      <c r="E1691" s="39" t="s">
        <v>5</v>
      </c>
    </row>
    <row r="1692" spans="1:16" ht="25.5">
      <c r="A1692" t="s">
        <v>49</v>
      </c>
      <c s="34" t="s">
        <v>2049</v>
      </c>
      <c s="34" t="s">
        <v>2050</v>
      </c>
      <c s="35" t="s">
        <v>5</v>
      </c>
      <c s="6" t="s">
        <v>2051</v>
      </c>
      <c s="36" t="s">
        <v>53</v>
      </c>
      <c s="37">
        <v>22.614</v>
      </c>
      <c s="36">
        <v>0</v>
      </c>
      <c s="36">
        <f>ROUND(G1692*H1692,6)</f>
      </c>
      <c r="L1692" s="38">
        <v>0</v>
      </c>
      <c s="32">
        <f>ROUND(ROUND(L1692,2)*ROUND(G1692,3),2)</f>
      </c>
      <c s="36" t="s">
        <v>54</v>
      </c>
      <c>
        <f>(M1692*21)/100</f>
      </c>
      <c t="s">
        <v>27</v>
      </c>
    </row>
    <row r="1693" spans="1:5" ht="25.5">
      <c r="A1693" s="35" t="s">
        <v>55</v>
      </c>
      <c r="E1693" s="39" t="s">
        <v>2051</v>
      </c>
    </row>
    <row r="1694" spans="1:5" ht="12.75">
      <c r="A1694" s="35" t="s">
        <v>56</v>
      </c>
      <c r="E1694" s="40" t="s">
        <v>5</v>
      </c>
    </row>
    <row r="1695" spans="1:5" ht="12.75">
      <c r="A1695" t="s">
        <v>57</v>
      </c>
      <c r="E1695" s="39" t="s">
        <v>5</v>
      </c>
    </row>
    <row r="1696" spans="1:16" ht="38.25">
      <c r="A1696" t="s">
        <v>49</v>
      </c>
      <c s="34" t="s">
        <v>2052</v>
      </c>
      <c s="34" t="s">
        <v>516</v>
      </c>
      <c s="35" t="s">
        <v>5</v>
      </c>
      <c s="6" t="s">
        <v>517</v>
      </c>
      <c s="36" t="s">
        <v>53</v>
      </c>
      <c s="37">
        <v>22.614</v>
      </c>
      <c s="36">
        <v>0</v>
      </c>
      <c s="36">
        <f>ROUND(G1696*H1696,6)</f>
      </c>
      <c r="L1696" s="38">
        <v>0</v>
      </c>
      <c s="32">
        <f>ROUND(ROUND(L1696,2)*ROUND(G1696,3),2)</f>
      </c>
      <c s="36" t="s">
        <v>54</v>
      </c>
      <c>
        <f>(M1696*21)/100</f>
      </c>
      <c t="s">
        <v>27</v>
      </c>
    </row>
    <row r="1697" spans="1:5" ht="38.25">
      <c r="A1697" s="35" t="s">
        <v>55</v>
      </c>
      <c r="E1697" s="39" t="s">
        <v>518</v>
      </c>
    </row>
    <row r="1698" spans="1:5" ht="12.75">
      <c r="A1698" s="35" t="s">
        <v>56</v>
      </c>
      <c r="E1698" s="40" t="s">
        <v>5</v>
      </c>
    </row>
    <row r="1699" spans="1:5" ht="12.75">
      <c r="A1699" t="s">
        <v>57</v>
      </c>
      <c r="E1699" s="39" t="s">
        <v>5</v>
      </c>
    </row>
    <row r="1700" spans="1:13" ht="12.75">
      <c r="A1700" t="s">
        <v>46</v>
      </c>
      <c r="C1700" s="31" t="s">
        <v>2053</v>
      </c>
      <c r="E1700" s="33" t="s">
        <v>2054</v>
      </c>
      <c r="J1700" s="32">
        <f>0</f>
      </c>
      <c s="32">
        <f>0</f>
      </c>
      <c s="32">
        <f>0+L1701+L1705+L1709+L1713+L1717+L1721+L1725+L1729+L1733+L1737+L1741+L1745+L1749+L1753+L1757+L1761+L1765+L1769+L1773+L1777+L1781+L1785+L1789</f>
      </c>
      <c s="32">
        <f>0+M1701+M1705+M1709+M1713+M1717+M1721+M1725+M1729+M1733+M1737+M1741+M1745+M1749+M1753+M1757+M1761+M1765+M1769+M1773+M1777+M1781+M1785+M1789</f>
      </c>
    </row>
    <row r="1701" spans="1:16" ht="25.5">
      <c r="A1701" t="s">
        <v>49</v>
      </c>
      <c s="34" t="s">
        <v>2055</v>
      </c>
      <c s="34" t="s">
        <v>2056</v>
      </c>
      <c s="35" t="s">
        <v>5</v>
      </c>
      <c s="6" t="s">
        <v>2057</v>
      </c>
      <c s="36" t="s">
        <v>409</v>
      </c>
      <c s="37">
        <v>458.075</v>
      </c>
      <c s="36">
        <v>0</v>
      </c>
      <c s="36">
        <f>ROUND(G1701*H1701,6)</f>
      </c>
      <c r="L1701" s="38">
        <v>0</v>
      </c>
      <c s="32">
        <f>ROUND(ROUND(L1701,2)*ROUND(G1701,3),2)</f>
      </c>
      <c s="36" t="s">
        <v>54</v>
      </c>
      <c>
        <f>(M1701*21)/100</f>
      </c>
      <c t="s">
        <v>27</v>
      </c>
    </row>
    <row r="1702" spans="1:5" ht="25.5">
      <c r="A1702" s="35" t="s">
        <v>55</v>
      </c>
      <c r="E1702" s="39" t="s">
        <v>2057</v>
      </c>
    </row>
    <row r="1703" spans="1:5" ht="12.75">
      <c r="A1703" s="35" t="s">
        <v>56</v>
      </c>
      <c r="E1703" s="40" t="s">
        <v>5</v>
      </c>
    </row>
    <row r="1704" spans="1:5" ht="12.75">
      <c r="A1704" t="s">
        <v>57</v>
      </c>
      <c r="E1704" s="39" t="s">
        <v>5</v>
      </c>
    </row>
    <row r="1705" spans="1:16" ht="25.5">
      <c r="A1705" t="s">
        <v>49</v>
      </c>
      <c s="34" t="s">
        <v>2058</v>
      </c>
      <c s="34" t="s">
        <v>2059</v>
      </c>
      <c s="35" t="s">
        <v>5</v>
      </c>
      <c s="6" t="s">
        <v>2060</v>
      </c>
      <c s="36" t="s">
        <v>409</v>
      </c>
      <c s="37">
        <v>510.686</v>
      </c>
      <c s="36">
        <v>0</v>
      </c>
      <c s="36">
        <f>ROUND(G1705*H1705,6)</f>
      </c>
      <c r="L1705" s="38">
        <v>0</v>
      </c>
      <c s="32">
        <f>ROUND(ROUND(L1705,2)*ROUND(G1705,3),2)</f>
      </c>
      <c s="36" t="s">
        <v>54</v>
      </c>
      <c>
        <f>(M1705*21)/100</f>
      </c>
      <c t="s">
        <v>27</v>
      </c>
    </row>
    <row r="1706" spans="1:5" ht="38.25">
      <c r="A1706" s="35" t="s">
        <v>55</v>
      </c>
      <c r="E1706" s="39" t="s">
        <v>2061</v>
      </c>
    </row>
    <row r="1707" spans="1:5" ht="12.75">
      <c r="A1707" s="35" t="s">
        <v>56</v>
      </c>
      <c r="E1707" s="40" t="s">
        <v>5</v>
      </c>
    </row>
    <row r="1708" spans="1:5" ht="12.75">
      <c r="A1708" t="s">
        <v>57</v>
      </c>
      <c r="E1708" s="39" t="s">
        <v>5</v>
      </c>
    </row>
    <row r="1709" spans="1:16" ht="25.5">
      <c r="A1709" t="s">
        <v>49</v>
      </c>
      <c s="34" t="s">
        <v>2062</v>
      </c>
      <c s="34" t="s">
        <v>2063</v>
      </c>
      <c s="35" t="s">
        <v>5</v>
      </c>
      <c s="6" t="s">
        <v>2064</v>
      </c>
      <c s="36" t="s">
        <v>172</v>
      </c>
      <c s="37">
        <v>159.9</v>
      </c>
      <c s="36">
        <v>0</v>
      </c>
      <c s="36">
        <f>ROUND(G1709*H1709,6)</f>
      </c>
      <c r="L1709" s="38">
        <v>0</v>
      </c>
      <c s="32">
        <f>ROUND(ROUND(L1709,2)*ROUND(G1709,3),2)</f>
      </c>
      <c s="36" t="s">
        <v>54</v>
      </c>
      <c>
        <f>(M1709*21)/100</f>
      </c>
      <c t="s">
        <v>27</v>
      </c>
    </row>
    <row r="1710" spans="1:5" ht="25.5">
      <c r="A1710" s="35" t="s">
        <v>55</v>
      </c>
      <c r="E1710" s="39" t="s">
        <v>2064</v>
      </c>
    </row>
    <row r="1711" spans="1:5" ht="12.75">
      <c r="A1711" s="35" t="s">
        <v>56</v>
      </c>
      <c r="E1711" s="40" t="s">
        <v>5</v>
      </c>
    </row>
    <row r="1712" spans="1:5" ht="12.75">
      <c r="A1712" t="s">
        <v>57</v>
      </c>
      <c r="E1712" s="39" t="s">
        <v>5</v>
      </c>
    </row>
    <row r="1713" spans="1:16" ht="25.5">
      <c r="A1713" t="s">
        <v>49</v>
      </c>
      <c s="34" t="s">
        <v>2065</v>
      </c>
      <c s="34" t="s">
        <v>2066</v>
      </c>
      <c s="35" t="s">
        <v>5</v>
      </c>
      <c s="6" t="s">
        <v>2067</v>
      </c>
      <c s="36" t="s">
        <v>350</v>
      </c>
      <c s="37">
        <v>337.5</v>
      </c>
      <c s="36">
        <v>0</v>
      </c>
      <c s="36">
        <f>ROUND(G1713*H1713,6)</f>
      </c>
      <c r="L1713" s="38">
        <v>0</v>
      </c>
      <c s="32">
        <f>ROUND(ROUND(L1713,2)*ROUND(G1713,3),2)</f>
      </c>
      <c s="36" t="s">
        <v>54</v>
      </c>
      <c>
        <f>(M1713*21)/100</f>
      </c>
      <c t="s">
        <v>27</v>
      </c>
    </row>
    <row r="1714" spans="1:5" ht="25.5">
      <c r="A1714" s="35" t="s">
        <v>55</v>
      </c>
      <c r="E1714" s="39" t="s">
        <v>2067</v>
      </c>
    </row>
    <row r="1715" spans="1:5" ht="12.75">
      <c r="A1715" s="35" t="s">
        <v>56</v>
      </c>
      <c r="E1715" s="40" t="s">
        <v>5</v>
      </c>
    </row>
    <row r="1716" spans="1:5" ht="12.75">
      <c r="A1716" t="s">
        <v>57</v>
      </c>
      <c r="E1716" s="39" t="s">
        <v>5</v>
      </c>
    </row>
    <row r="1717" spans="1:16" ht="25.5">
      <c r="A1717" t="s">
        <v>49</v>
      </c>
      <c s="34" t="s">
        <v>2068</v>
      </c>
      <c s="34" t="s">
        <v>2069</v>
      </c>
      <c s="35" t="s">
        <v>5</v>
      </c>
      <c s="6" t="s">
        <v>2070</v>
      </c>
      <c s="36" t="s">
        <v>172</v>
      </c>
      <c s="37">
        <v>159.9</v>
      </c>
      <c s="36">
        <v>0</v>
      </c>
      <c s="36">
        <f>ROUND(G1717*H1717,6)</f>
      </c>
      <c r="L1717" s="38">
        <v>0</v>
      </c>
      <c s="32">
        <f>ROUND(ROUND(L1717,2)*ROUND(G1717,3),2)</f>
      </c>
      <c s="36" t="s">
        <v>54</v>
      </c>
      <c>
        <f>(M1717*21)/100</f>
      </c>
      <c t="s">
        <v>27</v>
      </c>
    </row>
    <row r="1718" spans="1:5" ht="25.5">
      <c r="A1718" s="35" t="s">
        <v>55</v>
      </c>
      <c r="E1718" s="39" t="s">
        <v>2070</v>
      </c>
    </row>
    <row r="1719" spans="1:5" ht="12.75">
      <c r="A1719" s="35" t="s">
        <v>56</v>
      </c>
      <c r="E1719" s="40" t="s">
        <v>5</v>
      </c>
    </row>
    <row r="1720" spans="1:5" ht="12.75">
      <c r="A1720" t="s">
        <v>57</v>
      </c>
      <c r="E1720" s="39" t="s">
        <v>5</v>
      </c>
    </row>
    <row r="1721" spans="1:16" ht="25.5">
      <c r="A1721" t="s">
        <v>49</v>
      </c>
      <c s="34" t="s">
        <v>2071</v>
      </c>
      <c s="34" t="s">
        <v>2072</v>
      </c>
      <c s="35" t="s">
        <v>5</v>
      </c>
      <c s="6" t="s">
        <v>2060</v>
      </c>
      <c s="36" t="s">
        <v>409</v>
      </c>
      <c s="37">
        <v>39.975</v>
      </c>
      <c s="36">
        <v>0</v>
      </c>
      <c s="36">
        <f>ROUND(G1721*H1721,6)</f>
      </c>
      <c r="L1721" s="38">
        <v>0</v>
      </c>
      <c s="32">
        <f>ROUND(ROUND(L1721,2)*ROUND(G1721,3),2)</f>
      </c>
      <c s="36" t="s">
        <v>54</v>
      </c>
      <c>
        <f>(M1721*21)/100</f>
      </c>
      <c t="s">
        <v>27</v>
      </c>
    </row>
    <row r="1722" spans="1:5" ht="38.25">
      <c r="A1722" s="35" t="s">
        <v>55</v>
      </c>
      <c r="E1722" s="39" t="s">
        <v>2061</v>
      </c>
    </row>
    <row r="1723" spans="1:5" ht="12.75">
      <c r="A1723" s="35" t="s">
        <v>56</v>
      </c>
      <c r="E1723" s="40" t="s">
        <v>5</v>
      </c>
    </row>
    <row r="1724" spans="1:5" ht="12.75">
      <c r="A1724" t="s">
        <v>57</v>
      </c>
      <c r="E1724" s="39" t="s">
        <v>5</v>
      </c>
    </row>
    <row r="1725" spans="1:16" ht="25.5">
      <c r="A1725" t="s">
        <v>49</v>
      </c>
      <c s="34" t="s">
        <v>2073</v>
      </c>
      <c s="34" t="s">
        <v>2074</v>
      </c>
      <c s="35" t="s">
        <v>5</v>
      </c>
      <c s="6" t="s">
        <v>2075</v>
      </c>
      <c s="36" t="s">
        <v>172</v>
      </c>
      <c s="37">
        <v>214</v>
      </c>
      <c s="36">
        <v>0</v>
      </c>
      <c s="36">
        <f>ROUND(G1725*H1725,6)</f>
      </c>
      <c r="L1725" s="38">
        <v>0</v>
      </c>
      <c s="32">
        <f>ROUND(ROUND(L1725,2)*ROUND(G1725,3),2)</f>
      </c>
      <c s="36" t="s">
        <v>54</v>
      </c>
      <c>
        <f>(M1725*21)/100</f>
      </c>
      <c t="s">
        <v>27</v>
      </c>
    </row>
    <row r="1726" spans="1:5" ht="25.5">
      <c r="A1726" s="35" t="s">
        <v>55</v>
      </c>
      <c r="E1726" s="39" t="s">
        <v>2075</v>
      </c>
    </row>
    <row r="1727" spans="1:5" ht="12.75">
      <c r="A1727" s="35" t="s">
        <v>56</v>
      </c>
      <c r="E1727" s="40" t="s">
        <v>5</v>
      </c>
    </row>
    <row r="1728" spans="1:5" ht="12.75">
      <c r="A1728" t="s">
        <v>57</v>
      </c>
      <c r="E1728" s="39" t="s">
        <v>5</v>
      </c>
    </row>
    <row r="1729" spans="1:16" ht="25.5">
      <c r="A1729" t="s">
        <v>49</v>
      </c>
      <c s="34" t="s">
        <v>2076</v>
      </c>
      <c s="34" t="s">
        <v>2077</v>
      </c>
      <c s="35" t="s">
        <v>5</v>
      </c>
      <c s="6" t="s">
        <v>2060</v>
      </c>
      <c s="36" t="s">
        <v>409</v>
      </c>
      <c s="37">
        <v>40.125</v>
      </c>
      <c s="36">
        <v>0</v>
      </c>
      <c s="36">
        <f>ROUND(G1729*H1729,6)</f>
      </c>
      <c r="L1729" s="38">
        <v>0</v>
      </c>
      <c s="32">
        <f>ROUND(ROUND(L1729,2)*ROUND(G1729,3),2)</f>
      </c>
      <c s="36" t="s">
        <v>54</v>
      </c>
      <c>
        <f>(M1729*21)/100</f>
      </c>
      <c t="s">
        <v>27</v>
      </c>
    </row>
    <row r="1730" spans="1:5" ht="38.25">
      <c r="A1730" s="35" t="s">
        <v>55</v>
      </c>
      <c r="E1730" s="39" t="s">
        <v>2061</v>
      </c>
    </row>
    <row r="1731" spans="1:5" ht="12.75">
      <c r="A1731" s="35" t="s">
        <v>56</v>
      </c>
      <c r="E1731" s="40" t="s">
        <v>5</v>
      </c>
    </row>
    <row r="1732" spans="1:5" ht="12.75">
      <c r="A1732" t="s">
        <v>57</v>
      </c>
      <c r="E1732" s="39" t="s">
        <v>5</v>
      </c>
    </row>
    <row r="1733" spans="1:16" ht="25.5">
      <c r="A1733" t="s">
        <v>49</v>
      </c>
      <c s="34" t="s">
        <v>2078</v>
      </c>
      <c s="34" t="s">
        <v>2079</v>
      </c>
      <c s="35" t="s">
        <v>5</v>
      </c>
      <c s="6" t="s">
        <v>2080</v>
      </c>
      <c s="36" t="s">
        <v>172</v>
      </c>
      <c s="37">
        <v>36</v>
      </c>
      <c s="36">
        <v>0</v>
      </c>
      <c s="36">
        <f>ROUND(G1733*H1733,6)</f>
      </c>
      <c r="L1733" s="38">
        <v>0</v>
      </c>
      <c s="32">
        <f>ROUND(ROUND(L1733,2)*ROUND(G1733,3),2)</f>
      </c>
      <c s="36" t="s">
        <v>54</v>
      </c>
      <c>
        <f>(M1733*21)/100</f>
      </c>
      <c t="s">
        <v>27</v>
      </c>
    </row>
    <row r="1734" spans="1:5" ht="25.5">
      <c r="A1734" s="35" t="s">
        <v>55</v>
      </c>
      <c r="E1734" s="39" t="s">
        <v>2080</v>
      </c>
    </row>
    <row r="1735" spans="1:5" ht="12.75">
      <c r="A1735" s="35" t="s">
        <v>56</v>
      </c>
      <c r="E1735" s="40" t="s">
        <v>5</v>
      </c>
    </row>
    <row r="1736" spans="1:5" ht="12.75">
      <c r="A1736" t="s">
        <v>57</v>
      </c>
      <c r="E1736" s="39" t="s">
        <v>5</v>
      </c>
    </row>
    <row r="1737" spans="1:16" ht="25.5">
      <c r="A1737" t="s">
        <v>49</v>
      </c>
      <c s="34" t="s">
        <v>2081</v>
      </c>
      <c s="34" t="s">
        <v>2082</v>
      </c>
      <c s="35" t="s">
        <v>5</v>
      </c>
      <c s="6" t="s">
        <v>2060</v>
      </c>
      <c s="36" t="s">
        <v>409</v>
      </c>
      <c s="37">
        <v>9.36</v>
      </c>
      <c s="36">
        <v>0</v>
      </c>
      <c s="36">
        <f>ROUND(G1737*H1737,6)</f>
      </c>
      <c r="L1737" s="38">
        <v>0</v>
      </c>
      <c s="32">
        <f>ROUND(ROUND(L1737,2)*ROUND(G1737,3),2)</f>
      </c>
      <c s="36" t="s">
        <v>54</v>
      </c>
      <c>
        <f>(M1737*21)/100</f>
      </c>
      <c t="s">
        <v>27</v>
      </c>
    </row>
    <row r="1738" spans="1:5" ht="38.25">
      <c r="A1738" s="35" t="s">
        <v>55</v>
      </c>
      <c r="E1738" s="39" t="s">
        <v>2061</v>
      </c>
    </row>
    <row r="1739" spans="1:5" ht="12.75">
      <c r="A1739" s="35" t="s">
        <v>56</v>
      </c>
      <c r="E1739" s="40" t="s">
        <v>5</v>
      </c>
    </row>
    <row r="1740" spans="1:5" ht="12.75">
      <c r="A1740" t="s">
        <v>57</v>
      </c>
      <c r="E1740" s="39" t="s">
        <v>5</v>
      </c>
    </row>
    <row r="1741" spans="1:16" ht="25.5">
      <c r="A1741" t="s">
        <v>49</v>
      </c>
      <c s="34" t="s">
        <v>2083</v>
      </c>
      <c s="34" t="s">
        <v>2084</v>
      </c>
      <c s="35" t="s">
        <v>5</v>
      </c>
      <c s="6" t="s">
        <v>2085</v>
      </c>
      <c s="36" t="s">
        <v>409</v>
      </c>
      <c s="37">
        <v>563.325</v>
      </c>
      <c s="36">
        <v>0</v>
      </c>
      <c s="36">
        <f>ROUND(G1741*H1741,6)</f>
      </c>
      <c r="L1741" s="38">
        <v>0</v>
      </c>
      <c s="32">
        <f>ROUND(ROUND(L1741,2)*ROUND(G1741,3),2)</f>
      </c>
      <c s="36" t="s">
        <v>54</v>
      </c>
      <c>
        <f>(M1741*21)/100</f>
      </c>
      <c t="s">
        <v>27</v>
      </c>
    </row>
    <row r="1742" spans="1:5" ht="25.5">
      <c r="A1742" s="35" t="s">
        <v>55</v>
      </c>
      <c r="E1742" s="39" t="s">
        <v>2085</v>
      </c>
    </row>
    <row r="1743" spans="1:5" ht="12.75">
      <c r="A1743" s="35" t="s">
        <v>56</v>
      </c>
      <c r="E1743" s="40" t="s">
        <v>5</v>
      </c>
    </row>
    <row r="1744" spans="1:5" ht="12.75">
      <c r="A1744" t="s">
        <v>57</v>
      </c>
      <c r="E1744" s="39" t="s">
        <v>5</v>
      </c>
    </row>
    <row r="1745" spans="1:16" ht="25.5">
      <c r="A1745" t="s">
        <v>49</v>
      </c>
      <c s="34" t="s">
        <v>2086</v>
      </c>
      <c s="34" t="s">
        <v>2087</v>
      </c>
      <c s="35" t="s">
        <v>5</v>
      </c>
      <c s="6" t="s">
        <v>2088</v>
      </c>
      <c s="36" t="s">
        <v>409</v>
      </c>
      <c s="37">
        <v>563.325</v>
      </c>
      <c s="36">
        <v>0</v>
      </c>
      <c s="36">
        <f>ROUND(G1745*H1745,6)</f>
      </c>
      <c r="L1745" s="38">
        <v>0</v>
      </c>
      <c s="32">
        <f>ROUND(ROUND(L1745,2)*ROUND(G1745,3),2)</f>
      </c>
      <c s="36" t="s">
        <v>54</v>
      </c>
      <c>
        <f>(M1745*21)/100</f>
      </c>
      <c t="s">
        <v>27</v>
      </c>
    </row>
    <row r="1746" spans="1:5" ht="25.5">
      <c r="A1746" s="35" t="s">
        <v>55</v>
      </c>
      <c r="E1746" s="39" t="s">
        <v>2088</v>
      </c>
    </row>
    <row r="1747" spans="1:5" ht="12.75">
      <c r="A1747" s="35" t="s">
        <v>56</v>
      </c>
      <c r="E1747" s="40" t="s">
        <v>5</v>
      </c>
    </row>
    <row r="1748" spans="1:5" ht="12.75">
      <c r="A1748" t="s">
        <v>57</v>
      </c>
      <c r="E1748" s="39" t="s">
        <v>5</v>
      </c>
    </row>
    <row r="1749" spans="1:16" ht="12.75">
      <c r="A1749" t="s">
        <v>49</v>
      </c>
      <c s="34" t="s">
        <v>2089</v>
      </c>
      <c s="34" t="s">
        <v>2090</v>
      </c>
      <c s="35" t="s">
        <v>5</v>
      </c>
      <c s="6" t="s">
        <v>2091</v>
      </c>
      <c s="36" t="s">
        <v>409</v>
      </c>
      <c s="37">
        <v>563.325</v>
      </c>
      <c s="36">
        <v>0</v>
      </c>
      <c s="36">
        <f>ROUND(G1749*H1749,6)</f>
      </c>
      <c r="L1749" s="38">
        <v>0</v>
      </c>
      <c s="32">
        <f>ROUND(ROUND(L1749,2)*ROUND(G1749,3),2)</f>
      </c>
      <c s="36" t="s">
        <v>54</v>
      </c>
      <c>
        <f>(M1749*21)/100</f>
      </c>
      <c t="s">
        <v>27</v>
      </c>
    </row>
    <row r="1750" spans="1:5" ht="12.75">
      <c r="A1750" s="35" t="s">
        <v>55</v>
      </c>
      <c r="E1750" s="39" t="s">
        <v>2091</v>
      </c>
    </row>
    <row r="1751" spans="1:5" ht="12.75">
      <c r="A1751" s="35" t="s">
        <v>56</v>
      </c>
      <c r="E1751" s="40" t="s">
        <v>5</v>
      </c>
    </row>
    <row r="1752" spans="1:5" ht="12.75">
      <c r="A1752" t="s">
        <v>57</v>
      </c>
      <c r="E1752" s="39" t="s">
        <v>5</v>
      </c>
    </row>
    <row r="1753" spans="1:16" ht="25.5">
      <c r="A1753" t="s">
        <v>49</v>
      </c>
      <c s="34" t="s">
        <v>2092</v>
      </c>
      <c s="34" t="s">
        <v>2093</v>
      </c>
      <c s="35" t="s">
        <v>5</v>
      </c>
      <c s="6" t="s">
        <v>2094</v>
      </c>
      <c s="36" t="s">
        <v>409</v>
      </c>
      <c s="37">
        <v>492.045</v>
      </c>
      <c s="36">
        <v>0</v>
      </c>
      <c s="36">
        <f>ROUND(G1753*H1753,6)</f>
      </c>
      <c r="L1753" s="38">
        <v>0</v>
      </c>
      <c s="32">
        <f>ROUND(ROUND(L1753,2)*ROUND(G1753,3),2)</f>
      </c>
      <c s="36" t="s">
        <v>54</v>
      </c>
      <c>
        <f>(M1753*21)/100</f>
      </c>
      <c t="s">
        <v>27</v>
      </c>
    </row>
    <row r="1754" spans="1:5" ht="25.5">
      <c r="A1754" s="35" t="s">
        <v>55</v>
      </c>
      <c r="E1754" s="39" t="s">
        <v>2094</v>
      </c>
    </row>
    <row r="1755" spans="1:5" ht="12.75">
      <c r="A1755" s="35" t="s">
        <v>56</v>
      </c>
      <c r="E1755" s="40" t="s">
        <v>5</v>
      </c>
    </row>
    <row r="1756" spans="1:5" ht="12.75">
      <c r="A1756" t="s">
        <v>57</v>
      </c>
      <c r="E1756" s="39" t="s">
        <v>5</v>
      </c>
    </row>
    <row r="1757" spans="1:16" ht="12.75">
      <c r="A1757" t="s">
        <v>49</v>
      </c>
      <c s="34" t="s">
        <v>2095</v>
      </c>
      <c s="34" t="s">
        <v>2096</v>
      </c>
      <c s="35" t="s">
        <v>5</v>
      </c>
      <c s="6" t="s">
        <v>2097</v>
      </c>
      <c s="36" t="s">
        <v>409</v>
      </c>
      <c s="37">
        <v>476.175</v>
      </c>
      <c s="36">
        <v>0</v>
      </c>
      <c s="36">
        <f>ROUND(G1757*H1757,6)</f>
      </c>
      <c r="L1757" s="38">
        <v>0</v>
      </c>
      <c s="32">
        <f>ROUND(ROUND(L1757,2)*ROUND(G1757,3),2)</f>
      </c>
      <c s="36" t="s">
        <v>54</v>
      </c>
      <c>
        <f>(M1757*21)/100</f>
      </c>
      <c t="s">
        <v>27</v>
      </c>
    </row>
    <row r="1758" spans="1:5" ht="12.75">
      <c r="A1758" s="35" t="s">
        <v>55</v>
      </c>
      <c r="E1758" s="39" t="s">
        <v>2097</v>
      </c>
    </row>
    <row r="1759" spans="1:5" ht="12.75">
      <c r="A1759" s="35" t="s">
        <v>56</v>
      </c>
      <c r="E1759" s="40" t="s">
        <v>5</v>
      </c>
    </row>
    <row r="1760" spans="1:5" ht="12.75">
      <c r="A1760" t="s">
        <v>57</v>
      </c>
      <c r="E1760" s="39" t="s">
        <v>5</v>
      </c>
    </row>
    <row r="1761" spans="1:16" ht="12.75">
      <c r="A1761" t="s">
        <v>49</v>
      </c>
      <c s="34" t="s">
        <v>2098</v>
      </c>
      <c s="34" t="s">
        <v>2099</v>
      </c>
      <c s="35" t="s">
        <v>5</v>
      </c>
      <c s="6" t="s">
        <v>2100</v>
      </c>
      <c s="36" t="s">
        <v>172</v>
      </c>
      <c s="37">
        <v>195.9</v>
      </c>
      <c s="36">
        <v>0</v>
      </c>
      <c s="36">
        <f>ROUND(G1761*H1761,6)</f>
      </c>
      <c r="L1761" s="38">
        <v>0</v>
      </c>
      <c s="32">
        <f>ROUND(ROUND(L1761,2)*ROUND(G1761,3),2)</f>
      </c>
      <c s="36" t="s">
        <v>54</v>
      </c>
      <c>
        <f>(M1761*21)/100</f>
      </c>
      <c t="s">
        <v>27</v>
      </c>
    </row>
    <row r="1762" spans="1:5" ht="12.75">
      <c r="A1762" s="35" t="s">
        <v>55</v>
      </c>
      <c r="E1762" s="39" t="s">
        <v>2100</v>
      </c>
    </row>
    <row r="1763" spans="1:5" ht="12.75">
      <c r="A1763" s="35" t="s">
        <v>56</v>
      </c>
      <c r="E1763" s="40" t="s">
        <v>5</v>
      </c>
    </row>
    <row r="1764" spans="1:5" ht="12.75">
      <c r="A1764" t="s">
        <v>57</v>
      </c>
      <c r="E1764" s="39" t="s">
        <v>5</v>
      </c>
    </row>
    <row r="1765" spans="1:16" ht="12.75">
      <c r="A1765" t="s">
        <v>49</v>
      </c>
      <c s="34" t="s">
        <v>2101</v>
      </c>
      <c s="34" t="s">
        <v>2102</v>
      </c>
      <c s="35" t="s">
        <v>5</v>
      </c>
      <c s="6" t="s">
        <v>2103</v>
      </c>
      <c s="36" t="s">
        <v>350</v>
      </c>
      <c s="37">
        <v>220</v>
      </c>
      <c s="36">
        <v>0</v>
      </c>
      <c s="36">
        <f>ROUND(G1765*H1765,6)</f>
      </c>
      <c r="L1765" s="38">
        <v>0</v>
      </c>
      <c s="32">
        <f>ROUND(ROUND(L1765,2)*ROUND(G1765,3),2)</f>
      </c>
      <c s="36" t="s">
        <v>54</v>
      </c>
      <c>
        <f>(M1765*21)/100</f>
      </c>
      <c t="s">
        <v>27</v>
      </c>
    </row>
    <row r="1766" spans="1:5" ht="12.75">
      <c r="A1766" s="35" t="s">
        <v>55</v>
      </c>
      <c r="E1766" s="39" t="s">
        <v>2103</v>
      </c>
    </row>
    <row r="1767" spans="1:5" ht="12.75">
      <c r="A1767" s="35" t="s">
        <v>56</v>
      </c>
      <c r="E1767" s="40" t="s">
        <v>5</v>
      </c>
    </row>
    <row r="1768" spans="1:5" ht="12.75">
      <c r="A1768" t="s">
        <v>57</v>
      </c>
      <c r="E1768" s="39" t="s">
        <v>5</v>
      </c>
    </row>
    <row r="1769" spans="1:16" ht="25.5">
      <c r="A1769" t="s">
        <v>49</v>
      </c>
      <c s="34" t="s">
        <v>2104</v>
      </c>
      <c s="34" t="s">
        <v>2105</v>
      </c>
      <c s="35" t="s">
        <v>5</v>
      </c>
      <c s="6" t="s">
        <v>2106</v>
      </c>
      <c s="36" t="s">
        <v>172</v>
      </c>
      <c s="37">
        <v>901.8</v>
      </c>
      <c s="36">
        <v>0</v>
      </c>
      <c s="36">
        <f>ROUND(G1769*H1769,6)</f>
      </c>
      <c r="L1769" s="38">
        <v>0</v>
      </c>
      <c s="32">
        <f>ROUND(ROUND(L1769,2)*ROUND(G1769,3),2)</f>
      </c>
      <c s="36" t="s">
        <v>54</v>
      </c>
      <c>
        <f>(M1769*21)/100</f>
      </c>
      <c t="s">
        <v>27</v>
      </c>
    </row>
    <row r="1770" spans="1:5" ht="25.5">
      <c r="A1770" s="35" t="s">
        <v>55</v>
      </c>
      <c r="E1770" s="39" t="s">
        <v>2106</v>
      </c>
    </row>
    <row r="1771" spans="1:5" ht="12.75">
      <c r="A1771" s="35" t="s">
        <v>56</v>
      </c>
      <c r="E1771" s="40" t="s">
        <v>5</v>
      </c>
    </row>
    <row r="1772" spans="1:5" ht="12.75">
      <c r="A1772" t="s">
        <v>57</v>
      </c>
      <c r="E1772" s="39" t="s">
        <v>5</v>
      </c>
    </row>
    <row r="1773" spans="1:16" ht="12.75">
      <c r="A1773" t="s">
        <v>49</v>
      </c>
      <c s="34" t="s">
        <v>2107</v>
      </c>
      <c s="34" t="s">
        <v>2108</v>
      </c>
      <c s="35" t="s">
        <v>5</v>
      </c>
      <c s="6" t="s">
        <v>2109</v>
      </c>
      <c s="36" t="s">
        <v>172</v>
      </c>
      <c s="37">
        <v>991.98</v>
      </c>
      <c s="36">
        <v>0</v>
      </c>
      <c s="36">
        <f>ROUND(G1773*H1773,6)</f>
      </c>
      <c r="L1773" s="38">
        <v>0</v>
      </c>
      <c s="32">
        <f>ROUND(ROUND(L1773,2)*ROUND(G1773,3),2)</f>
      </c>
      <c s="36" t="s">
        <v>54</v>
      </c>
      <c>
        <f>(M1773*21)/100</f>
      </c>
      <c t="s">
        <v>27</v>
      </c>
    </row>
    <row r="1774" spans="1:5" ht="12.75">
      <c r="A1774" s="35" t="s">
        <v>55</v>
      </c>
      <c r="E1774" s="39" t="s">
        <v>2109</v>
      </c>
    </row>
    <row r="1775" spans="1:5" ht="12.75">
      <c r="A1775" s="35" t="s">
        <v>56</v>
      </c>
      <c r="E1775" s="40" t="s">
        <v>5</v>
      </c>
    </row>
    <row r="1776" spans="1:5" ht="12.75">
      <c r="A1776" t="s">
        <v>57</v>
      </c>
      <c r="E1776" s="39" t="s">
        <v>5</v>
      </c>
    </row>
    <row r="1777" spans="1:16" ht="25.5">
      <c r="A1777" t="s">
        <v>49</v>
      </c>
      <c s="34" t="s">
        <v>2110</v>
      </c>
      <c s="34" t="s">
        <v>2111</v>
      </c>
      <c s="35" t="s">
        <v>5</v>
      </c>
      <c s="6" t="s">
        <v>2112</v>
      </c>
      <c s="36" t="s">
        <v>172</v>
      </c>
      <c s="37">
        <v>60</v>
      </c>
      <c s="36">
        <v>0</v>
      </c>
      <c s="36">
        <f>ROUND(G1777*H1777,6)</f>
      </c>
      <c r="L1777" s="38">
        <v>0</v>
      </c>
      <c s="32">
        <f>ROUND(ROUND(L1777,2)*ROUND(G1777,3),2)</f>
      </c>
      <c s="36" t="s">
        <v>54</v>
      </c>
      <c>
        <f>(M1777*21)/100</f>
      </c>
      <c t="s">
        <v>27</v>
      </c>
    </row>
    <row r="1778" spans="1:5" ht="25.5">
      <c r="A1778" s="35" t="s">
        <v>55</v>
      </c>
      <c r="E1778" s="39" t="s">
        <v>2112</v>
      </c>
    </row>
    <row r="1779" spans="1:5" ht="12.75">
      <c r="A1779" s="35" t="s">
        <v>56</v>
      </c>
      <c r="E1779" s="40" t="s">
        <v>5</v>
      </c>
    </row>
    <row r="1780" spans="1:5" ht="12.75">
      <c r="A1780" t="s">
        <v>57</v>
      </c>
      <c r="E1780" s="39" t="s">
        <v>5</v>
      </c>
    </row>
    <row r="1781" spans="1:16" ht="12.75">
      <c r="A1781" t="s">
        <v>49</v>
      </c>
      <c s="34" t="s">
        <v>2113</v>
      </c>
      <c s="34" t="s">
        <v>2114</v>
      </c>
      <c s="35" t="s">
        <v>5</v>
      </c>
      <c s="6" t="s">
        <v>2115</v>
      </c>
      <c s="36" t="s">
        <v>172</v>
      </c>
      <c s="37">
        <v>66</v>
      </c>
      <c s="36">
        <v>0</v>
      </c>
      <c s="36">
        <f>ROUND(G1781*H1781,6)</f>
      </c>
      <c r="L1781" s="38">
        <v>0</v>
      </c>
      <c s="32">
        <f>ROUND(ROUND(L1781,2)*ROUND(G1781,3),2)</f>
      </c>
      <c s="36" t="s">
        <v>54</v>
      </c>
      <c>
        <f>(M1781*21)/100</f>
      </c>
      <c t="s">
        <v>27</v>
      </c>
    </row>
    <row r="1782" spans="1:5" ht="12.75">
      <c r="A1782" s="35" t="s">
        <v>55</v>
      </c>
      <c r="E1782" s="39" t="s">
        <v>2115</v>
      </c>
    </row>
    <row r="1783" spans="1:5" ht="12.75">
      <c r="A1783" s="35" t="s">
        <v>56</v>
      </c>
      <c r="E1783" s="40" t="s">
        <v>5</v>
      </c>
    </row>
    <row r="1784" spans="1:5" ht="12.75">
      <c r="A1784" t="s">
        <v>57</v>
      </c>
      <c r="E1784" s="39" t="s">
        <v>5</v>
      </c>
    </row>
    <row r="1785" spans="1:16" ht="25.5">
      <c r="A1785" t="s">
        <v>49</v>
      </c>
      <c s="34" t="s">
        <v>2116</v>
      </c>
      <c s="34" t="s">
        <v>2117</v>
      </c>
      <c s="35" t="s">
        <v>5</v>
      </c>
      <c s="6" t="s">
        <v>2118</v>
      </c>
      <c s="36" t="s">
        <v>53</v>
      </c>
      <c s="37">
        <v>20.927</v>
      </c>
      <c s="36">
        <v>0</v>
      </c>
      <c s="36">
        <f>ROUND(G1785*H1785,6)</f>
      </c>
      <c r="L1785" s="38">
        <v>0</v>
      </c>
      <c s="32">
        <f>ROUND(ROUND(L1785,2)*ROUND(G1785,3),2)</f>
      </c>
      <c s="36" t="s">
        <v>54</v>
      </c>
      <c>
        <f>(M1785*21)/100</f>
      </c>
      <c t="s">
        <v>27</v>
      </c>
    </row>
    <row r="1786" spans="1:5" ht="25.5">
      <c r="A1786" s="35" t="s">
        <v>55</v>
      </c>
      <c r="E1786" s="39" t="s">
        <v>2118</v>
      </c>
    </row>
    <row r="1787" spans="1:5" ht="12.75">
      <c r="A1787" s="35" t="s">
        <v>56</v>
      </c>
      <c r="E1787" s="40" t="s">
        <v>5</v>
      </c>
    </row>
    <row r="1788" spans="1:5" ht="12.75">
      <c r="A1788" t="s">
        <v>57</v>
      </c>
      <c r="E1788" s="39" t="s">
        <v>5</v>
      </c>
    </row>
    <row r="1789" spans="1:16" ht="25.5">
      <c r="A1789" t="s">
        <v>49</v>
      </c>
      <c s="34" t="s">
        <v>2119</v>
      </c>
      <c s="34" t="s">
        <v>2120</v>
      </c>
      <c s="35" t="s">
        <v>5</v>
      </c>
      <c s="6" t="s">
        <v>2121</v>
      </c>
      <c s="36" t="s">
        <v>53</v>
      </c>
      <c s="37">
        <v>20.927</v>
      </c>
      <c s="36">
        <v>0</v>
      </c>
      <c s="36">
        <f>ROUND(G1789*H1789,6)</f>
      </c>
      <c r="L1789" s="38">
        <v>0</v>
      </c>
      <c s="32">
        <f>ROUND(ROUND(L1789,2)*ROUND(G1789,3),2)</f>
      </c>
      <c s="36" t="s">
        <v>54</v>
      </c>
      <c>
        <f>(M1789*21)/100</f>
      </c>
      <c t="s">
        <v>27</v>
      </c>
    </row>
    <row r="1790" spans="1:5" ht="38.25">
      <c r="A1790" s="35" t="s">
        <v>55</v>
      </c>
      <c r="E1790" s="39" t="s">
        <v>2122</v>
      </c>
    </row>
    <row r="1791" spans="1:5" ht="12.75">
      <c r="A1791" s="35" t="s">
        <v>56</v>
      </c>
      <c r="E1791" s="40" t="s">
        <v>5</v>
      </c>
    </row>
    <row r="1792" spans="1:5" ht="12.75">
      <c r="A1792" t="s">
        <v>57</v>
      </c>
      <c r="E1792" s="39" t="s">
        <v>5</v>
      </c>
    </row>
    <row r="1793" spans="1:13" ht="12.75">
      <c r="A1793" t="s">
        <v>46</v>
      </c>
      <c r="C1793" s="31" t="s">
        <v>2123</v>
      </c>
      <c r="E1793" s="33" t="s">
        <v>2124</v>
      </c>
      <c r="J1793" s="32">
        <f>0</f>
      </c>
      <c s="32">
        <f>0</f>
      </c>
      <c s="32">
        <f>0+L1794+L1798+L1802+L1806+L1810+L1814+L1818+L1822+L1826</f>
      </c>
      <c s="32">
        <f>0+M1794+M1798+M1802+M1806+M1810+M1814+M1818+M1822+M1826</f>
      </c>
    </row>
    <row r="1794" spans="1:16" ht="12.75">
      <c r="A1794" t="s">
        <v>49</v>
      </c>
      <c s="34" t="s">
        <v>2125</v>
      </c>
      <c s="34" t="s">
        <v>2126</v>
      </c>
      <c s="35" t="s">
        <v>5</v>
      </c>
      <c s="6" t="s">
        <v>2127</v>
      </c>
      <c s="36" t="s">
        <v>409</v>
      </c>
      <c s="37">
        <v>29.275</v>
      </c>
      <c s="36">
        <v>0</v>
      </c>
      <c s="36">
        <f>ROUND(G1794*H1794,6)</f>
      </c>
      <c r="L1794" s="38">
        <v>0</v>
      </c>
      <c s="32">
        <f>ROUND(ROUND(L1794,2)*ROUND(G1794,3),2)</f>
      </c>
      <c s="36" t="s">
        <v>54</v>
      </c>
      <c>
        <f>(M1794*21)/100</f>
      </c>
      <c t="s">
        <v>27</v>
      </c>
    </row>
    <row r="1795" spans="1:5" ht="12.75">
      <c r="A1795" s="35" t="s">
        <v>55</v>
      </c>
      <c r="E1795" s="39" t="s">
        <v>2127</v>
      </c>
    </row>
    <row r="1796" spans="1:5" ht="12.75">
      <c r="A1796" s="35" t="s">
        <v>56</v>
      </c>
      <c r="E1796" s="40" t="s">
        <v>5</v>
      </c>
    </row>
    <row r="1797" spans="1:5" ht="12.75">
      <c r="A1797" t="s">
        <v>57</v>
      </c>
      <c r="E1797" s="39" t="s">
        <v>5</v>
      </c>
    </row>
    <row r="1798" spans="1:16" ht="25.5">
      <c r="A1798" t="s">
        <v>49</v>
      </c>
      <c s="34" t="s">
        <v>2128</v>
      </c>
      <c s="34" t="s">
        <v>2129</v>
      </c>
      <c s="35" t="s">
        <v>5</v>
      </c>
      <c s="6" t="s">
        <v>1568</v>
      </c>
      <c s="36" t="s">
        <v>53</v>
      </c>
      <c s="37">
        <v>5.416</v>
      </c>
      <c s="36">
        <v>0</v>
      </c>
      <c s="36">
        <f>ROUND(G1798*H1798,6)</f>
      </c>
      <c r="L1798" s="38">
        <v>0</v>
      </c>
      <c s="32">
        <f>ROUND(ROUND(L1798,2)*ROUND(G1798,3),2)</f>
      </c>
      <c s="36" t="s">
        <v>54</v>
      </c>
      <c>
        <f>(M1798*21)/100</f>
      </c>
      <c t="s">
        <v>27</v>
      </c>
    </row>
    <row r="1799" spans="1:5" ht="25.5">
      <c r="A1799" s="35" t="s">
        <v>55</v>
      </c>
      <c r="E1799" s="39" t="s">
        <v>1568</v>
      </c>
    </row>
    <row r="1800" spans="1:5" ht="12.75">
      <c r="A1800" s="35" t="s">
        <v>56</v>
      </c>
      <c r="E1800" s="40" t="s">
        <v>5</v>
      </c>
    </row>
    <row r="1801" spans="1:5" ht="12.75">
      <c r="A1801" t="s">
        <v>57</v>
      </c>
      <c r="E1801" s="39" t="s">
        <v>5</v>
      </c>
    </row>
    <row r="1802" spans="1:16" ht="38.25">
      <c r="A1802" t="s">
        <v>49</v>
      </c>
      <c s="34" t="s">
        <v>2130</v>
      </c>
      <c s="34" t="s">
        <v>79</v>
      </c>
      <c s="35" t="s">
        <v>5</v>
      </c>
      <c s="6" t="s">
        <v>2131</v>
      </c>
      <c s="36" t="s">
        <v>53</v>
      </c>
      <c s="37">
        <v>5.416</v>
      </c>
      <c s="36">
        <v>0</v>
      </c>
      <c s="36">
        <f>ROUND(G1802*H1802,6)</f>
      </c>
      <c r="L1802" s="38">
        <v>0</v>
      </c>
      <c s="32">
        <f>ROUND(ROUND(L1802,2)*ROUND(G1802,3),2)</f>
      </c>
      <c s="36" t="s">
        <v>54</v>
      </c>
      <c>
        <f>(M1802*21)/100</f>
      </c>
      <c t="s">
        <v>27</v>
      </c>
    </row>
    <row r="1803" spans="1:5" ht="51">
      <c r="A1803" s="35" t="s">
        <v>55</v>
      </c>
      <c r="E1803" s="39" t="s">
        <v>2132</v>
      </c>
    </row>
    <row r="1804" spans="1:5" ht="12.75">
      <c r="A1804" s="35" t="s">
        <v>56</v>
      </c>
      <c r="E1804" s="40" t="s">
        <v>5</v>
      </c>
    </row>
    <row r="1805" spans="1:5" ht="12.75">
      <c r="A1805" t="s">
        <v>57</v>
      </c>
      <c r="E1805" s="39" t="s">
        <v>5</v>
      </c>
    </row>
    <row r="1806" spans="1:16" ht="25.5">
      <c r="A1806" t="s">
        <v>49</v>
      </c>
      <c s="34" t="s">
        <v>2133</v>
      </c>
      <c s="34" t="s">
        <v>2134</v>
      </c>
      <c s="35" t="s">
        <v>5</v>
      </c>
      <c s="6" t="s">
        <v>2135</v>
      </c>
      <c s="36" t="s">
        <v>409</v>
      </c>
      <c s="37">
        <v>282.39</v>
      </c>
      <c s="36">
        <v>0</v>
      </c>
      <c s="36">
        <f>ROUND(G1806*H1806,6)</f>
      </c>
      <c r="L1806" s="38">
        <v>0</v>
      </c>
      <c s="32">
        <f>ROUND(ROUND(L1806,2)*ROUND(G1806,3),2)</f>
      </c>
      <c s="36" t="s">
        <v>54</v>
      </c>
      <c>
        <f>(M1806*21)/100</f>
      </c>
      <c t="s">
        <v>27</v>
      </c>
    </row>
    <row r="1807" spans="1:5" ht="25.5">
      <c r="A1807" s="35" t="s">
        <v>55</v>
      </c>
      <c r="E1807" s="39" t="s">
        <v>2135</v>
      </c>
    </row>
    <row r="1808" spans="1:5" ht="12.75">
      <c r="A1808" s="35" t="s">
        <v>56</v>
      </c>
      <c r="E1808" s="40" t="s">
        <v>5</v>
      </c>
    </row>
    <row r="1809" spans="1:5" ht="12.75">
      <c r="A1809" t="s">
        <v>57</v>
      </c>
      <c r="E1809" s="39" t="s">
        <v>5</v>
      </c>
    </row>
    <row r="1810" spans="1:16" ht="25.5">
      <c r="A1810" t="s">
        <v>49</v>
      </c>
      <c s="34" t="s">
        <v>2136</v>
      </c>
      <c s="34" t="s">
        <v>2137</v>
      </c>
      <c s="35" t="s">
        <v>5</v>
      </c>
      <c s="6" t="s">
        <v>2138</v>
      </c>
      <c s="36" t="s">
        <v>350</v>
      </c>
      <c s="37">
        <v>200</v>
      </c>
      <c s="36">
        <v>0</v>
      </c>
      <c s="36">
        <f>ROUND(G1810*H1810,6)</f>
      </c>
      <c r="L1810" s="38">
        <v>0</v>
      </c>
      <c s="32">
        <f>ROUND(ROUND(L1810,2)*ROUND(G1810,3),2)</f>
      </c>
      <c s="36" t="s">
        <v>54</v>
      </c>
      <c>
        <f>(M1810*21)/100</f>
      </c>
      <c t="s">
        <v>27</v>
      </c>
    </row>
    <row r="1811" spans="1:5" ht="25.5">
      <c r="A1811" s="35" t="s">
        <v>55</v>
      </c>
      <c r="E1811" s="39" t="s">
        <v>2138</v>
      </c>
    </row>
    <row r="1812" spans="1:5" ht="12.75">
      <c r="A1812" s="35" t="s">
        <v>56</v>
      </c>
      <c r="E1812" s="40" t="s">
        <v>5</v>
      </c>
    </row>
    <row r="1813" spans="1:5" ht="12.75">
      <c r="A1813" t="s">
        <v>57</v>
      </c>
      <c r="E1813" s="39" t="s">
        <v>5</v>
      </c>
    </row>
    <row r="1814" spans="1:16" ht="12.75">
      <c r="A1814" t="s">
        <v>49</v>
      </c>
      <c s="34" t="s">
        <v>2139</v>
      </c>
      <c s="34" t="s">
        <v>2140</v>
      </c>
      <c s="35" t="s">
        <v>5</v>
      </c>
      <c s="6" t="s">
        <v>2141</v>
      </c>
      <c s="36" t="s">
        <v>409</v>
      </c>
      <c s="37">
        <v>282.39</v>
      </c>
      <c s="36">
        <v>0</v>
      </c>
      <c s="36">
        <f>ROUND(G1814*H1814,6)</f>
      </c>
      <c r="L1814" s="38">
        <v>0</v>
      </c>
      <c s="32">
        <f>ROUND(ROUND(L1814,2)*ROUND(G1814,3),2)</f>
      </c>
      <c s="36" t="s">
        <v>54</v>
      </c>
      <c>
        <f>(M1814*21)/100</f>
      </c>
      <c t="s">
        <v>27</v>
      </c>
    </row>
    <row r="1815" spans="1:5" ht="12.75">
      <c r="A1815" s="35" t="s">
        <v>55</v>
      </c>
      <c r="E1815" s="39" t="s">
        <v>2141</v>
      </c>
    </row>
    <row r="1816" spans="1:5" ht="12.75">
      <c r="A1816" s="35" t="s">
        <v>56</v>
      </c>
      <c r="E1816" s="40" t="s">
        <v>5</v>
      </c>
    </row>
    <row r="1817" spans="1:5" ht="12.75">
      <c r="A1817" t="s">
        <v>57</v>
      </c>
      <c r="E1817" s="39" t="s">
        <v>5</v>
      </c>
    </row>
    <row r="1818" spans="1:16" ht="12.75">
      <c r="A1818" t="s">
        <v>49</v>
      </c>
      <c s="34" t="s">
        <v>2142</v>
      </c>
      <c s="34" t="s">
        <v>2143</v>
      </c>
      <c s="35" t="s">
        <v>5</v>
      </c>
      <c s="6" t="s">
        <v>2144</v>
      </c>
      <c s="36" t="s">
        <v>409</v>
      </c>
      <c s="37">
        <v>282.39</v>
      </c>
      <c s="36">
        <v>0</v>
      </c>
      <c s="36">
        <f>ROUND(G1818*H1818,6)</f>
      </c>
      <c r="L1818" s="38">
        <v>0</v>
      </c>
      <c s="32">
        <f>ROUND(ROUND(L1818,2)*ROUND(G1818,3),2)</f>
      </c>
      <c s="36" t="s">
        <v>54</v>
      </c>
      <c>
        <f>(M1818*21)/100</f>
      </c>
      <c t="s">
        <v>27</v>
      </c>
    </row>
    <row r="1819" spans="1:5" ht="12.75">
      <c r="A1819" s="35" t="s">
        <v>55</v>
      </c>
      <c r="E1819" s="39" t="s">
        <v>2144</v>
      </c>
    </row>
    <row r="1820" spans="1:5" ht="12.75">
      <c r="A1820" s="35" t="s">
        <v>56</v>
      </c>
      <c r="E1820" s="40" t="s">
        <v>5</v>
      </c>
    </row>
    <row r="1821" spans="1:5" ht="12.75">
      <c r="A1821" t="s">
        <v>57</v>
      </c>
      <c r="E1821" s="39" t="s">
        <v>5</v>
      </c>
    </row>
    <row r="1822" spans="1:16" ht="25.5">
      <c r="A1822" t="s">
        <v>49</v>
      </c>
      <c s="34" t="s">
        <v>2145</v>
      </c>
      <c s="34" t="s">
        <v>2146</v>
      </c>
      <c s="35" t="s">
        <v>5</v>
      </c>
      <c s="6" t="s">
        <v>2147</v>
      </c>
      <c s="36" t="s">
        <v>53</v>
      </c>
      <c s="37">
        <v>0.488</v>
      </c>
      <c s="36">
        <v>0</v>
      </c>
      <c s="36">
        <f>ROUND(G1822*H1822,6)</f>
      </c>
      <c r="L1822" s="38">
        <v>0</v>
      </c>
      <c s="32">
        <f>ROUND(ROUND(L1822,2)*ROUND(G1822,3),2)</f>
      </c>
      <c s="36" t="s">
        <v>54</v>
      </c>
      <c>
        <f>(M1822*21)/100</f>
      </c>
      <c t="s">
        <v>27</v>
      </c>
    </row>
    <row r="1823" spans="1:5" ht="38.25">
      <c r="A1823" s="35" t="s">
        <v>55</v>
      </c>
      <c r="E1823" s="39" t="s">
        <v>2148</v>
      </c>
    </row>
    <row r="1824" spans="1:5" ht="12.75">
      <c r="A1824" s="35" t="s">
        <v>56</v>
      </c>
      <c r="E1824" s="40" t="s">
        <v>5</v>
      </c>
    </row>
    <row r="1825" spans="1:5" ht="12.75">
      <c r="A1825" t="s">
        <v>57</v>
      </c>
      <c r="E1825" s="39" t="s">
        <v>5</v>
      </c>
    </row>
    <row r="1826" spans="1:16" ht="38.25">
      <c r="A1826" t="s">
        <v>49</v>
      </c>
      <c s="34" t="s">
        <v>2149</v>
      </c>
      <c s="34" t="s">
        <v>2150</v>
      </c>
      <c s="35" t="s">
        <v>5</v>
      </c>
      <c s="6" t="s">
        <v>2151</v>
      </c>
      <c s="36" t="s">
        <v>53</v>
      </c>
      <c s="37">
        <v>0.488</v>
      </c>
      <c s="36">
        <v>0</v>
      </c>
      <c s="36">
        <f>ROUND(G1826*H1826,6)</f>
      </c>
      <c r="L1826" s="38">
        <v>0</v>
      </c>
      <c s="32">
        <f>ROUND(ROUND(L1826,2)*ROUND(G1826,3),2)</f>
      </c>
      <c s="36" t="s">
        <v>54</v>
      </c>
      <c>
        <f>(M1826*21)/100</f>
      </c>
      <c t="s">
        <v>27</v>
      </c>
    </row>
    <row r="1827" spans="1:5" ht="38.25">
      <c r="A1827" s="35" t="s">
        <v>55</v>
      </c>
      <c r="E1827" s="39" t="s">
        <v>2152</v>
      </c>
    </row>
    <row r="1828" spans="1:5" ht="12.75">
      <c r="A1828" s="35" t="s">
        <v>56</v>
      </c>
      <c r="E1828" s="40" t="s">
        <v>5</v>
      </c>
    </row>
    <row r="1829" spans="1:5" ht="12.75">
      <c r="A1829" t="s">
        <v>57</v>
      </c>
      <c r="E1829" s="39" t="s">
        <v>5</v>
      </c>
    </row>
    <row r="1830" spans="1:13" ht="12.75">
      <c r="A1830" t="s">
        <v>46</v>
      </c>
      <c r="C1830" s="31" t="s">
        <v>2153</v>
      </c>
      <c r="E1830" s="33" t="s">
        <v>2154</v>
      </c>
      <c r="J1830" s="32">
        <f>0</f>
      </c>
      <c s="32">
        <f>0</f>
      </c>
      <c s="32">
        <f>0+L1831+L1835+L1839+L1843+L1847+L1851+L1855+L1859+L1863+L1867+L1871+L1875+L1879+L1883+L1887+L1891+L1895+L1899+L1903+L1907+L1911</f>
      </c>
      <c s="32">
        <f>0+M1831+M1835+M1839+M1843+M1847+M1851+M1855+M1859+M1863+M1867+M1871+M1875+M1879+M1883+M1887+M1891+M1895+M1899+M1903+M1907+M1911</f>
      </c>
    </row>
    <row r="1831" spans="1:16" ht="12.75">
      <c r="A1831" t="s">
        <v>49</v>
      </c>
      <c s="34" t="s">
        <v>2155</v>
      </c>
      <c s="34" t="s">
        <v>2156</v>
      </c>
      <c s="35" t="s">
        <v>5</v>
      </c>
      <c s="6" t="s">
        <v>2157</v>
      </c>
      <c s="36" t="s">
        <v>172</v>
      </c>
      <c s="37">
        <v>150.55</v>
      </c>
      <c s="36">
        <v>0</v>
      </c>
      <c s="36">
        <f>ROUND(G1831*H1831,6)</f>
      </c>
      <c r="L1831" s="38">
        <v>0</v>
      </c>
      <c s="32">
        <f>ROUND(ROUND(L1831,2)*ROUND(G1831,3),2)</f>
      </c>
      <c s="36" t="s">
        <v>54</v>
      </c>
      <c>
        <f>(M1831*21)/100</f>
      </c>
      <c t="s">
        <v>27</v>
      </c>
    </row>
    <row r="1832" spans="1:5" ht="12.75">
      <c r="A1832" s="35" t="s">
        <v>55</v>
      </c>
      <c r="E1832" s="39" t="s">
        <v>2157</v>
      </c>
    </row>
    <row r="1833" spans="1:5" ht="12.75">
      <c r="A1833" s="35" t="s">
        <v>56</v>
      </c>
      <c r="E1833" s="40" t="s">
        <v>5</v>
      </c>
    </row>
    <row r="1834" spans="1:5" ht="12.75">
      <c r="A1834" t="s">
        <v>57</v>
      </c>
      <c r="E1834" s="39" t="s">
        <v>5</v>
      </c>
    </row>
    <row r="1835" spans="1:16" ht="12.75">
      <c r="A1835" t="s">
        <v>49</v>
      </c>
      <c s="34" t="s">
        <v>2158</v>
      </c>
      <c s="34" t="s">
        <v>2159</v>
      </c>
      <c s="35" t="s">
        <v>5</v>
      </c>
      <c s="6" t="s">
        <v>2160</v>
      </c>
      <c s="36" t="s">
        <v>409</v>
      </c>
      <c s="37">
        <v>570.15</v>
      </c>
      <c s="36">
        <v>0</v>
      </c>
      <c s="36">
        <f>ROUND(G1835*H1835,6)</f>
      </c>
      <c r="L1835" s="38">
        <v>0</v>
      </c>
      <c s="32">
        <f>ROUND(ROUND(L1835,2)*ROUND(G1835,3),2)</f>
      </c>
      <c s="36" t="s">
        <v>54</v>
      </c>
      <c>
        <f>(M1835*21)/100</f>
      </c>
      <c t="s">
        <v>27</v>
      </c>
    </row>
    <row r="1836" spans="1:5" ht="12.75">
      <c r="A1836" s="35" t="s">
        <v>55</v>
      </c>
      <c r="E1836" s="39" t="s">
        <v>2160</v>
      </c>
    </row>
    <row r="1837" spans="1:5" ht="12.75">
      <c r="A1837" s="35" t="s">
        <v>56</v>
      </c>
      <c r="E1837" s="40" t="s">
        <v>5</v>
      </c>
    </row>
    <row r="1838" spans="1:5" ht="12.75">
      <c r="A1838" t="s">
        <v>57</v>
      </c>
      <c r="E1838" s="39" t="s">
        <v>5</v>
      </c>
    </row>
    <row r="1839" spans="1:16" ht="12.75">
      <c r="A1839" t="s">
        <v>49</v>
      </c>
      <c s="34" t="s">
        <v>2161</v>
      </c>
      <c s="34" t="s">
        <v>2162</v>
      </c>
      <c s="35" t="s">
        <v>5</v>
      </c>
      <c s="6" t="s">
        <v>2163</v>
      </c>
      <c s="36" t="s">
        <v>172</v>
      </c>
      <c s="37">
        <v>684.18</v>
      </c>
      <c s="36">
        <v>0</v>
      </c>
      <c s="36">
        <f>ROUND(G1839*H1839,6)</f>
      </c>
      <c r="L1839" s="38">
        <v>0</v>
      </c>
      <c s="32">
        <f>ROUND(ROUND(L1839,2)*ROUND(G1839,3),2)</f>
      </c>
      <c s="36" t="s">
        <v>54</v>
      </c>
      <c>
        <f>(M1839*21)/100</f>
      </c>
      <c t="s">
        <v>27</v>
      </c>
    </row>
    <row r="1840" spans="1:5" ht="12.75">
      <c r="A1840" s="35" t="s">
        <v>55</v>
      </c>
      <c r="E1840" s="39" t="s">
        <v>2163</v>
      </c>
    </row>
    <row r="1841" spans="1:5" ht="12.75">
      <c r="A1841" s="35" t="s">
        <v>56</v>
      </c>
      <c r="E1841" s="40" t="s">
        <v>5</v>
      </c>
    </row>
    <row r="1842" spans="1:5" ht="12.75">
      <c r="A1842" t="s">
        <v>57</v>
      </c>
      <c r="E1842" s="39" t="s">
        <v>5</v>
      </c>
    </row>
    <row r="1843" spans="1:16" ht="25.5">
      <c r="A1843" t="s">
        <v>49</v>
      </c>
      <c s="34" t="s">
        <v>2164</v>
      </c>
      <c s="34" t="s">
        <v>2165</v>
      </c>
      <c s="35" t="s">
        <v>5</v>
      </c>
      <c s="6" t="s">
        <v>1568</v>
      </c>
      <c s="36" t="s">
        <v>53</v>
      </c>
      <c s="37">
        <v>2.367</v>
      </c>
      <c s="36">
        <v>0</v>
      </c>
      <c s="36">
        <f>ROUND(G1843*H1843,6)</f>
      </c>
      <c r="L1843" s="38">
        <v>0</v>
      </c>
      <c s="32">
        <f>ROUND(ROUND(L1843,2)*ROUND(G1843,3),2)</f>
      </c>
      <c s="36" t="s">
        <v>54</v>
      </c>
      <c>
        <f>(M1843*21)/100</f>
      </c>
      <c t="s">
        <v>27</v>
      </c>
    </row>
    <row r="1844" spans="1:5" ht="25.5">
      <c r="A1844" s="35" t="s">
        <v>55</v>
      </c>
      <c r="E1844" s="39" t="s">
        <v>1568</v>
      </c>
    </row>
    <row r="1845" spans="1:5" ht="12.75">
      <c r="A1845" s="35" t="s">
        <v>56</v>
      </c>
      <c r="E1845" s="40" t="s">
        <v>5</v>
      </c>
    </row>
    <row r="1846" spans="1:5" ht="12.75">
      <c r="A1846" t="s">
        <v>57</v>
      </c>
      <c r="E1846" s="39" t="s">
        <v>5</v>
      </c>
    </row>
    <row r="1847" spans="1:16" ht="38.25">
      <c r="A1847" t="s">
        <v>49</v>
      </c>
      <c s="34" t="s">
        <v>2166</v>
      </c>
      <c s="34" t="s">
        <v>82</v>
      </c>
      <c s="35" t="s">
        <v>5</v>
      </c>
      <c s="6" t="s">
        <v>2167</v>
      </c>
      <c s="36" t="s">
        <v>53</v>
      </c>
      <c s="37">
        <v>2.367</v>
      </c>
      <c s="36">
        <v>0</v>
      </c>
      <c s="36">
        <f>ROUND(G1847*H1847,6)</f>
      </c>
      <c r="L1847" s="38">
        <v>0</v>
      </c>
      <c s="32">
        <f>ROUND(ROUND(L1847,2)*ROUND(G1847,3),2)</f>
      </c>
      <c s="36" t="s">
        <v>54</v>
      </c>
      <c>
        <f>(M1847*21)/100</f>
      </c>
      <c t="s">
        <v>27</v>
      </c>
    </row>
    <row r="1848" spans="1:5" ht="51">
      <c r="A1848" s="35" t="s">
        <v>55</v>
      </c>
      <c r="E1848" s="39" t="s">
        <v>2168</v>
      </c>
    </row>
    <row r="1849" spans="1:5" ht="12.75">
      <c r="A1849" s="35" t="s">
        <v>56</v>
      </c>
      <c r="E1849" s="40" t="s">
        <v>5</v>
      </c>
    </row>
    <row r="1850" spans="1:5" ht="12.75">
      <c r="A1850" t="s">
        <v>57</v>
      </c>
      <c r="E1850" s="39" t="s">
        <v>5</v>
      </c>
    </row>
    <row r="1851" spans="1:16" ht="12.75">
      <c r="A1851" t="s">
        <v>49</v>
      </c>
      <c s="34" t="s">
        <v>2169</v>
      </c>
      <c s="34" t="s">
        <v>2170</v>
      </c>
      <c s="35" t="s">
        <v>5</v>
      </c>
      <c s="6" t="s">
        <v>2171</v>
      </c>
      <c s="36" t="s">
        <v>409</v>
      </c>
      <c s="37">
        <v>458.78</v>
      </c>
      <c s="36">
        <v>0</v>
      </c>
      <c s="36">
        <f>ROUND(G1851*H1851,6)</f>
      </c>
      <c r="L1851" s="38">
        <v>0</v>
      </c>
      <c s="32">
        <f>ROUND(ROUND(L1851,2)*ROUND(G1851,3),2)</f>
      </c>
      <c s="36" t="s">
        <v>54</v>
      </c>
      <c>
        <f>(M1851*21)/100</f>
      </c>
      <c t="s">
        <v>27</v>
      </c>
    </row>
    <row r="1852" spans="1:5" ht="12.75">
      <c r="A1852" s="35" t="s">
        <v>55</v>
      </c>
      <c r="E1852" s="39" t="s">
        <v>2171</v>
      </c>
    </row>
    <row r="1853" spans="1:5" ht="12.75">
      <c r="A1853" s="35" t="s">
        <v>56</v>
      </c>
      <c r="E1853" s="40" t="s">
        <v>5</v>
      </c>
    </row>
    <row r="1854" spans="1:5" ht="12.75">
      <c r="A1854" t="s">
        <v>57</v>
      </c>
      <c r="E1854" s="39" t="s">
        <v>5</v>
      </c>
    </row>
    <row r="1855" spans="1:16" ht="38.25">
      <c r="A1855" t="s">
        <v>49</v>
      </c>
      <c s="34" t="s">
        <v>2172</v>
      </c>
      <c s="34" t="s">
        <v>2173</v>
      </c>
      <c s="35" t="s">
        <v>5</v>
      </c>
      <c s="6" t="s">
        <v>2174</v>
      </c>
      <c s="36" t="s">
        <v>409</v>
      </c>
      <c s="37">
        <v>504.658</v>
      </c>
      <c s="36">
        <v>0</v>
      </c>
      <c s="36">
        <f>ROUND(G1855*H1855,6)</f>
      </c>
      <c r="L1855" s="38">
        <v>0</v>
      </c>
      <c s="32">
        <f>ROUND(ROUND(L1855,2)*ROUND(G1855,3),2)</f>
      </c>
      <c s="36" t="s">
        <v>54</v>
      </c>
      <c>
        <f>(M1855*21)/100</f>
      </c>
      <c t="s">
        <v>27</v>
      </c>
    </row>
    <row r="1856" spans="1:5" ht="38.25">
      <c r="A1856" s="35" t="s">
        <v>55</v>
      </c>
      <c r="E1856" s="39" t="s">
        <v>2175</v>
      </c>
    </row>
    <row r="1857" spans="1:5" ht="12.75">
      <c r="A1857" s="35" t="s">
        <v>56</v>
      </c>
      <c r="E1857" s="40" t="s">
        <v>5</v>
      </c>
    </row>
    <row r="1858" spans="1:5" ht="12.75">
      <c r="A1858" t="s">
        <v>57</v>
      </c>
      <c r="E1858" s="39" t="s">
        <v>5</v>
      </c>
    </row>
    <row r="1859" spans="1:16" ht="12.75">
      <c r="A1859" t="s">
        <v>49</v>
      </c>
      <c s="34" t="s">
        <v>2176</v>
      </c>
      <c s="34" t="s">
        <v>2177</v>
      </c>
      <c s="35" t="s">
        <v>5</v>
      </c>
      <c s="6" t="s">
        <v>2178</v>
      </c>
      <c s="36" t="s">
        <v>172</v>
      </c>
      <c s="37">
        <v>706.521</v>
      </c>
      <c s="36">
        <v>0</v>
      </c>
      <c s="36">
        <f>ROUND(G1859*H1859,6)</f>
      </c>
      <c r="L1859" s="38">
        <v>0</v>
      </c>
      <c s="32">
        <f>ROUND(ROUND(L1859,2)*ROUND(G1859,3),2)</f>
      </c>
      <c s="36" t="s">
        <v>54</v>
      </c>
      <c>
        <f>(M1859*21)/100</f>
      </c>
      <c t="s">
        <v>27</v>
      </c>
    </row>
    <row r="1860" spans="1:5" ht="12.75">
      <c r="A1860" s="35" t="s">
        <v>55</v>
      </c>
      <c r="E1860" s="39" t="s">
        <v>2178</v>
      </c>
    </row>
    <row r="1861" spans="1:5" ht="12.75">
      <c r="A1861" s="35" t="s">
        <v>56</v>
      </c>
      <c r="E1861" s="40" t="s">
        <v>5</v>
      </c>
    </row>
    <row r="1862" spans="1:5" ht="12.75">
      <c r="A1862" t="s">
        <v>57</v>
      </c>
      <c r="E1862" s="39" t="s">
        <v>5</v>
      </c>
    </row>
    <row r="1863" spans="1:16" ht="12.75">
      <c r="A1863" t="s">
        <v>49</v>
      </c>
      <c s="34" t="s">
        <v>2179</v>
      </c>
      <c s="34" t="s">
        <v>2180</v>
      </c>
      <c s="35" t="s">
        <v>5</v>
      </c>
      <c s="6" t="s">
        <v>2181</v>
      </c>
      <c s="36" t="s">
        <v>172</v>
      </c>
      <c s="37">
        <v>741.847</v>
      </c>
      <c s="36">
        <v>0</v>
      </c>
      <c s="36">
        <f>ROUND(G1863*H1863,6)</f>
      </c>
      <c r="L1863" s="38">
        <v>0</v>
      </c>
      <c s="32">
        <f>ROUND(ROUND(L1863,2)*ROUND(G1863,3),2)</f>
      </c>
      <c s="36" t="s">
        <v>54</v>
      </c>
      <c>
        <f>(M1863*21)/100</f>
      </c>
      <c t="s">
        <v>27</v>
      </c>
    </row>
    <row r="1864" spans="1:5" ht="12.75">
      <c r="A1864" s="35" t="s">
        <v>55</v>
      </c>
      <c r="E1864" s="39" t="s">
        <v>2181</v>
      </c>
    </row>
    <row r="1865" spans="1:5" ht="12.75">
      <c r="A1865" s="35" t="s">
        <v>56</v>
      </c>
      <c r="E1865" s="40" t="s">
        <v>5</v>
      </c>
    </row>
    <row r="1866" spans="1:5" ht="12.75">
      <c r="A1866" t="s">
        <v>57</v>
      </c>
      <c r="E1866" s="39" t="s">
        <v>5</v>
      </c>
    </row>
    <row r="1867" spans="1:16" ht="12.75">
      <c r="A1867" t="s">
        <v>49</v>
      </c>
      <c s="34" t="s">
        <v>2182</v>
      </c>
      <c s="34" t="s">
        <v>2183</v>
      </c>
      <c s="35" t="s">
        <v>5</v>
      </c>
      <c s="6" t="s">
        <v>2184</v>
      </c>
      <c s="36" t="s">
        <v>172</v>
      </c>
      <c s="37">
        <v>706.521</v>
      </c>
      <c s="36">
        <v>0</v>
      </c>
      <c s="36">
        <f>ROUND(G1867*H1867,6)</f>
      </c>
      <c r="L1867" s="38">
        <v>0</v>
      </c>
      <c s="32">
        <f>ROUND(ROUND(L1867,2)*ROUND(G1867,3),2)</f>
      </c>
      <c s="36" t="s">
        <v>54</v>
      </c>
      <c>
        <f>(M1867*21)/100</f>
      </c>
      <c t="s">
        <v>27</v>
      </c>
    </row>
    <row r="1868" spans="1:5" ht="12.75">
      <c r="A1868" s="35" t="s">
        <v>55</v>
      </c>
      <c r="E1868" s="39" t="s">
        <v>2184</v>
      </c>
    </row>
    <row r="1869" spans="1:5" ht="12.75">
      <c r="A1869" s="35" t="s">
        <v>56</v>
      </c>
      <c r="E1869" s="40" t="s">
        <v>5</v>
      </c>
    </row>
    <row r="1870" spans="1:5" ht="12.75">
      <c r="A1870" t="s">
        <v>57</v>
      </c>
      <c r="E1870" s="39" t="s">
        <v>5</v>
      </c>
    </row>
    <row r="1871" spans="1:16" ht="38.25">
      <c r="A1871" t="s">
        <v>49</v>
      </c>
      <c s="34" t="s">
        <v>2185</v>
      </c>
      <c s="34" t="s">
        <v>2186</v>
      </c>
      <c s="35" t="s">
        <v>5</v>
      </c>
      <c s="6" t="s">
        <v>2174</v>
      </c>
      <c s="36" t="s">
        <v>409</v>
      </c>
      <c s="37">
        <v>127.174</v>
      </c>
      <c s="36">
        <v>0</v>
      </c>
      <c s="36">
        <f>ROUND(G1871*H1871,6)</f>
      </c>
      <c r="L1871" s="38">
        <v>0</v>
      </c>
      <c s="32">
        <f>ROUND(ROUND(L1871,2)*ROUND(G1871,3),2)</f>
      </c>
      <c s="36" t="s">
        <v>54</v>
      </c>
      <c>
        <f>(M1871*21)/100</f>
      </c>
      <c t="s">
        <v>27</v>
      </c>
    </row>
    <row r="1872" spans="1:5" ht="38.25">
      <c r="A1872" s="35" t="s">
        <v>55</v>
      </c>
      <c r="E1872" s="39" t="s">
        <v>2175</v>
      </c>
    </row>
    <row r="1873" spans="1:5" ht="12.75">
      <c r="A1873" s="35" t="s">
        <v>56</v>
      </c>
      <c r="E1873" s="40" t="s">
        <v>5</v>
      </c>
    </row>
    <row r="1874" spans="1:5" ht="12.75">
      <c r="A1874" t="s">
        <v>57</v>
      </c>
      <c r="E1874" s="39" t="s">
        <v>5</v>
      </c>
    </row>
    <row r="1875" spans="1:16" ht="12.75">
      <c r="A1875" t="s">
        <v>49</v>
      </c>
      <c s="34" t="s">
        <v>2187</v>
      </c>
      <c s="34" t="s">
        <v>2188</v>
      </c>
      <c s="35" t="s">
        <v>5</v>
      </c>
      <c s="6" t="s">
        <v>2189</v>
      </c>
      <c s="36" t="s">
        <v>409</v>
      </c>
      <c s="37">
        <v>564.758</v>
      </c>
      <c s="36">
        <v>0</v>
      </c>
      <c s="36">
        <f>ROUND(G1875*H1875,6)</f>
      </c>
      <c r="L1875" s="38">
        <v>0</v>
      </c>
      <c s="32">
        <f>ROUND(ROUND(L1875,2)*ROUND(G1875,3),2)</f>
      </c>
      <c s="36" t="s">
        <v>54</v>
      </c>
      <c>
        <f>(M1875*21)/100</f>
      </c>
      <c t="s">
        <v>27</v>
      </c>
    </row>
    <row r="1876" spans="1:5" ht="12.75">
      <c r="A1876" s="35" t="s">
        <v>55</v>
      </c>
      <c r="E1876" s="39" t="s">
        <v>2189</v>
      </c>
    </row>
    <row r="1877" spans="1:5" ht="12.75">
      <c r="A1877" s="35" t="s">
        <v>56</v>
      </c>
      <c r="E1877" s="40" t="s">
        <v>5</v>
      </c>
    </row>
    <row r="1878" spans="1:5" ht="12.75">
      <c r="A1878" t="s">
        <v>57</v>
      </c>
      <c r="E1878" s="39" t="s">
        <v>5</v>
      </c>
    </row>
    <row r="1879" spans="1:16" ht="12.75">
      <c r="A1879" t="s">
        <v>49</v>
      </c>
      <c s="34" t="s">
        <v>2190</v>
      </c>
      <c s="34" t="s">
        <v>2191</v>
      </c>
      <c s="35" t="s">
        <v>5</v>
      </c>
      <c s="6" t="s">
        <v>2192</v>
      </c>
      <c s="36" t="s">
        <v>172</v>
      </c>
      <c s="37">
        <v>903.613</v>
      </c>
      <c s="36">
        <v>0</v>
      </c>
      <c s="36">
        <f>ROUND(G1879*H1879,6)</f>
      </c>
      <c r="L1879" s="38">
        <v>0</v>
      </c>
      <c s="32">
        <f>ROUND(ROUND(L1879,2)*ROUND(G1879,3),2)</f>
      </c>
      <c s="36" t="s">
        <v>54</v>
      </c>
      <c>
        <f>(M1879*21)/100</f>
      </c>
      <c t="s">
        <v>27</v>
      </c>
    </row>
    <row r="1880" spans="1:5" ht="12.75">
      <c r="A1880" s="35" t="s">
        <v>55</v>
      </c>
      <c r="E1880" s="39" t="s">
        <v>2192</v>
      </c>
    </row>
    <row r="1881" spans="1:5" ht="12.75">
      <c r="A1881" s="35" t="s">
        <v>56</v>
      </c>
      <c r="E1881" s="40" t="s">
        <v>5</v>
      </c>
    </row>
    <row r="1882" spans="1:5" ht="12.75">
      <c r="A1882" t="s">
        <v>57</v>
      </c>
      <c r="E1882" s="39" t="s">
        <v>5</v>
      </c>
    </row>
    <row r="1883" spans="1:16" ht="12.75">
      <c r="A1883" t="s">
        <v>49</v>
      </c>
      <c s="34" t="s">
        <v>2193</v>
      </c>
      <c s="34" t="s">
        <v>2194</v>
      </c>
      <c s="35" t="s">
        <v>5</v>
      </c>
      <c s="6" t="s">
        <v>2195</v>
      </c>
      <c s="36" t="s">
        <v>172</v>
      </c>
      <c s="37">
        <v>948.794</v>
      </c>
      <c s="36">
        <v>0</v>
      </c>
      <c s="36">
        <f>ROUND(G1883*H1883,6)</f>
      </c>
      <c r="L1883" s="38">
        <v>0</v>
      </c>
      <c s="32">
        <f>ROUND(ROUND(L1883,2)*ROUND(G1883,3),2)</f>
      </c>
      <c s="36" t="s">
        <v>54</v>
      </c>
      <c>
        <f>(M1883*21)/100</f>
      </c>
      <c t="s">
        <v>27</v>
      </c>
    </row>
    <row r="1884" spans="1:5" ht="12.75">
      <c r="A1884" s="35" t="s">
        <v>55</v>
      </c>
      <c r="E1884" s="39" t="s">
        <v>2195</v>
      </c>
    </row>
    <row r="1885" spans="1:5" ht="12.75">
      <c r="A1885" s="35" t="s">
        <v>56</v>
      </c>
      <c r="E1885" s="40" t="s">
        <v>5</v>
      </c>
    </row>
    <row r="1886" spans="1:5" ht="12.75">
      <c r="A1886" t="s">
        <v>57</v>
      </c>
      <c r="E1886" s="39" t="s">
        <v>5</v>
      </c>
    </row>
    <row r="1887" spans="1:16" ht="12.75">
      <c r="A1887" t="s">
        <v>49</v>
      </c>
      <c s="34" t="s">
        <v>2196</v>
      </c>
      <c s="34" t="s">
        <v>2197</v>
      </c>
      <c s="35" t="s">
        <v>5</v>
      </c>
      <c s="6" t="s">
        <v>2198</v>
      </c>
      <c s="36" t="s">
        <v>409</v>
      </c>
      <c s="37">
        <v>564.758</v>
      </c>
      <c s="36">
        <v>0</v>
      </c>
      <c s="36">
        <f>ROUND(G1887*H1887,6)</f>
      </c>
      <c r="L1887" s="38">
        <v>0</v>
      </c>
      <c s="32">
        <f>ROUND(ROUND(L1887,2)*ROUND(G1887,3),2)</f>
      </c>
      <c s="36" t="s">
        <v>54</v>
      </c>
      <c>
        <f>(M1887*21)/100</f>
      </c>
      <c t="s">
        <v>27</v>
      </c>
    </row>
    <row r="1888" spans="1:5" ht="12.75">
      <c r="A1888" s="35" t="s">
        <v>55</v>
      </c>
      <c r="E1888" s="39" t="s">
        <v>2198</v>
      </c>
    </row>
    <row r="1889" spans="1:5" ht="12.75">
      <c r="A1889" s="35" t="s">
        <v>56</v>
      </c>
      <c r="E1889" s="40" t="s">
        <v>5</v>
      </c>
    </row>
    <row r="1890" spans="1:5" ht="12.75">
      <c r="A1890" t="s">
        <v>57</v>
      </c>
      <c r="E1890" s="39" t="s">
        <v>5</v>
      </c>
    </row>
    <row r="1891" spans="1:16" ht="12.75">
      <c r="A1891" t="s">
        <v>49</v>
      </c>
      <c s="34" t="s">
        <v>2199</v>
      </c>
      <c s="34" t="s">
        <v>2200</v>
      </c>
      <c s="35" t="s">
        <v>5</v>
      </c>
      <c s="6" t="s">
        <v>2201</v>
      </c>
      <c s="36" t="s">
        <v>409</v>
      </c>
      <c s="37">
        <v>564.758</v>
      </c>
      <c s="36">
        <v>0</v>
      </c>
      <c s="36">
        <f>ROUND(G1891*H1891,6)</f>
      </c>
      <c r="L1891" s="38">
        <v>0</v>
      </c>
      <c s="32">
        <f>ROUND(ROUND(L1891,2)*ROUND(G1891,3),2)</f>
      </c>
      <c s="36" t="s">
        <v>54</v>
      </c>
      <c>
        <f>(M1891*21)/100</f>
      </c>
      <c t="s">
        <v>27</v>
      </c>
    </row>
    <row r="1892" spans="1:5" ht="12.75">
      <c r="A1892" s="35" t="s">
        <v>55</v>
      </c>
      <c r="E1892" s="39" t="s">
        <v>2201</v>
      </c>
    </row>
    <row r="1893" spans="1:5" ht="12.75">
      <c r="A1893" s="35" t="s">
        <v>56</v>
      </c>
      <c r="E1893" s="40" t="s">
        <v>5</v>
      </c>
    </row>
    <row r="1894" spans="1:5" ht="12.75">
      <c r="A1894" t="s">
        <v>57</v>
      </c>
      <c r="E1894" s="39" t="s">
        <v>5</v>
      </c>
    </row>
    <row r="1895" spans="1:16" ht="25.5">
      <c r="A1895" t="s">
        <v>49</v>
      </c>
      <c s="34" t="s">
        <v>2202</v>
      </c>
      <c s="34" t="s">
        <v>2203</v>
      </c>
      <c s="35" t="s">
        <v>5</v>
      </c>
      <c s="6" t="s">
        <v>2204</v>
      </c>
      <c s="36" t="s">
        <v>409</v>
      </c>
      <c s="37">
        <v>458.78</v>
      </c>
      <c s="36">
        <v>0</v>
      </c>
      <c s="36">
        <f>ROUND(G1895*H1895,6)</f>
      </c>
      <c r="L1895" s="38">
        <v>0</v>
      </c>
      <c s="32">
        <f>ROUND(ROUND(L1895,2)*ROUND(G1895,3),2)</f>
      </c>
      <c s="36" t="s">
        <v>54</v>
      </c>
      <c>
        <f>(M1895*21)/100</f>
      </c>
      <c t="s">
        <v>27</v>
      </c>
    </row>
    <row r="1896" spans="1:5" ht="25.5">
      <c r="A1896" s="35" t="s">
        <v>55</v>
      </c>
      <c r="E1896" s="39" t="s">
        <v>2204</v>
      </c>
    </row>
    <row r="1897" spans="1:5" ht="12.75">
      <c r="A1897" s="35" t="s">
        <v>56</v>
      </c>
      <c r="E1897" s="40" t="s">
        <v>5</v>
      </c>
    </row>
    <row r="1898" spans="1:5" ht="12.75">
      <c r="A1898" t="s">
        <v>57</v>
      </c>
      <c r="E1898" s="39" t="s">
        <v>5</v>
      </c>
    </row>
    <row r="1899" spans="1:16" ht="12.75">
      <c r="A1899" t="s">
        <v>49</v>
      </c>
      <c s="34" t="s">
        <v>2205</v>
      </c>
      <c s="34" t="s">
        <v>2206</v>
      </c>
      <c s="35" t="s">
        <v>5</v>
      </c>
      <c s="6" t="s">
        <v>2207</v>
      </c>
      <c s="36" t="s">
        <v>172</v>
      </c>
      <c s="37">
        <v>90</v>
      </c>
      <c s="36">
        <v>0</v>
      </c>
      <c s="36">
        <f>ROUND(G1899*H1899,6)</f>
      </c>
      <c r="L1899" s="38">
        <v>0</v>
      </c>
      <c s="32">
        <f>ROUND(ROUND(L1899,2)*ROUND(G1899,3),2)</f>
      </c>
      <c s="36" t="s">
        <v>54</v>
      </c>
      <c>
        <f>(M1899*21)/100</f>
      </c>
      <c t="s">
        <v>27</v>
      </c>
    </row>
    <row r="1900" spans="1:5" ht="12.75">
      <c r="A1900" s="35" t="s">
        <v>55</v>
      </c>
      <c r="E1900" s="39" t="s">
        <v>2207</v>
      </c>
    </row>
    <row r="1901" spans="1:5" ht="12.75">
      <c r="A1901" s="35" t="s">
        <v>56</v>
      </c>
      <c r="E1901" s="40" t="s">
        <v>5</v>
      </c>
    </row>
    <row r="1902" spans="1:5" ht="12.75">
      <c r="A1902" t="s">
        <v>57</v>
      </c>
      <c r="E1902" s="39" t="s">
        <v>5</v>
      </c>
    </row>
    <row r="1903" spans="1:16" ht="12.75">
      <c r="A1903" t="s">
        <v>49</v>
      </c>
      <c s="34" t="s">
        <v>2208</v>
      </c>
      <c s="34" t="s">
        <v>2209</v>
      </c>
      <c s="35" t="s">
        <v>5</v>
      </c>
      <c s="6" t="s">
        <v>2210</v>
      </c>
      <c s="36" t="s">
        <v>172</v>
      </c>
      <c s="37">
        <v>94.5</v>
      </c>
      <c s="36">
        <v>0</v>
      </c>
      <c s="36">
        <f>ROUND(G1903*H1903,6)</f>
      </c>
      <c r="L1903" s="38">
        <v>0</v>
      </c>
      <c s="32">
        <f>ROUND(ROUND(L1903,2)*ROUND(G1903,3),2)</f>
      </c>
      <c s="36" t="s">
        <v>54</v>
      </c>
      <c>
        <f>(M1903*21)/100</f>
      </c>
      <c t="s">
        <v>27</v>
      </c>
    </row>
    <row r="1904" spans="1:5" ht="12.75">
      <c r="A1904" s="35" t="s">
        <v>55</v>
      </c>
      <c r="E1904" s="39" t="s">
        <v>2210</v>
      </c>
    </row>
    <row r="1905" spans="1:5" ht="12.75">
      <c r="A1905" s="35" t="s">
        <v>56</v>
      </c>
      <c r="E1905" s="40" t="s">
        <v>5</v>
      </c>
    </row>
    <row r="1906" spans="1:5" ht="12.75">
      <c r="A1906" t="s">
        <v>57</v>
      </c>
      <c r="E1906" s="39" t="s">
        <v>5</v>
      </c>
    </row>
    <row r="1907" spans="1:16" ht="25.5">
      <c r="A1907" t="s">
        <v>49</v>
      </c>
      <c s="34" t="s">
        <v>2211</v>
      </c>
      <c s="34" t="s">
        <v>2212</v>
      </c>
      <c s="35" t="s">
        <v>5</v>
      </c>
      <c s="6" t="s">
        <v>2213</v>
      </c>
      <c s="36" t="s">
        <v>53</v>
      </c>
      <c s="37">
        <v>9.79</v>
      </c>
      <c s="36">
        <v>0</v>
      </c>
      <c s="36">
        <f>ROUND(G1907*H1907,6)</f>
      </c>
      <c r="L1907" s="38">
        <v>0</v>
      </c>
      <c s="32">
        <f>ROUND(ROUND(L1907,2)*ROUND(G1907,3),2)</f>
      </c>
      <c s="36" t="s">
        <v>54</v>
      </c>
      <c>
        <f>(M1907*21)/100</f>
      </c>
      <c t="s">
        <v>27</v>
      </c>
    </row>
    <row r="1908" spans="1:5" ht="25.5">
      <c r="A1908" s="35" t="s">
        <v>55</v>
      </c>
      <c r="E1908" s="39" t="s">
        <v>2213</v>
      </c>
    </row>
    <row r="1909" spans="1:5" ht="12.75">
      <c r="A1909" s="35" t="s">
        <v>56</v>
      </c>
      <c r="E1909" s="40" t="s">
        <v>5</v>
      </c>
    </row>
    <row r="1910" spans="1:5" ht="12.75">
      <c r="A1910" t="s">
        <v>57</v>
      </c>
      <c r="E1910" s="39" t="s">
        <v>5</v>
      </c>
    </row>
    <row r="1911" spans="1:16" ht="25.5">
      <c r="A1911" t="s">
        <v>49</v>
      </c>
      <c s="34" t="s">
        <v>2214</v>
      </c>
      <c s="34" t="s">
        <v>2215</v>
      </c>
      <c s="35" t="s">
        <v>5</v>
      </c>
      <c s="6" t="s">
        <v>2216</v>
      </c>
      <c s="36" t="s">
        <v>53</v>
      </c>
      <c s="37">
        <v>9.79</v>
      </c>
      <c s="36">
        <v>0</v>
      </c>
      <c s="36">
        <f>ROUND(G1911*H1911,6)</f>
      </c>
      <c r="L1911" s="38">
        <v>0</v>
      </c>
      <c s="32">
        <f>ROUND(ROUND(L1911,2)*ROUND(G1911,3),2)</f>
      </c>
      <c s="36" t="s">
        <v>54</v>
      </c>
      <c>
        <f>(M1911*21)/100</f>
      </c>
      <c t="s">
        <v>27</v>
      </c>
    </row>
    <row r="1912" spans="1:5" ht="38.25">
      <c r="A1912" s="35" t="s">
        <v>55</v>
      </c>
      <c r="E1912" s="39" t="s">
        <v>2217</v>
      </c>
    </row>
    <row r="1913" spans="1:5" ht="12.75">
      <c r="A1913" s="35" t="s">
        <v>56</v>
      </c>
      <c r="E1913" s="40" t="s">
        <v>5</v>
      </c>
    </row>
    <row r="1914" spans="1:5" ht="12.75">
      <c r="A1914" t="s">
        <v>57</v>
      </c>
      <c r="E1914" s="39" t="s">
        <v>5</v>
      </c>
    </row>
    <row r="1915" spans="1:13" ht="12.75">
      <c r="A1915" t="s">
        <v>46</v>
      </c>
      <c r="C1915" s="31" t="s">
        <v>2218</v>
      </c>
      <c r="E1915" s="33" t="s">
        <v>2219</v>
      </c>
      <c r="J1915" s="32">
        <f>0</f>
      </c>
      <c s="32">
        <f>0</f>
      </c>
      <c s="32">
        <f>0+L1916+L1920+L1924+L1928+L1932+L1936+L1940+L1944+L1948+L1952+L1956+L1960+L1964+L1968+L1972+L1976+L1980+L1984+L1988+L1992+L1996+L2000+L2004+L2008+L2012</f>
      </c>
      <c s="32">
        <f>0+M1916+M1920+M1924+M1928+M1932+M1936+M1940+M1944+M1948+M1952+M1956+M1960+M1964+M1968+M1972+M1976+M1980+M1984+M1988+M1992+M1996+M2000+M2004+M2008+M2012</f>
      </c>
    </row>
    <row r="1916" spans="1:16" ht="25.5">
      <c r="A1916" t="s">
        <v>49</v>
      </c>
      <c s="34" t="s">
        <v>2220</v>
      </c>
      <c s="34" t="s">
        <v>2221</v>
      </c>
      <c s="35" t="s">
        <v>5</v>
      </c>
      <c s="6" t="s">
        <v>2222</v>
      </c>
      <c s="36" t="s">
        <v>172</v>
      </c>
      <c s="37">
        <v>50.05</v>
      </c>
      <c s="36">
        <v>0</v>
      </c>
      <c s="36">
        <f>ROUND(G1916*H1916,6)</f>
      </c>
      <c r="L1916" s="38">
        <v>0</v>
      </c>
      <c s="32">
        <f>ROUND(ROUND(L1916,2)*ROUND(G1916,3),2)</f>
      </c>
      <c s="36" t="s">
        <v>54</v>
      </c>
      <c>
        <f>(M1916*21)/100</f>
      </c>
      <c t="s">
        <v>27</v>
      </c>
    </row>
    <row r="1917" spans="1:5" ht="25.5">
      <c r="A1917" s="35" t="s">
        <v>55</v>
      </c>
      <c r="E1917" s="39" t="s">
        <v>2222</v>
      </c>
    </row>
    <row r="1918" spans="1:5" ht="12.75">
      <c r="A1918" s="35" t="s">
        <v>56</v>
      </c>
      <c r="E1918" s="40" t="s">
        <v>5</v>
      </c>
    </row>
    <row r="1919" spans="1:5" ht="12.75">
      <c r="A1919" t="s">
        <v>57</v>
      </c>
      <c r="E1919" s="39" t="s">
        <v>5</v>
      </c>
    </row>
    <row r="1920" spans="1:16" ht="12.75">
      <c r="A1920" t="s">
        <v>49</v>
      </c>
      <c s="34" t="s">
        <v>2223</v>
      </c>
      <c s="34" t="s">
        <v>2224</v>
      </c>
      <c s="35" t="s">
        <v>5</v>
      </c>
      <c s="6" t="s">
        <v>2225</v>
      </c>
      <c s="36" t="s">
        <v>409</v>
      </c>
      <c s="37">
        <v>18.619</v>
      </c>
      <c s="36">
        <v>0</v>
      </c>
      <c s="36">
        <f>ROUND(G1920*H1920,6)</f>
      </c>
      <c r="L1920" s="38">
        <v>0</v>
      </c>
      <c s="32">
        <f>ROUND(ROUND(L1920,2)*ROUND(G1920,3),2)</f>
      </c>
      <c s="36" t="s">
        <v>54</v>
      </c>
      <c>
        <f>(M1920*21)/100</f>
      </c>
      <c t="s">
        <v>27</v>
      </c>
    </row>
    <row r="1921" spans="1:5" ht="12.75">
      <c r="A1921" s="35" t="s">
        <v>55</v>
      </c>
      <c r="E1921" s="39" t="s">
        <v>2225</v>
      </c>
    </row>
    <row r="1922" spans="1:5" ht="12.75">
      <c r="A1922" s="35" t="s">
        <v>56</v>
      </c>
      <c r="E1922" s="40" t="s">
        <v>5</v>
      </c>
    </row>
    <row r="1923" spans="1:5" ht="12.75">
      <c r="A1923" t="s">
        <v>57</v>
      </c>
      <c r="E1923" s="39" t="s">
        <v>5</v>
      </c>
    </row>
    <row r="1924" spans="1:16" ht="12.75">
      <c r="A1924" t="s">
        <v>49</v>
      </c>
      <c s="34" t="s">
        <v>2226</v>
      </c>
      <c s="34" t="s">
        <v>2227</v>
      </c>
      <c s="35" t="s">
        <v>5</v>
      </c>
      <c s="6" t="s">
        <v>2228</v>
      </c>
      <c s="36" t="s">
        <v>409</v>
      </c>
      <c s="37">
        <v>9.396</v>
      </c>
      <c s="36">
        <v>0</v>
      </c>
      <c s="36">
        <f>ROUND(G1924*H1924,6)</f>
      </c>
      <c r="L1924" s="38">
        <v>0</v>
      </c>
      <c s="32">
        <f>ROUND(ROUND(L1924,2)*ROUND(G1924,3),2)</f>
      </c>
      <c s="36" t="s">
        <v>54</v>
      </c>
      <c>
        <f>(M1924*21)/100</f>
      </c>
      <c t="s">
        <v>27</v>
      </c>
    </row>
    <row r="1925" spans="1:5" ht="12.75">
      <c r="A1925" s="35" t="s">
        <v>55</v>
      </c>
      <c r="E1925" s="39" t="s">
        <v>2228</v>
      </c>
    </row>
    <row r="1926" spans="1:5" ht="12.75">
      <c r="A1926" s="35" t="s">
        <v>56</v>
      </c>
      <c r="E1926" s="40" t="s">
        <v>5</v>
      </c>
    </row>
    <row r="1927" spans="1:5" ht="12.75">
      <c r="A1927" t="s">
        <v>57</v>
      </c>
      <c r="E1927" s="39" t="s">
        <v>5</v>
      </c>
    </row>
    <row r="1928" spans="1:16" ht="12.75">
      <c r="A1928" t="s">
        <v>49</v>
      </c>
      <c s="34" t="s">
        <v>2229</v>
      </c>
      <c s="34" t="s">
        <v>2230</v>
      </c>
      <c s="35" t="s">
        <v>5</v>
      </c>
      <c s="6" t="s">
        <v>2231</v>
      </c>
      <c s="36" t="s">
        <v>350</v>
      </c>
      <c s="37">
        <v>290</v>
      </c>
      <c s="36">
        <v>0</v>
      </c>
      <c s="36">
        <f>ROUND(G1928*H1928,6)</f>
      </c>
      <c r="L1928" s="38">
        <v>0</v>
      </c>
      <c s="32">
        <f>ROUND(ROUND(L1928,2)*ROUND(G1928,3),2)</f>
      </c>
      <c s="36" t="s">
        <v>54</v>
      </c>
      <c>
        <f>(M1928*21)/100</f>
      </c>
      <c t="s">
        <v>27</v>
      </c>
    </row>
    <row r="1929" spans="1:5" ht="12.75">
      <c r="A1929" s="35" t="s">
        <v>55</v>
      </c>
      <c r="E1929" s="39" t="s">
        <v>2231</v>
      </c>
    </row>
    <row r="1930" spans="1:5" ht="12.75">
      <c r="A1930" s="35" t="s">
        <v>56</v>
      </c>
      <c r="E1930" s="40" t="s">
        <v>5</v>
      </c>
    </row>
    <row r="1931" spans="1:5" ht="12.75">
      <c r="A1931" t="s">
        <v>57</v>
      </c>
      <c r="E1931" s="39" t="s">
        <v>5</v>
      </c>
    </row>
    <row r="1932" spans="1:16" ht="25.5">
      <c r="A1932" t="s">
        <v>49</v>
      </c>
      <c s="34" t="s">
        <v>2232</v>
      </c>
      <c s="34" t="s">
        <v>2233</v>
      </c>
      <c s="35" t="s">
        <v>5</v>
      </c>
      <c s="6" t="s">
        <v>2234</v>
      </c>
      <c s="36" t="s">
        <v>350</v>
      </c>
      <c s="37">
        <v>4</v>
      </c>
      <c s="36">
        <v>0</v>
      </c>
      <c s="36">
        <f>ROUND(G1932*H1932,6)</f>
      </c>
      <c r="L1932" s="38">
        <v>0</v>
      </c>
      <c s="32">
        <f>ROUND(ROUND(L1932,2)*ROUND(G1932,3),2)</f>
      </c>
      <c s="36" t="s">
        <v>54</v>
      </c>
      <c>
        <f>(M1932*21)/100</f>
      </c>
      <c t="s">
        <v>27</v>
      </c>
    </row>
    <row r="1933" spans="1:5" ht="25.5">
      <c r="A1933" s="35" t="s">
        <v>55</v>
      </c>
      <c r="E1933" s="39" t="s">
        <v>2234</v>
      </c>
    </row>
    <row r="1934" spans="1:5" ht="12.75">
      <c r="A1934" s="35" t="s">
        <v>56</v>
      </c>
      <c r="E1934" s="40" t="s">
        <v>5</v>
      </c>
    </row>
    <row r="1935" spans="1:5" ht="12.75">
      <c r="A1935" t="s">
        <v>57</v>
      </c>
      <c r="E1935" s="39" t="s">
        <v>5</v>
      </c>
    </row>
    <row r="1936" spans="1:16" ht="25.5">
      <c r="A1936" t="s">
        <v>49</v>
      </c>
      <c s="34" t="s">
        <v>2235</v>
      </c>
      <c s="34" t="s">
        <v>2236</v>
      </c>
      <c s="35" t="s">
        <v>5</v>
      </c>
      <c s="6" t="s">
        <v>2237</v>
      </c>
      <c s="36" t="s">
        <v>409</v>
      </c>
      <c s="37">
        <v>109.476</v>
      </c>
      <c s="36">
        <v>0</v>
      </c>
      <c s="36">
        <f>ROUND(G1936*H1936,6)</f>
      </c>
      <c r="L1936" s="38">
        <v>0</v>
      </c>
      <c s="32">
        <f>ROUND(ROUND(L1936,2)*ROUND(G1936,3),2)</f>
      </c>
      <c s="36" t="s">
        <v>54</v>
      </c>
      <c>
        <f>(M1936*21)/100</f>
      </c>
      <c t="s">
        <v>27</v>
      </c>
    </row>
    <row r="1937" spans="1:5" ht="25.5">
      <c r="A1937" s="35" t="s">
        <v>55</v>
      </c>
      <c r="E1937" s="39" t="s">
        <v>2237</v>
      </c>
    </row>
    <row r="1938" spans="1:5" ht="12.75">
      <c r="A1938" s="35" t="s">
        <v>56</v>
      </c>
      <c r="E1938" s="40" t="s">
        <v>5</v>
      </c>
    </row>
    <row r="1939" spans="1:5" ht="12.75">
      <c r="A1939" t="s">
        <v>57</v>
      </c>
      <c r="E1939" s="39" t="s">
        <v>5</v>
      </c>
    </row>
    <row r="1940" spans="1:16" ht="25.5">
      <c r="A1940" t="s">
        <v>49</v>
      </c>
      <c s="34" t="s">
        <v>2238</v>
      </c>
      <c s="34" t="s">
        <v>2239</v>
      </c>
      <c s="35" t="s">
        <v>5</v>
      </c>
      <c s="6" t="s">
        <v>2240</v>
      </c>
      <c s="36" t="s">
        <v>409</v>
      </c>
      <c s="37">
        <v>15.516</v>
      </c>
      <c s="36">
        <v>0</v>
      </c>
      <c s="36">
        <f>ROUND(G1940*H1940,6)</f>
      </c>
      <c r="L1940" s="38">
        <v>0</v>
      </c>
      <c s="32">
        <f>ROUND(ROUND(L1940,2)*ROUND(G1940,3),2)</f>
      </c>
      <c s="36" t="s">
        <v>54</v>
      </c>
      <c>
        <f>(M1940*21)/100</f>
      </c>
      <c t="s">
        <v>27</v>
      </c>
    </row>
    <row r="1941" spans="1:5" ht="25.5">
      <c r="A1941" s="35" t="s">
        <v>55</v>
      </c>
      <c r="E1941" s="39" t="s">
        <v>2240</v>
      </c>
    </row>
    <row r="1942" spans="1:5" ht="12.75">
      <c r="A1942" s="35" t="s">
        <v>56</v>
      </c>
      <c r="E1942" s="40" t="s">
        <v>5</v>
      </c>
    </row>
    <row r="1943" spans="1:5" ht="12.75">
      <c r="A1943" t="s">
        <v>57</v>
      </c>
      <c r="E1943" s="39" t="s">
        <v>5</v>
      </c>
    </row>
    <row r="1944" spans="1:16" ht="25.5">
      <c r="A1944" t="s">
        <v>49</v>
      </c>
      <c s="34" t="s">
        <v>2241</v>
      </c>
      <c s="34" t="s">
        <v>2242</v>
      </c>
      <c s="35" t="s">
        <v>5</v>
      </c>
      <c s="6" t="s">
        <v>2243</v>
      </c>
      <c s="36" t="s">
        <v>409</v>
      </c>
      <c s="37">
        <v>24.912</v>
      </c>
      <c s="36">
        <v>0</v>
      </c>
      <c s="36">
        <f>ROUND(G1944*H1944,6)</f>
      </c>
      <c r="L1944" s="38">
        <v>0</v>
      </c>
      <c s="32">
        <f>ROUND(ROUND(L1944,2)*ROUND(G1944,3),2)</f>
      </c>
      <c s="36" t="s">
        <v>54</v>
      </c>
      <c>
        <f>(M1944*21)/100</f>
      </c>
      <c t="s">
        <v>27</v>
      </c>
    </row>
    <row r="1945" spans="1:5" ht="25.5">
      <c r="A1945" s="35" t="s">
        <v>55</v>
      </c>
      <c r="E1945" s="39" t="s">
        <v>2243</v>
      </c>
    </row>
    <row r="1946" spans="1:5" ht="12.75">
      <c r="A1946" s="35" t="s">
        <v>56</v>
      </c>
      <c r="E1946" s="40" t="s">
        <v>5</v>
      </c>
    </row>
    <row r="1947" spans="1:5" ht="12.75">
      <c r="A1947" t="s">
        <v>57</v>
      </c>
      <c r="E1947" s="39" t="s">
        <v>5</v>
      </c>
    </row>
    <row r="1948" spans="1:16" ht="25.5">
      <c r="A1948" t="s">
        <v>49</v>
      </c>
      <c s="34" t="s">
        <v>2244</v>
      </c>
      <c s="34" t="s">
        <v>2245</v>
      </c>
      <c s="35" t="s">
        <v>5</v>
      </c>
      <c s="6" t="s">
        <v>2246</v>
      </c>
      <c s="36" t="s">
        <v>409</v>
      </c>
      <c s="37">
        <v>24.912</v>
      </c>
      <c s="36">
        <v>0</v>
      </c>
      <c s="36">
        <f>ROUND(G1948*H1948,6)</f>
      </c>
      <c r="L1948" s="38">
        <v>0</v>
      </c>
      <c s="32">
        <f>ROUND(ROUND(L1948,2)*ROUND(G1948,3),2)</f>
      </c>
      <c s="36" t="s">
        <v>54</v>
      </c>
      <c>
        <f>(M1948*21)/100</f>
      </c>
      <c t="s">
        <v>27</v>
      </c>
    </row>
    <row r="1949" spans="1:5" ht="25.5">
      <c r="A1949" s="35" t="s">
        <v>55</v>
      </c>
      <c r="E1949" s="39" t="s">
        <v>2246</v>
      </c>
    </row>
    <row r="1950" spans="1:5" ht="12.75">
      <c r="A1950" s="35" t="s">
        <v>56</v>
      </c>
      <c r="E1950" s="40" t="s">
        <v>5</v>
      </c>
    </row>
    <row r="1951" spans="1:5" ht="12.75">
      <c r="A1951" t="s">
        <v>57</v>
      </c>
      <c r="E1951" s="39" t="s">
        <v>5</v>
      </c>
    </row>
    <row r="1952" spans="1:16" ht="25.5">
      <c r="A1952" t="s">
        <v>49</v>
      </c>
      <c s="34" t="s">
        <v>2247</v>
      </c>
      <c s="34" t="s">
        <v>2248</v>
      </c>
      <c s="35" t="s">
        <v>5</v>
      </c>
      <c s="6" t="s">
        <v>2249</v>
      </c>
      <c s="36" t="s">
        <v>409</v>
      </c>
      <c s="37">
        <v>556.164</v>
      </c>
      <c s="36">
        <v>0</v>
      </c>
      <c s="36">
        <f>ROUND(G1952*H1952,6)</f>
      </c>
      <c r="L1952" s="38">
        <v>0</v>
      </c>
      <c s="32">
        <f>ROUND(ROUND(L1952,2)*ROUND(G1952,3),2)</f>
      </c>
      <c s="36" t="s">
        <v>54</v>
      </c>
      <c>
        <f>(M1952*21)/100</f>
      </c>
      <c t="s">
        <v>27</v>
      </c>
    </row>
    <row r="1953" spans="1:5" ht="25.5">
      <c r="A1953" s="35" t="s">
        <v>55</v>
      </c>
      <c r="E1953" s="39" t="s">
        <v>2249</v>
      </c>
    </row>
    <row r="1954" spans="1:5" ht="12.75">
      <c r="A1954" s="35" t="s">
        <v>56</v>
      </c>
      <c r="E1954" s="40" t="s">
        <v>5</v>
      </c>
    </row>
    <row r="1955" spans="1:5" ht="12.75">
      <c r="A1955" t="s">
        <v>57</v>
      </c>
      <c r="E1955" s="39" t="s">
        <v>5</v>
      </c>
    </row>
    <row r="1956" spans="1:16" ht="12.75">
      <c r="A1956" t="s">
        <v>49</v>
      </c>
      <c s="34" t="s">
        <v>2250</v>
      </c>
      <c s="34" t="s">
        <v>2251</v>
      </c>
      <c s="35" t="s">
        <v>5</v>
      </c>
      <c s="6" t="s">
        <v>2252</v>
      </c>
      <c s="36" t="s">
        <v>409</v>
      </c>
      <c s="37">
        <v>639.589</v>
      </c>
      <c s="36">
        <v>0</v>
      </c>
      <c s="36">
        <f>ROUND(G1956*H1956,6)</f>
      </c>
      <c r="L1956" s="38">
        <v>0</v>
      </c>
      <c s="32">
        <f>ROUND(ROUND(L1956,2)*ROUND(G1956,3),2)</f>
      </c>
      <c s="36" t="s">
        <v>54</v>
      </c>
      <c>
        <f>(M1956*21)/100</f>
      </c>
      <c t="s">
        <v>27</v>
      </c>
    </row>
    <row r="1957" spans="1:5" ht="12.75">
      <c r="A1957" s="35" t="s">
        <v>55</v>
      </c>
      <c r="E1957" s="39" t="s">
        <v>2252</v>
      </c>
    </row>
    <row r="1958" spans="1:5" ht="12.75">
      <c r="A1958" s="35" t="s">
        <v>56</v>
      </c>
      <c r="E1958" s="40" t="s">
        <v>5</v>
      </c>
    </row>
    <row r="1959" spans="1:5" ht="12.75">
      <c r="A1959" t="s">
        <v>57</v>
      </c>
      <c r="E1959" s="39" t="s">
        <v>5</v>
      </c>
    </row>
    <row r="1960" spans="1:16" ht="25.5">
      <c r="A1960" t="s">
        <v>49</v>
      </c>
      <c s="34" t="s">
        <v>2253</v>
      </c>
      <c s="34" t="s">
        <v>2254</v>
      </c>
      <c s="35" t="s">
        <v>5</v>
      </c>
      <c s="6" t="s">
        <v>2255</v>
      </c>
      <c s="36" t="s">
        <v>409</v>
      </c>
      <c s="37">
        <v>46.055</v>
      </c>
      <c s="36">
        <v>0</v>
      </c>
      <c s="36">
        <f>ROUND(G1960*H1960,6)</f>
      </c>
      <c r="L1960" s="38">
        <v>0</v>
      </c>
      <c s="32">
        <f>ROUND(ROUND(L1960,2)*ROUND(G1960,3),2)</f>
      </c>
      <c s="36" t="s">
        <v>54</v>
      </c>
      <c>
        <f>(M1960*21)/100</f>
      </c>
      <c t="s">
        <v>27</v>
      </c>
    </row>
    <row r="1961" spans="1:5" ht="25.5">
      <c r="A1961" s="35" t="s">
        <v>55</v>
      </c>
      <c r="E1961" s="39" t="s">
        <v>2255</v>
      </c>
    </row>
    <row r="1962" spans="1:5" ht="12.75">
      <c r="A1962" s="35" t="s">
        <v>56</v>
      </c>
      <c r="E1962" s="40" t="s">
        <v>5</v>
      </c>
    </row>
    <row r="1963" spans="1:5" ht="12.75">
      <c r="A1963" t="s">
        <v>57</v>
      </c>
      <c r="E1963" s="39" t="s">
        <v>5</v>
      </c>
    </row>
    <row r="1964" spans="1:16" ht="25.5">
      <c r="A1964" t="s">
        <v>49</v>
      </c>
      <c s="34" t="s">
        <v>2256</v>
      </c>
      <c s="34" t="s">
        <v>2257</v>
      </c>
      <c s="35" t="s">
        <v>5</v>
      </c>
      <c s="6" t="s">
        <v>2258</v>
      </c>
      <c s="36" t="s">
        <v>409</v>
      </c>
      <c s="37">
        <v>50.661</v>
      </c>
      <c s="36">
        <v>0</v>
      </c>
      <c s="36">
        <f>ROUND(G1964*H1964,6)</f>
      </c>
      <c r="L1964" s="38">
        <v>0</v>
      </c>
      <c s="32">
        <f>ROUND(ROUND(L1964,2)*ROUND(G1964,3),2)</f>
      </c>
      <c s="36" t="s">
        <v>54</v>
      </c>
      <c>
        <f>(M1964*21)/100</f>
      </c>
      <c t="s">
        <v>27</v>
      </c>
    </row>
    <row r="1965" spans="1:5" ht="25.5">
      <c r="A1965" s="35" t="s">
        <v>55</v>
      </c>
      <c r="E1965" s="39" t="s">
        <v>2258</v>
      </c>
    </row>
    <row r="1966" spans="1:5" ht="12.75">
      <c r="A1966" s="35" t="s">
        <v>56</v>
      </c>
      <c r="E1966" s="40" t="s">
        <v>5</v>
      </c>
    </row>
    <row r="1967" spans="1:5" ht="12.75">
      <c r="A1967" t="s">
        <v>57</v>
      </c>
      <c r="E1967" s="39" t="s">
        <v>5</v>
      </c>
    </row>
    <row r="1968" spans="1:16" ht="12.75">
      <c r="A1968" t="s">
        <v>49</v>
      </c>
      <c s="34" t="s">
        <v>2259</v>
      </c>
      <c s="34" t="s">
        <v>2260</v>
      </c>
      <c s="35" t="s">
        <v>5</v>
      </c>
      <c s="6" t="s">
        <v>2261</v>
      </c>
      <c s="36" t="s">
        <v>409</v>
      </c>
      <c s="37">
        <v>602.219</v>
      </c>
      <c s="36">
        <v>0</v>
      </c>
      <c s="36">
        <f>ROUND(G1968*H1968,6)</f>
      </c>
      <c r="L1968" s="38">
        <v>0</v>
      </c>
      <c s="32">
        <f>ROUND(ROUND(L1968,2)*ROUND(G1968,3),2)</f>
      </c>
      <c s="36" t="s">
        <v>54</v>
      </c>
      <c>
        <f>(M1968*21)/100</f>
      </c>
      <c t="s">
        <v>27</v>
      </c>
    </row>
    <row r="1969" spans="1:5" ht="12.75">
      <c r="A1969" s="35" t="s">
        <v>55</v>
      </c>
      <c r="E1969" s="39" t="s">
        <v>2261</v>
      </c>
    </row>
    <row r="1970" spans="1:5" ht="12.75">
      <c r="A1970" s="35" t="s">
        <v>56</v>
      </c>
      <c r="E1970" s="40" t="s">
        <v>5</v>
      </c>
    </row>
    <row r="1971" spans="1:5" ht="12.75">
      <c r="A1971" t="s">
        <v>57</v>
      </c>
      <c r="E1971" s="39" t="s">
        <v>5</v>
      </c>
    </row>
    <row r="1972" spans="1:16" ht="25.5">
      <c r="A1972" t="s">
        <v>49</v>
      </c>
      <c s="34" t="s">
        <v>2262</v>
      </c>
      <c s="34" t="s">
        <v>2263</v>
      </c>
      <c s="35" t="s">
        <v>5</v>
      </c>
      <c s="6" t="s">
        <v>2237</v>
      </c>
      <c s="36" t="s">
        <v>409</v>
      </c>
      <c s="37">
        <v>602.219</v>
      </c>
      <c s="36">
        <v>0</v>
      </c>
      <c s="36">
        <f>ROUND(G1972*H1972,6)</f>
      </c>
      <c r="L1972" s="38">
        <v>0</v>
      </c>
      <c s="32">
        <f>ROUND(ROUND(L1972,2)*ROUND(G1972,3),2)</f>
      </c>
      <c s="36" t="s">
        <v>54</v>
      </c>
      <c>
        <f>(M1972*21)/100</f>
      </c>
      <c t="s">
        <v>27</v>
      </c>
    </row>
    <row r="1973" spans="1:5" ht="25.5">
      <c r="A1973" s="35" t="s">
        <v>55</v>
      </c>
      <c r="E1973" s="39" t="s">
        <v>2237</v>
      </c>
    </row>
    <row r="1974" spans="1:5" ht="12.75">
      <c r="A1974" s="35" t="s">
        <v>56</v>
      </c>
      <c r="E1974" s="40" t="s">
        <v>5</v>
      </c>
    </row>
    <row r="1975" spans="1:5" ht="12.75">
      <c r="A1975" t="s">
        <v>57</v>
      </c>
      <c r="E1975" s="39" t="s">
        <v>5</v>
      </c>
    </row>
    <row r="1976" spans="1:16" ht="25.5">
      <c r="A1976" t="s">
        <v>49</v>
      </c>
      <c s="34" t="s">
        <v>2264</v>
      </c>
      <c s="34" t="s">
        <v>2265</v>
      </c>
      <c s="35" t="s">
        <v>5</v>
      </c>
      <c s="6" t="s">
        <v>2240</v>
      </c>
      <c s="36" t="s">
        <v>409</v>
      </c>
      <c s="37">
        <v>602.219</v>
      </c>
      <c s="36">
        <v>0</v>
      </c>
      <c s="36">
        <f>ROUND(G1976*H1976,6)</f>
      </c>
      <c r="L1976" s="38">
        <v>0</v>
      </c>
      <c s="32">
        <f>ROUND(ROUND(L1976,2)*ROUND(G1976,3),2)</f>
      </c>
      <c s="36" t="s">
        <v>54</v>
      </c>
      <c>
        <f>(M1976*21)/100</f>
      </c>
      <c t="s">
        <v>27</v>
      </c>
    </row>
    <row r="1977" spans="1:5" ht="25.5">
      <c r="A1977" s="35" t="s">
        <v>55</v>
      </c>
      <c r="E1977" s="39" t="s">
        <v>2240</v>
      </c>
    </row>
    <row r="1978" spans="1:5" ht="12.75">
      <c r="A1978" s="35" t="s">
        <v>56</v>
      </c>
      <c r="E1978" s="40" t="s">
        <v>5</v>
      </c>
    </row>
    <row r="1979" spans="1:5" ht="12.75">
      <c r="A1979" t="s">
        <v>57</v>
      </c>
      <c r="E1979" s="39" t="s">
        <v>5</v>
      </c>
    </row>
    <row r="1980" spans="1:16" ht="12.75">
      <c r="A1980" t="s">
        <v>49</v>
      </c>
      <c s="34" t="s">
        <v>2266</v>
      </c>
      <c s="34" t="s">
        <v>2267</v>
      </c>
      <c s="35" t="s">
        <v>5</v>
      </c>
      <c s="6" t="s">
        <v>2268</v>
      </c>
      <c s="36" t="s">
        <v>172</v>
      </c>
      <c s="37">
        <v>416</v>
      </c>
      <c s="36">
        <v>0</v>
      </c>
      <c s="36">
        <f>ROUND(G1980*H1980,6)</f>
      </c>
      <c r="L1980" s="38">
        <v>0</v>
      </c>
      <c s="32">
        <f>ROUND(ROUND(L1980,2)*ROUND(G1980,3),2)</f>
      </c>
      <c s="36" t="s">
        <v>54</v>
      </c>
      <c>
        <f>(M1980*21)/100</f>
      </c>
      <c t="s">
        <v>27</v>
      </c>
    </row>
    <row r="1981" spans="1:5" ht="12.75">
      <c r="A1981" s="35" t="s">
        <v>55</v>
      </c>
      <c r="E1981" s="39" t="s">
        <v>2268</v>
      </c>
    </row>
    <row r="1982" spans="1:5" ht="12.75">
      <c r="A1982" s="35" t="s">
        <v>56</v>
      </c>
      <c r="E1982" s="40" t="s">
        <v>5</v>
      </c>
    </row>
    <row r="1983" spans="1:5" ht="12.75">
      <c r="A1983" t="s">
        <v>57</v>
      </c>
      <c r="E1983" s="39" t="s">
        <v>5</v>
      </c>
    </row>
    <row r="1984" spans="1:16" ht="25.5">
      <c r="A1984" t="s">
        <v>49</v>
      </c>
      <c s="34" t="s">
        <v>2269</v>
      </c>
      <c s="34" t="s">
        <v>2270</v>
      </c>
      <c s="35" t="s">
        <v>5</v>
      </c>
      <c s="6" t="s">
        <v>2271</v>
      </c>
      <c s="36" t="s">
        <v>409</v>
      </c>
      <c s="37">
        <v>269.558</v>
      </c>
      <c s="36">
        <v>0</v>
      </c>
      <c s="36">
        <f>ROUND(G1984*H1984,6)</f>
      </c>
      <c r="L1984" s="38">
        <v>0</v>
      </c>
      <c s="32">
        <f>ROUND(ROUND(L1984,2)*ROUND(G1984,3),2)</f>
      </c>
      <c s="36" t="s">
        <v>54</v>
      </c>
      <c>
        <f>(M1984*21)/100</f>
      </c>
      <c t="s">
        <v>27</v>
      </c>
    </row>
    <row r="1985" spans="1:5" ht="25.5">
      <c r="A1985" s="35" t="s">
        <v>55</v>
      </c>
      <c r="E1985" s="39" t="s">
        <v>2271</v>
      </c>
    </row>
    <row r="1986" spans="1:5" ht="12.75">
      <c r="A1986" s="35" t="s">
        <v>56</v>
      </c>
      <c r="E1986" s="40" t="s">
        <v>5</v>
      </c>
    </row>
    <row r="1987" spans="1:5" ht="12.75">
      <c r="A1987" t="s">
        <v>57</v>
      </c>
      <c r="E1987" s="39" t="s">
        <v>5</v>
      </c>
    </row>
    <row r="1988" spans="1:16" ht="25.5">
      <c r="A1988" t="s">
        <v>49</v>
      </c>
      <c s="34" t="s">
        <v>2272</v>
      </c>
      <c s="34" t="s">
        <v>2273</v>
      </c>
      <c s="35" t="s">
        <v>5</v>
      </c>
      <c s="6" t="s">
        <v>2258</v>
      </c>
      <c s="36" t="s">
        <v>409</v>
      </c>
      <c s="37">
        <v>309.992</v>
      </c>
      <c s="36">
        <v>0</v>
      </c>
      <c s="36">
        <f>ROUND(G1988*H1988,6)</f>
      </c>
      <c r="L1988" s="38">
        <v>0</v>
      </c>
      <c s="32">
        <f>ROUND(ROUND(L1988,2)*ROUND(G1988,3),2)</f>
      </c>
      <c s="36" t="s">
        <v>54</v>
      </c>
      <c>
        <f>(M1988*21)/100</f>
      </c>
      <c t="s">
        <v>27</v>
      </c>
    </row>
    <row r="1989" spans="1:5" ht="25.5">
      <c r="A1989" s="35" t="s">
        <v>55</v>
      </c>
      <c r="E1989" s="39" t="s">
        <v>2258</v>
      </c>
    </row>
    <row r="1990" spans="1:5" ht="12.75">
      <c r="A1990" s="35" t="s">
        <v>56</v>
      </c>
      <c r="E1990" s="40" t="s">
        <v>5</v>
      </c>
    </row>
    <row r="1991" spans="1:5" ht="12.75">
      <c r="A1991" t="s">
        <v>57</v>
      </c>
      <c r="E1991" s="39" t="s">
        <v>5</v>
      </c>
    </row>
    <row r="1992" spans="1:16" ht="25.5">
      <c r="A1992" t="s">
        <v>49</v>
      </c>
      <c s="34" t="s">
        <v>2274</v>
      </c>
      <c s="34" t="s">
        <v>2275</v>
      </c>
      <c s="35" t="s">
        <v>5</v>
      </c>
      <c s="6" t="s">
        <v>2276</v>
      </c>
      <c s="36" t="s">
        <v>409</v>
      </c>
      <c s="37">
        <v>104.065</v>
      </c>
      <c s="36">
        <v>0</v>
      </c>
      <c s="36">
        <f>ROUND(G1992*H1992,6)</f>
      </c>
      <c r="L1992" s="38">
        <v>0</v>
      </c>
      <c s="32">
        <f>ROUND(ROUND(L1992,2)*ROUND(G1992,3),2)</f>
      </c>
      <c s="36" t="s">
        <v>54</v>
      </c>
      <c>
        <f>(M1992*21)/100</f>
      </c>
      <c t="s">
        <v>27</v>
      </c>
    </row>
    <row r="1993" spans="1:5" ht="25.5">
      <c r="A1993" s="35" t="s">
        <v>55</v>
      </c>
      <c r="E1993" s="39" t="s">
        <v>2276</v>
      </c>
    </row>
    <row r="1994" spans="1:5" ht="12.75">
      <c r="A1994" s="35" t="s">
        <v>56</v>
      </c>
      <c r="E1994" s="40" t="s">
        <v>5</v>
      </c>
    </row>
    <row r="1995" spans="1:5" ht="12.75">
      <c r="A1995" t="s">
        <v>57</v>
      </c>
      <c r="E1995" s="39" t="s">
        <v>5</v>
      </c>
    </row>
    <row r="1996" spans="1:16" ht="25.5">
      <c r="A1996" t="s">
        <v>49</v>
      </c>
      <c s="34" t="s">
        <v>2277</v>
      </c>
      <c s="34" t="s">
        <v>2278</v>
      </c>
      <c s="35" t="s">
        <v>5</v>
      </c>
      <c s="6" t="s">
        <v>2279</v>
      </c>
      <c s="36" t="s">
        <v>409</v>
      </c>
      <c s="37">
        <v>269.558</v>
      </c>
      <c s="36">
        <v>0</v>
      </c>
      <c s="36">
        <f>ROUND(G1996*H1996,6)</f>
      </c>
      <c r="L1996" s="38">
        <v>0</v>
      </c>
      <c s="32">
        <f>ROUND(ROUND(L1996,2)*ROUND(G1996,3),2)</f>
      </c>
      <c s="36" t="s">
        <v>54</v>
      </c>
      <c>
        <f>(M1996*21)/100</f>
      </c>
      <c t="s">
        <v>27</v>
      </c>
    </row>
    <row r="1997" spans="1:5" ht="25.5">
      <c r="A1997" s="35" t="s">
        <v>55</v>
      </c>
      <c r="E1997" s="39" t="s">
        <v>2279</v>
      </c>
    </row>
    <row r="1998" spans="1:5" ht="12.75">
      <c r="A1998" s="35" t="s">
        <v>56</v>
      </c>
      <c r="E1998" s="40" t="s">
        <v>5</v>
      </c>
    </row>
    <row r="1999" spans="1:5" ht="12.75">
      <c r="A1999" t="s">
        <v>57</v>
      </c>
      <c r="E1999" s="39" t="s">
        <v>5</v>
      </c>
    </row>
    <row r="2000" spans="1:16" ht="25.5">
      <c r="A2000" t="s">
        <v>49</v>
      </c>
      <c s="34" t="s">
        <v>2280</v>
      </c>
      <c s="34" t="s">
        <v>2281</v>
      </c>
      <c s="35" t="s">
        <v>5</v>
      </c>
      <c s="6" t="s">
        <v>2282</v>
      </c>
      <c s="36" t="s">
        <v>409</v>
      </c>
      <c s="37">
        <v>269.558</v>
      </c>
      <c s="36">
        <v>0</v>
      </c>
      <c s="36">
        <f>ROUND(G2000*H2000,6)</f>
      </c>
      <c r="L2000" s="38">
        <v>0</v>
      </c>
      <c s="32">
        <f>ROUND(ROUND(L2000,2)*ROUND(G2000,3),2)</f>
      </c>
      <c s="36" t="s">
        <v>54</v>
      </c>
      <c>
        <f>(M2000*21)/100</f>
      </c>
      <c t="s">
        <v>27</v>
      </c>
    </row>
    <row r="2001" spans="1:5" ht="25.5">
      <c r="A2001" s="35" t="s">
        <v>55</v>
      </c>
      <c r="E2001" s="39" t="s">
        <v>2282</v>
      </c>
    </row>
    <row r="2002" spans="1:5" ht="12.75">
      <c r="A2002" s="35" t="s">
        <v>56</v>
      </c>
      <c r="E2002" s="40" t="s">
        <v>5</v>
      </c>
    </row>
    <row r="2003" spans="1:5" ht="12.75">
      <c r="A2003" t="s">
        <v>57</v>
      </c>
      <c r="E2003" s="39" t="s">
        <v>5</v>
      </c>
    </row>
    <row r="2004" spans="1:16" ht="12.75">
      <c r="A2004" t="s">
        <v>49</v>
      </c>
      <c s="34" t="s">
        <v>2283</v>
      </c>
      <c s="34" t="s">
        <v>2284</v>
      </c>
      <c s="35" t="s">
        <v>5</v>
      </c>
      <c s="6" t="s">
        <v>2285</v>
      </c>
      <c s="36" t="s">
        <v>350</v>
      </c>
      <c s="37">
        <v>940</v>
      </c>
      <c s="36">
        <v>0</v>
      </c>
      <c s="36">
        <f>ROUND(G2004*H2004,6)</f>
      </c>
      <c r="L2004" s="38">
        <v>0</v>
      </c>
      <c s="32">
        <f>ROUND(ROUND(L2004,2)*ROUND(G2004,3),2)</f>
      </c>
      <c s="36" t="s">
        <v>54</v>
      </c>
      <c>
        <f>(M2004*21)/100</f>
      </c>
      <c t="s">
        <v>27</v>
      </c>
    </row>
    <row r="2005" spans="1:5" ht="12.75">
      <c r="A2005" s="35" t="s">
        <v>55</v>
      </c>
      <c r="E2005" s="39" t="s">
        <v>2285</v>
      </c>
    </row>
    <row r="2006" spans="1:5" ht="12.75">
      <c r="A2006" s="35" t="s">
        <v>56</v>
      </c>
      <c r="E2006" s="40" t="s">
        <v>5</v>
      </c>
    </row>
    <row r="2007" spans="1:5" ht="12.75">
      <c r="A2007" t="s">
        <v>57</v>
      </c>
      <c r="E2007" s="39" t="s">
        <v>5</v>
      </c>
    </row>
    <row r="2008" spans="1:16" ht="25.5">
      <c r="A2008" t="s">
        <v>49</v>
      </c>
      <c s="34" t="s">
        <v>2286</v>
      </c>
      <c s="34" t="s">
        <v>2287</v>
      </c>
      <c s="35" t="s">
        <v>5</v>
      </c>
      <c s="6" t="s">
        <v>2288</v>
      </c>
      <c s="36" t="s">
        <v>53</v>
      </c>
      <c s="37">
        <v>24.661</v>
      </c>
      <c s="36">
        <v>0</v>
      </c>
      <c s="36">
        <f>ROUND(G2008*H2008,6)</f>
      </c>
      <c r="L2008" s="38">
        <v>0</v>
      </c>
      <c s="32">
        <f>ROUND(ROUND(L2008,2)*ROUND(G2008,3),2)</f>
      </c>
      <c s="36" t="s">
        <v>54</v>
      </c>
      <c>
        <f>(M2008*21)/100</f>
      </c>
      <c t="s">
        <v>27</v>
      </c>
    </row>
    <row r="2009" spans="1:5" ht="25.5">
      <c r="A2009" s="35" t="s">
        <v>55</v>
      </c>
      <c r="E2009" s="39" t="s">
        <v>2288</v>
      </c>
    </row>
    <row r="2010" spans="1:5" ht="12.75">
      <c r="A2010" s="35" t="s">
        <v>56</v>
      </c>
      <c r="E2010" s="40" t="s">
        <v>5</v>
      </c>
    </row>
    <row r="2011" spans="1:5" ht="12.75">
      <c r="A2011" t="s">
        <v>57</v>
      </c>
      <c r="E2011" s="39" t="s">
        <v>5</v>
      </c>
    </row>
    <row r="2012" spans="1:16" ht="25.5">
      <c r="A2012" t="s">
        <v>49</v>
      </c>
      <c s="34" t="s">
        <v>2289</v>
      </c>
      <c s="34" t="s">
        <v>2290</v>
      </c>
      <c s="35" t="s">
        <v>5</v>
      </c>
      <c s="6" t="s">
        <v>2291</v>
      </c>
      <c s="36" t="s">
        <v>53</v>
      </c>
      <c s="37">
        <v>24.661</v>
      </c>
      <c s="36">
        <v>0</v>
      </c>
      <c s="36">
        <f>ROUND(G2012*H2012,6)</f>
      </c>
      <c r="L2012" s="38">
        <v>0</v>
      </c>
      <c s="32">
        <f>ROUND(ROUND(L2012,2)*ROUND(G2012,3),2)</f>
      </c>
      <c s="36" t="s">
        <v>54</v>
      </c>
      <c>
        <f>(M2012*21)/100</f>
      </c>
      <c t="s">
        <v>27</v>
      </c>
    </row>
    <row r="2013" spans="1:5" ht="38.25">
      <c r="A2013" s="35" t="s">
        <v>55</v>
      </c>
      <c r="E2013" s="39" t="s">
        <v>2292</v>
      </c>
    </row>
    <row r="2014" spans="1:5" ht="12.75">
      <c r="A2014" s="35" t="s">
        <v>56</v>
      </c>
      <c r="E2014" s="40" t="s">
        <v>5</v>
      </c>
    </row>
    <row r="2015" spans="1:5" ht="12.75">
      <c r="A2015" t="s">
        <v>57</v>
      </c>
      <c r="E2015" s="39" t="s">
        <v>5</v>
      </c>
    </row>
    <row r="2016" spans="1:13" ht="12.75">
      <c r="A2016" t="s">
        <v>46</v>
      </c>
      <c r="C2016" s="31" t="s">
        <v>2293</v>
      </c>
      <c r="E2016" s="33" t="s">
        <v>2294</v>
      </c>
      <c r="J2016" s="32">
        <f>0</f>
      </c>
      <c s="32">
        <f>0</f>
      </c>
      <c s="32">
        <f>0+L2017+L2021+L2025+L2029+L2033</f>
      </c>
      <c s="32">
        <f>0+M2017+M2021+M2025+M2029+M2033</f>
      </c>
    </row>
    <row r="2017" spans="1:16" ht="25.5">
      <c r="A2017" t="s">
        <v>49</v>
      </c>
      <c s="34" t="s">
        <v>2295</v>
      </c>
      <c s="34" t="s">
        <v>2296</v>
      </c>
      <c s="35" t="s">
        <v>5</v>
      </c>
      <c s="6" t="s">
        <v>2297</v>
      </c>
      <c s="36" t="s">
        <v>409</v>
      </c>
      <c s="37">
        <v>158.559</v>
      </c>
      <c s="36">
        <v>0</v>
      </c>
      <c s="36">
        <f>ROUND(G2017*H2017,6)</f>
      </c>
      <c r="L2017" s="38">
        <v>0</v>
      </c>
      <c s="32">
        <f>ROUND(ROUND(L2017,2)*ROUND(G2017,3),2)</f>
      </c>
      <c s="36" t="s">
        <v>54</v>
      </c>
      <c>
        <f>(M2017*21)/100</f>
      </c>
      <c t="s">
        <v>27</v>
      </c>
    </row>
    <row r="2018" spans="1:5" ht="25.5">
      <c r="A2018" s="35" t="s">
        <v>55</v>
      </c>
      <c r="E2018" s="39" t="s">
        <v>2297</v>
      </c>
    </row>
    <row r="2019" spans="1:5" ht="12.75">
      <c r="A2019" s="35" t="s">
        <v>56</v>
      </c>
      <c r="E2019" s="40" t="s">
        <v>5</v>
      </c>
    </row>
    <row r="2020" spans="1:5" ht="12.75">
      <c r="A2020" t="s">
        <v>57</v>
      </c>
      <c r="E2020" s="39" t="s">
        <v>5</v>
      </c>
    </row>
    <row r="2021" spans="1:16" ht="12.75">
      <c r="A2021" t="s">
        <v>49</v>
      </c>
      <c s="34" t="s">
        <v>2298</v>
      </c>
      <c s="34" t="s">
        <v>2299</v>
      </c>
      <c s="35" t="s">
        <v>5</v>
      </c>
      <c s="6" t="s">
        <v>2141</v>
      </c>
      <c s="36" t="s">
        <v>409</v>
      </c>
      <c s="37">
        <v>3.66</v>
      </c>
      <c s="36">
        <v>0</v>
      </c>
      <c s="36">
        <f>ROUND(G2021*H2021,6)</f>
      </c>
      <c r="L2021" s="38">
        <v>0</v>
      </c>
      <c s="32">
        <f>ROUND(ROUND(L2021,2)*ROUND(G2021,3),2)</f>
      </c>
      <c s="36" t="s">
        <v>54</v>
      </c>
      <c>
        <f>(M2021*21)/100</f>
      </c>
      <c t="s">
        <v>27</v>
      </c>
    </row>
    <row r="2022" spans="1:5" ht="12.75">
      <c r="A2022" s="35" t="s">
        <v>55</v>
      </c>
      <c r="E2022" s="39" t="s">
        <v>2141</v>
      </c>
    </row>
    <row r="2023" spans="1:5" ht="12.75">
      <c r="A2023" s="35" t="s">
        <v>56</v>
      </c>
      <c r="E2023" s="40" t="s">
        <v>5</v>
      </c>
    </row>
    <row r="2024" spans="1:5" ht="12.75">
      <c r="A2024" t="s">
        <v>57</v>
      </c>
      <c r="E2024" s="39" t="s">
        <v>5</v>
      </c>
    </row>
    <row r="2025" spans="1:16" ht="12.75">
      <c r="A2025" t="s">
        <v>49</v>
      </c>
      <c s="34" t="s">
        <v>2300</v>
      </c>
      <c s="34" t="s">
        <v>2301</v>
      </c>
      <c s="35" t="s">
        <v>5</v>
      </c>
      <c s="6" t="s">
        <v>2302</v>
      </c>
      <c s="36" t="s">
        <v>409</v>
      </c>
      <c s="37">
        <v>3.66</v>
      </c>
      <c s="36">
        <v>0</v>
      </c>
      <c s="36">
        <f>ROUND(G2025*H2025,6)</f>
      </c>
      <c r="L2025" s="38">
        <v>0</v>
      </c>
      <c s="32">
        <f>ROUND(ROUND(L2025,2)*ROUND(G2025,3),2)</f>
      </c>
      <c s="36" t="s">
        <v>54</v>
      </c>
      <c>
        <f>(M2025*21)/100</f>
      </c>
      <c t="s">
        <v>27</v>
      </c>
    </row>
    <row r="2026" spans="1:5" ht="12.75">
      <c r="A2026" s="35" t="s">
        <v>55</v>
      </c>
      <c r="E2026" s="39" t="s">
        <v>2302</v>
      </c>
    </row>
    <row r="2027" spans="1:5" ht="12.75">
      <c r="A2027" s="35" t="s">
        <v>56</v>
      </c>
      <c r="E2027" s="40" t="s">
        <v>5</v>
      </c>
    </row>
    <row r="2028" spans="1:5" ht="12.75">
      <c r="A2028" t="s">
        <v>57</v>
      </c>
      <c r="E2028" s="39" t="s">
        <v>5</v>
      </c>
    </row>
    <row r="2029" spans="1:16" ht="25.5">
      <c r="A2029" t="s">
        <v>49</v>
      </c>
      <c s="34" t="s">
        <v>2303</v>
      </c>
      <c s="34" t="s">
        <v>2304</v>
      </c>
      <c s="35" t="s">
        <v>5</v>
      </c>
      <c s="6" t="s">
        <v>2305</v>
      </c>
      <c s="36" t="s">
        <v>53</v>
      </c>
      <c s="37">
        <v>0.043</v>
      </c>
      <c s="36">
        <v>0</v>
      </c>
      <c s="36">
        <f>ROUND(G2029*H2029,6)</f>
      </c>
      <c r="L2029" s="38">
        <v>0</v>
      </c>
      <c s="32">
        <f>ROUND(ROUND(L2029,2)*ROUND(G2029,3),2)</f>
      </c>
      <c s="36" t="s">
        <v>54</v>
      </c>
      <c>
        <f>(M2029*21)/100</f>
      </c>
      <c t="s">
        <v>27</v>
      </c>
    </row>
    <row r="2030" spans="1:5" ht="25.5">
      <c r="A2030" s="35" t="s">
        <v>55</v>
      </c>
      <c r="E2030" s="39" t="s">
        <v>2305</v>
      </c>
    </row>
    <row r="2031" spans="1:5" ht="12.75">
      <c r="A2031" s="35" t="s">
        <v>56</v>
      </c>
      <c r="E2031" s="40" t="s">
        <v>5</v>
      </c>
    </row>
    <row r="2032" spans="1:5" ht="12.75">
      <c r="A2032" t="s">
        <v>57</v>
      </c>
      <c r="E2032" s="39" t="s">
        <v>5</v>
      </c>
    </row>
    <row r="2033" spans="1:16" ht="25.5">
      <c r="A2033" t="s">
        <v>49</v>
      </c>
      <c s="34" t="s">
        <v>2306</v>
      </c>
      <c s="34" t="s">
        <v>2307</v>
      </c>
      <c s="35" t="s">
        <v>5</v>
      </c>
      <c s="6" t="s">
        <v>2308</v>
      </c>
      <c s="36" t="s">
        <v>53</v>
      </c>
      <c s="37">
        <v>0.043</v>
      </c>
      <c s="36">
        <v>0</v>
      </c>
      <c s="36">
        <f>ROUND(G2033*H2033,6)</f>
      </c>
      <c r="L2033" s="38">
        <v>0</v>
      </c>
      <c s="32">
        <f>ROUND(ROUND(L2033,2)*ROUND(G2033,3),2)</f>
      </c>
      <c s="36" t="s">
        <v>54</v>
      </c>
      <c>
        <f>(M2033*21)/100</f>
      </c>
      <c t="s">
        <v>27</v>
      </c>
    </row>
    <row r="2034" spans="1:5" ht="38.25">
      <c r="A2034" s="35" t="s">
        <v>55</v>
      </c>
      <c r="E2034" s="39" t="s">
        <v>2309</v>
      </c>
    </row>
    <row r="2035" spans="1:5" ht="12.75">
      <c r="A2035" s="35" t="s">
        <v>56</v>
      </c>
      <c r="E2035" s="40" t="s">
        <v>5</v>
      </c>
    </row>
    <row r="2036" spans="1:5" ht="12.75">
      <c r="A2036" t="s">
        <v>57</v>
      </c>
      <c r="E2036" s="39" t="s">
        <v>5</v>
      </c>
    </row>
    <row r="2037" spans="1:13" ht="12.75">
      <c r="A2037" t="s">
        <v>46</v>
      </c>
      <c r="C2037" s="31" t="s">
        <v>519</v>
      </c>
      <c r="E2037" s="33" t="s">
        <v>520</v>
      </c>
      <c r="J2037" s="32">
        <f>0</f>
      </c>
      <c s="32">
        <f>0</f>
      </c>
      <c s="32">
        <f>0+L2038+L2042+L2046+L2050+L2054+L2058+L2062+L2066+L2070+L2074+L2078+L2082+L2086+L2090+L2094+L2098+L2102+L2106+L2110+L2114+L2118+L2122</f>
      </c>
      <c s="32">
        <f>0+M2038+M2042+M2046+M2050+M2054+M2058+M2062+M2066+M2070+M2074+M2078+M2082+M2086+M2090+M2094+M2098+M2102+M2106+M2110+M2114+M2118+M2122</f>
      </c>
    </row>
    <row r="2038" spans="1:16" ht="12.75">
      <c r="A2038" t="s">
        <v>49</v>
      </c>
      <c s="34" t="s">
        <v>2310</v>
      </c>
      <c s="34" t="s">
        <v>2311</v>
      </c>
      <c s="35" t="s">
        <v>5</v>
      </c>
      <c s="6" t="s">
        <v>2312</v>
      </c>
      <c s="36" t="s">
        <v>409</v>
      </c>
      <c s="37">
        <v>95.52</v>
      </c>
      <c s="36">
        <v>0</v>
      </c>
      <c s="36">
        <f>ROUND(G2038*H2038,6)</f>
      </c>
      <c r="L2038" s="38">
        <v>0</v>
      </c>
      <c s="32">
        <f>ROUND(ROUND(L2038,2)*ROUND(G2038,3),2)</f>
      </c>
      <c s="36" t="s">
        <v>54</v>
      </c>
      <c>
        <f>(M2038*21)/100</f>
      </c>
      <c t="s">
        <v>27</v>
      </c>
    </row>
    <row r="2039" spans="1:5" ht="12.75">
      <c r="A2039" s="35" t="s">
        <v>55</v>
      </c>
      <c r="E2039" s="39" t="s">
        <v>2312</v>
      </c>
    </row>
    <row r="2040" spans="1:5" ht="12.75">
      <c r="A2040" s="35" t="s">
        <v>56</v>
      </c>
      <c r="E2040" s="40" t="s">
        <v>5</v>
      </c>
    </row>
    <row r="2041" spans="1:5" ht="12.75">
      <c r="A2041" t="s">
        <v>57</v>
      </c>
      <c r="E2041" s="39" t="s">
        <v>5</v>
      </c>
    </row>
    <row r="2042" spans="1:16" ht="12.75">
      <c r="A2042" t="s">
        <v>49</v>
      </c>
      <c s="34" t="s">
        <v>2313</v>
      </c>
      <c s="34" t="s">
        <v>2314</v>
      </c>
      <c s="35" t="s">
        <v>5</v>
      </c>
      <c s="6" t="s">
        <v>2315</v>
      </c>
      <c s="36" t="s">
        <v>409</v>
      </c>
      <c s="37">
        <v>259.439</v>
      </c>
      <c s="36">
        <v>0</v>
      </c>
      <c s="36">
        <f>ROUND(G2042*H2042,6)</f>
      </c>
      <c r="L2042" s="38">
        <v>0</v>
      </c>
      <c s="32">
        <f>ROUND(ROUND(L2042,2)*ROUND(G2042,3),2)</f>
      </c>
      <c s="36" t="s">
        <v>54</v>
      </c>
      <c>
        <f>(M2042*21)/100</f>
      </c>
      <c t="s">
        <v>27</v>
      </c>
    </row>
    <row r="2043" spans="1:5" ht="12.75">
      <c r="A2043" s="35" t="s">
        <v>55</v>
      </c>
      <c r="E2043" s="39" t="s">
        <v>2315</v>
      </c>
    </row>
    <row r="2044" spans="1:5" ht="12.75">
      <c r="A2044" s="35" t="s">
        <v>56</v>
      </c>
      <c r="E2044" s="40" t="s">
        <v>5</v>
      </c>
    </row>
    <row r="2045" spans="1:5" ht="12.75">
      <c r="A2045" t="s">
        <v>57</v>
      </c>
      <c r="E2045" s="39" t="s">
        <v>5</v>
      </c>
    </row>
    <row r="2046" spans="1:16" ht="12.75">
      <c r="A2046" t="s">
        <v>49</v>
      </c>
      <c s="34" t="s">
        <v>2316</v>
      </c>
      <c s="34" t="s">
        <v>2317</v>
      </c>
      <c s="35" t="s">
        <v>5</v>
      </c>
      <c s="6" t="s">
        <v>2318</v>
      </c>
      <c s="36" t="s">
        <v>409</v>
      </c>
      <c s="37">
        <v>387.631</v>
      </c>
      <c s="36">
        <v>0</v>
      </c>
      <c s="36">
        <f>ROUND(G2046*H2046,6)</f>
      </c>
      <c r="L2046" s="38">
        <v>0</v>
      </c>
      <c s="32">
        <f>ROUND(ROUND(L2046,2)*ROUND(G2046,3),2)</f>
      </c>
      <c s="36" t="s">
        <v>54</v>
      </c>
      <c>
        <f>(M2046*21)/100</f>
      </c>
      <c t="s">
        <v>27</v>
      </c>
    </row>
    <row r="2047" spans="1:5" ht="12.75">
      <c r="A2047" s="35" t="s">
        <v>55</v>
      </c>
      <c r="E2047" s="39" t="s">
        <v>2318</v>
      </c>
    </row>
    <row r="2048" spans="1:5" ht="12.75">
      <c r="A2048" s="35" t="s">
        <v>56</v>
      </c>
      <c r="E2048" s="40" t="s">
        <v>5</v>
      </c>
    </row>
    <row r="2049" spans="1:5" ht="12.75">
      <c r="A2049" t="s">
        <v>57</v>
      </c>
      <c r="E2049" s="39" t="s">
        <v>5</v>
      </c>
    </row>
    <row r="2050" spans="1:16" ht="25.5">
      <c r="A2050" t="s">
        <v>49</v>
      </c>
      <c s="34" t="s">
        <v>2319</v>
      </c>
      <c s="34" t="s">
        <v>2320</v>
      </c>
      <c s="35" t="s">
        <v>5</v>
      </c>
      <c s="6" t="s">
        <v>2321</v>
      </c>
      <c s="36" t="s">
        <v>409</v>
      </c>
      <c s="37">
        <v>387.631</v>
      </c>
      <c s="36">
        <v>0</v>
      </c>
      <c s="36">
        <f>ROUND(G2050*H2050,6)</f>
      </c>
      <c r="L2050" s="38">
        <v>0</v>
      </c>
      <c s="32">
        <f>ROUND(ROUND(L2050,2)*ROUND(G2050,3),2)</f>
      </c>
      <c s="36" t="s">
        <v>54</v>
      </c>
      <c>
        <f>(M2050*21)/100</f>
      </c>
      <c t="s">
        <v>27</v>
      </c>
    </row>
    <row r="2051" spans="1:5" ht="25.5">
      <c r="A2051" s="35" t="s">
        <v>55</v>
      </c>
      <c r="E2051" s="39" t="s">
        <v>2321</v>
      </c>
    </row>
    <row r="2052" spans="1:5" ht="12.75">
      <c r="A2052" s="35" t="s">
        <v>56</v>
      </c>
      <c r="E2052" s="40" t="s">
        <v>5</v>
      </c>
    </row>
    <row r="2053" spans="1:5" ht="12.75">
      <c r="A2053" t="s">
        <v>57</v>
      </c>
      <c r="E2053" s="39" t="s">
        <v>5</v>
      </c>
    </row>
    <row r="2054" spans="1:16" ht="12.75">
      <c r="A2054" t="s">
        <v>49</v>
      </c>
      <c s="34" t="s">
        <v>2322</v>
      </c>
      <c s="34" t="s">
        <v>2323</v>
      </c>
      <c s="35" t="s">
        <v>5</v>
      </c>
      <c s="6" t="s">
        <v>2324</v>
      </c>
      <c s="36" t="s">
        <v>409</v>
      </c>
      <c s="37">
        <v>277.089</v>
      </c>
      <c s="36">
        <v>0</v>
      </c>
      <c s="36">
        <f>ROUND(G2054*H2054,6)</f>
      </c>
      <c r="L2054" s="38">
        <v>0</v>
      </c>
      <c s="32">
        <f>ROUND(ROUND(L2054,2)*ROUND(G2054,3),2)</f>
      </c>
      <c s="36" t="s">
        <v>54</v>
      </c>
      <c>
        <f>(M2054*21)/100</f>
      </c>
      <c t="s">
        <v>27</v>
      </c>
    </row>
    <row r="2055" spans="1:5" ht="12.75">
      <c r="A2055" s="35" t="s">
        <v>55</v>
      </c>
      <c r="E2055" s="39" t="s">
        <v>2324</v>
      </c>
    </row>
    <row r="2056" spans="1:5" ht="12.75">
      <c r="A2056" s="35" t="s">
        <v>56</v>
      </c>
      <c r="E2056" s="40" t="s">
        <v>5</v>
      </c>
    </row>
    <row r="2057" spans="1:5" ht="12.75">
      <c r="A2057" t="s">
        <v>57</v>
      </c>
      <c r="E2057" s="39" t="s">
        <v>5</v>
      </c>
    </row>
    <row r="2058" spans="1:16" ht="25.5">
      <c r="A2058" t="s">
        <v>49</v>
      </c>
      <c s="34" t="s">
        <v>2325</v>
      </c>
      <c s="34" t="s">
        <v>2326</v>
      </c>
      <c s="35" t="s">
        <v>5</v>
      </c>
      <c s="6" t="s">
        <v>2327</v>
      </c>
      <c s="36" t="s">
        <v>409</v>
      </c>
      <c s="37">
        <v>259.439</v>
      </c>
      <c s="36">
        <v>0</v>
      </c>
      <c s="36">
        <f>ROUND(G2058*H2058,6)</f>
      </c>
      <c r="L2058" s="38">
        <v>0</v>
      </c>
      <c s="32">
        <f>ROUND(ROUND(L2058,2)*ROUND(G2058,3),2)</f>
      </c>
      <c s="36" t="s">
        <v>54</v>
      </c>
      <c>
        <f>(M2058*21)/100</f>
      </c>
      <c t="s">
        <v>27</v>
      </c>
    </row>
    <row r="2059" spans="1:5" ht="25.5">
      <c r="A2059" s="35" t="s">
        <v>55</v>
      </c>
      <c r="E2059" s="39" t="s">
        <v>2327</v>
      </c>
    </row>
    <row r="2060" spans="1:5" ht="12.75">
      <c r="A2060" s="35" t="s">
        <v>56</v>
      </c>
      <c r="E2060" s="40" t="s">
        <v>5</v>
      </c>
    </row>
    <row r="2061" spans="1:5" ht="12.75">
      <c r="A2061" t="s">
        <v>57</v>
      </c>
      <c r="E2061" s="39" t="s">
        <v>5</v>
      </c>
    </row>
    <row r="2062" spans="1:16" ht="25.5">
      <c r="A2062" t="s">
        <v>49</v>
      </c>
      <c s="34" t="s">
        <v>2328</v>
      </c>
      <c s="34" t="s">
        <v>2329</v>
      </c>
      <c s="35" t="s">
        <v>5</v>
      </c>
      <c s="6" t="s">
        <v>2330</v>
      </c>
      <c s="36" t="s">
        <v>409</v>
      </c>
      <c s="37">
        <v>95.52</v>
      </c>
      <c s="36">
        <v>0</v>
      </c>
      <c s="36">
        <f>ROUND(G2062*H2062,6)</f>
      </c>
      <c r="L2062" s="38">
        <v>0</v>
      </c>
      <c s="32">
        <f>ROUND(ROUND(L2062,2)*ROUND(G2062,3),2)</f>
      </c>
      <c s="36" t="s">
        <v>54</v>
      </c>
      <c>
        <f>(M2062*21)/100</f>
      </c>
      <c t="s">
        <v>27</v>
      </c>
    </row>
    <row r="2063" spans="1:5" ht="25.5">
      <c r="A2063" s="35" t="s">
        <v>55</v>
      </c>
      <c r="E2063" s="39" t="s">
        <v>2330</v>
      </c>
    </row>
    <row r="2064" spans="1:5" ht="12.75">
      <c r="A2064" s="35" t="s">
        <v>56</v>
      </c>
      <c r="E2064" s="40" t="s">
        <v>5</v>
      </c>
    </row>
    <row r="2065" spans="1:5" ht="12.75">
      <c r="A2065" t="s">
        <v>57</v>
      </c>
      <c r="E2065" s="39" t="s">
        <v>5</v>
      </c>
    </row>
    <row r="2066" spans="1:16" ht="25.5">
      <c r="A2066" t="s">
        <v>49</v>
      </c>
      <c s="34" t="s">
        <v>2331</v>
      </c>
      <c s="34" t="s">
        <v>521</v>
      </c>
      <c s="35" t="s">
        <v>5</v>
      </c>
      <c s="6" t="s">
        <v>522</v>
      </c>
      <c s="36" t="s">
        <v>409</v>
      </c>
      <c s="37">
        <v>256.992</v>
      </c>
      <c s="36">
        <v>0</v>
      </c>
      <c s="36">
        <f>ROUND(G2066*H2066,6)</f>
      </c>
      <c r="L2066" s="38">
        <v>0</v>
      </c>
      <c s="32">
        <f>ROUND(ROUND(L2066,2)*ROUND(G2066,3),2)</f>
      </c>
      <c s="36" t="s">
        <v>54</v>
      </c>
      <c>
        <f>(M2066*21)/100</f>
      </c>
      <c t="s">
        <v>27</v>
      </c>
    </row>
    <row r="2067" spans="1:5" ht="25.5">
      <c r="A2067" s="35" t="s">
        <v>55</v>
      </c>
      <c r="E2067" s="39" t="s">
        <v>522</v>
      </c>
    </row>
    <row r="2068" spans="1:5" ht="12.75">
      <c r="A2068" s="35" t="s">
        <v>56</v>
      </c>
      <c r="E2068" s="40" t="s">
        <v>5</v>
      </c>
    </row>
    <row r="2069" spans="1:5" ht="12.75">
      <c r="A2069" t="s">
        <v>57</v>
      </c>
      <c r="E2069" s="39" t="s">
        <v>5</v>
      </c>
    </row>
    <row r="2070" spans="1:16" ht="12.75">
      <c r="A2070" t="s">
        <v>49</v>
      </c>
      <c s="34" t="s">
        <v>2332</v>
      </c>
      <c s="34" t="s">
        <v>523</v>
      </c>
      <c s="35" t="s">
        <v>5</v>
      </c>
      <c s="6" t="s">
        <v>524</v>
      </c>
      <c s="36" t="s">
        <v>409</v>
      </c>
      <c s="37">
        <v>256.992</v>
      </c>
      <c s="36">
        <v>0</v>
      </c>
      <c s="36">
        <f>ROUND(G2070*H2070,6)</f>
      </c>
      <c r="L2070" s="38">
        <v>0</v>
      </c>
      <c s="32">
        <f>ROUND(ROUND(L2070,2)*ROUND(G2070,3),2)</f>
      </c>
      <c s="36" t="s">
        <v>54</v>
      </c>
      <c>
        <f>(M2070*21)/100</f>
      </c>
      <c t="s">
        <v>27</v>
      </c>
    </row>
    <row r="2071" spans="1:5" ht="12.75">
      <c r="A2071" s="35" t="s">
        <v>55</v>
      </c>
      <c r="E2071" s="39" t="s">
        <v>524</v>
      </c>
    </row>
    <row r="2072" spans="1:5" ht="12.75">
      <c r="A2072" s="35" t="s">
        <v>56</v>
      </c>
      <c r="E2072" s="40" t="s">
        <v>5</v>
      </c>
    </row>
    <row r="2073" spans="1:5" ht="12.75">
      <c r="A2073" t="s">
        <v>57</v>
      </c>
      <c r="E2073" s="39" t="s">
        <v>5</v>
      </c>
    </row>
    <row r="2074" spans="1:16" ht="12.75">
      <c r="A2074" t="s">
        <v>49</v>
      </c>
      <c s="34" t="s">
        <v>2333</v>
      </c>
      <c s="34" t="s">
        <v>525</v>
      </c>
      <c s="35" t="s">
        <v>5</v>
      </c>
      <c s="6" t="s">
        <v>526</v>
      </c>
      <c s="36" t="s">
        <v>409</v>
      </c>
      <c s="37">
        <v>256.992</v>
      </c>
      <c s="36">
        <v>0</v>
      </c>
      <c s="36">
        <f>ROUND(G2074*H2074,6)</f>
      </c>
      <c r="L2074" s="38">
        <v>0</v>
      </c>
      <c s="32">
        <f>ROUND(ROUND(L2074,2)*ROUND(G2074,3),2)</f>
      </c>
      <c s="36" t="s">
        <v>54</v>
      </c>
      <c>
        <f>(M2074*21)/100</f>
      </c>
      <c t="s">
        <v>27</v>
      </c>
    </row>
    <row r="2075" spans="1:5" ht="12.75">
      <c r="A2075" s="35" t="s">
        <v>55</v>
      </c>
      <c r="E2075" s="39" t="s">
        <v>526</v>
      </c>
    </row>
    <row r="2076" spans="1:5" ht="12.75">
      <c r="A2076" s="35" t="s">
        <v>56</v>
      </c>
      <c r="E2076" s="40" t="s">
        <v>5</v>
      </c>
    </row>
    <row r="2077" spans="1:5" ht="12.75">
      <c r="A2077" t="s">
        <v>57</v>
      </c>
      <c r="E2077" s="39" t="s">
        <v>5</v>
      </c>
    </row>
    <row r="2078" spans="1:16" ht="12.75">
      <c r="A2078" t="s">
        <v>49</v>
      </c>
      <c s="34" t="s">
        <v>2334</v>
      </c>
      <c s="34" t="s">
        <v>2335</v>
      </c>
      <c s="35" t="s">
        <v>5</v>
      </c>
      <c s="6" t="s">
        <v>2336</v>
      </c>
      <c s="36" t="s">
        <v>409</v>
      </c>
      <c s="37">
        <v>889.2</v>
      </c>
      <c s="36">
        <v>0</v>
      </c>
      <c s="36">
        <f>ROUND(G2078*H2078,6)</f>
      </c>
      <c r="L2078" s="38">
        <v>0</v>
      </c>
      <c s="32">
        <f>ROUND(ROUND(L2078,2)*ROUND(G2078,3),2)</f>
      </c>
      <c s="36" t="s">
        <v>54</v>
      </c>
      <c>
        <f>(M2078*21)/100</f>
      </c>
      <c t="s">
        <v>27</v>
      </c>
    </row>
    <row r="2079" spans="1:5" ht="12.75">
      <c r="A2079" s="35" t="s">
        <v>55</v>
      </c>
      <c r="E2079" s="39" t="s">
        <v>2336</v>
      </c>
    </row>
    <row r="2080" spans="1:5" ht="12.75">
      <c r="A2080" s="35" t="s">
        <v>56</v>
      </c>
      <c r="E2080" s="40" t="s">
        <v>5</v>
      </c>
    </row>
    <row r="2081" spans="1:5" ht="12.75">
      <c r="A2081" t="s">
        <v>57</v>
      </c>
      <c r="E2081" s="39" t="s">
        <v>5</v>
      </c>
    </row>
    <row r="2082" spans="1:16" ht="25.5">
      <c r="A2082" t="s">
        <v>49</v>
      </c>
      <c s="34" t="s">
        <v>2337</v>
      </c>
      <c s="34" t="s">
        <v>2338</v>
      </c>
      <c s="35" t="s">
        <v>5</v>
      </c>
      <c s="6" t="s">
        <v>2339</v>
      </c>
      <c s="36" t="s">
        <v>409</v>
      </c>
      <c s="37">
        <v>889.2</v>
      </c>
      <c s="36">
        <v>0</v>
      </c>
      <c s="36">
        <f>ROUND(G2082*H2082,6)</f>
      </c>
      <c r="L2082" s="38">
        <v>0</v>
      </c>
      <c s="32">
        <f>ROUND(ROUND(L2082,2)*ROUND(G2082,3),2)</f>
      </c>
      <c s="36" t="s">
        <v>54</v>
      </c>
      <c>
        <f>(M2082*21)/100</f>
      </c>
      <c t="s">
        <v>27</v>
      </c>
    </row>
    <row r="2083" spans="1:5" ht="25.5">
      <c r="A2083" s="35" t="s">
        <v>55</v>
      </c>
      <c r="E2083" s="39" t="s">
        <v>2339</v>
      </c>
    </row>
    <row r="2084" spans="1:5" ht="12.75">
      <c r="A2084" s="35" t="s">
        <v>56</v>
      </c>
      <c r="E2084" s="40" t="s">
        <v>5</v>
      </c>
    </row>
    <row r="2085" spans="1:5" ht="12.75">
      <c r="A2085" t="s">
        <v>57</v>
      </c>
      <c r="E2085" s="39" t="s">
        <v>5</v>
      </c>
    </row>
    <row r="2086" spans="1:16" ht="12.75">
      <c r="A2086" t="s">
        <v>49</v>
      </c>
      <c s="34" t="s">
        <v>2340</v>
      </c>
      <c s="34" t="s">
        <v>2341</v>
      </c>
      <c s="35" t="s">
        <v>5</v>
      </c>
      <c s="6" t="s">
        <v>2342</v>
      </c>
      <c s="36" t="s">
        <v>409</v>
      </c>
      <c s="37">
        <v>427.35</v>
      </c>
      <c s="36">
        <v>0</v>
      </c>
      <c s="36">
        <f>ROUND(G2086*H2086,6)</f>
      </c>
      <c r="L2086" s="38">
        <v>0</v>
      </c>
      <c s="32">
        <f>ROUND(ROUND(L2086,2)*ROUND(G2086,3),2)</f>
      </c>
      <c s="36" t="s">
        <v>54</v>
      </c>
      <c>
        <f>(M2086*21)/100</f>
      </c>
      <c t="s">
        <v>27</v>
      </c>
    </row>
    <row r="2087" spans="1:5" ht="12.75">
      <c r="A2087" s="35" t="s">
        <v>55</v>
      </c>
      <c r="E2087" s="39" t="s">
        <v>2342</v>
      </c>
    </row>
    <row r="2088" spans="1:5" ht="12.75">
      <c r="A2088" s="35" t="s">
        <v>56</v>
      </c>
      <c r="E2088" s="40" t="s">
        <v>5</v>
      </c>
    </row>
    <row r="2089" spans="1:5" ht="12.75">
      <c r="A2089" t="s">
        <v>57</v>
      </c>
      <c r="E2089" s="39" t="s">
        <v>5</v>
      </c>
    </row>
    <row r="2090" spans="1:16" ht="25.5">
      <c r="A2090" t="s">
        <v>49</v>
      </c>
      <c s="34" t="s">
        <v>2343</v>
      </c>
      <c s="34" t="s">
        <v>2344</v>
      </c>
      <c s="35" t="s">
        <v>5</v>
      </c>
      <c s="6" t="s">
        <v>2345</v>
      </c>
      <c s="36" t="s">
        <v>409</v>
      </c>
      <c s="37">
        <v>427.35</v>
      </c>
      <c s="36">
        <v>0</v>
      </c>
      <c s="36">
        <f>ROUND(G2090*H2090,6)</f>
      </c>
      <c r="L2090" s="38">
        <v>0</v>
      </c>
      <c s="32">
        <f>ROUND(ROUND(L2090,2)*ROUND(G2090,3),2)</f>
      </c>
      <c s="36" t="s">
        <v>54</v>
      </c>
      <c>
        <f>(M2090*21)/100</f>
      </c>
      <c t="s">
        <v>27</v>
      </c>
    </row>
    <row r="2091" spans="1:5" ht="25.5">
      <c r="A2091" s="35" t="s">
        <v>55</v>
      </c>
      <c r="E2091" s="39" t="s">
        <v>2345</v>
      </c>
    </row>
    <row r="2092" spans="1:5" ht="12.75">
      <c r="A2092" s="35" t="s">
        <v>56</v>
      </c>
      <c r="E2092" s="40" t="s">
        <v>5</v>
      </c>
    </row>
    <row r="2093" spans="1:5" ht="12.75">
      <c r="A2093" t="s">
        <v>57</v>
      </c>
      <c r="E2093" s="39" t="s">
        <v>5</v>
      </c>
    </row>
    <row r="2094" spans="1:16" ht="12.75">
      <c r="A2094" t="s">
        <v>49</v>
      </c>
      <c s="34" t="s">
        <v>2346</v>
      </c>
      <c s="34" t="s">
        <v>2347</v>
      </c>
      <c s="35" t="s">
        <v>5</v>
      </c>
      <c s="6" t="s">
        <v>2348</v>
      </c>
      <c s="36" t="s">
        <v>409</v>
      </c>
      <c s="37">
        <v>427.35</v>
      </c>
      <c s="36">
        <v>0</v>
      </c>
      <c s="36">
        <f>ROUND(G2094*H2094,6)</f>
      </c>
      <c r="L2094" s="38">
        <v>0</v>
      </c>
      <c s="32">
        <f>ROUND(ROUND(L2094,2)*ROUND(G2094,3),2)</f>
      </c>
      <c s="36" t="s">
        <v>54</v>
      </c>
      <c>
        <f>(M2094*21)/100</f>
      </c>
      <c t="s">
        <v>27</v>
      </c>
    </row>
    <row r="2095" spans="1:5" ht="12.75">
      <c r="A2095" s="35" t="s">
        <v>55</v>
      </c>
      <c r="E2095" s="39" t="s">
        <v>2348</v>
      </c>
    </row>
    <row r="2096" spans="1:5" ht="12.75">
      <c r="A2096" s="35" t="s">
        <v>56</v>
      </c>
      <c r="E2096" s="40" t="s">
        <v>5</v>
      </c>
    </row>
    <row r="2097" spans="1:5" ht="12.75">
      <c r="A2097" t="s">
        <v>57</v>
      </c>
      <c r="E2097" s="39" t="s">
        <v>5</v>
      </c>
    </row>
    <row r="2098" spans="1:16" ht="25.5">
      <c r="A2098" t="s">
        <v>49</v>
      </c>
      <c s="34" t="s">
        <v>2349</v>
      </c>
      <c s="34" t="s">
        <v>2350</v>
      </c>
      <c s="35" t="s">
        <v>5</v>
      </c>
      <c s="6" t="s">
        <v>2351</v>
      </c>
      <c s="36" t="s">
        <v>409</v>
      </c>
      <c s="37">
        <v>427.35</v>
      </c>
      <c s="36">
        <v>0</v>
      </c>
      <c s="36">
        <f>ROUND(G2098*H2098,6)</f>
      </c>
      <c r="L2098" s="38">
        <v>0</v>
      </c>
      <c s="32">
        <f>ROUND(ROUND(L2098,2)*ROUND(G2098,3),2)</f>
      </c>
      <c s="36" t="s">
        <v>54</v>
      </c>
      <c>
        <f>(M2098*21)/100</f>
      </c>
      <c t="s">
        <v>27</v>
      </c>
    </row>
    <row r="2099" spans="1:5" ht="25.5">
      <c r="A2099" s="35" t="s">
        <v>55</v>
      </c>
      <c r="E2099" s="39" t="s">
        <v>2351</v>
      </c>
    </row>
    <row r="2100" spans="1:5" ht="12.75">
      <c r="A2100" s="35" t="s">
        <v>56</v>
      </c>
      <c r="E2100" s="40" t="s">
        <v>5</v>
      </c>
    </row>
    <row r="2101" spans="1:5" ht="12.75">
      <c r="A2101" t="s">
        <v>57</v>
      </c>
      <c r="E2101" s="39" t="s">
        <v>5</v>
      </c>
    </row>
    <row r="2102" spans="1:16" ht="12.75">
      <c r="A2102" t="s">
        <v>49</v>
      </c>
      <c s="34" t="s">
        <v>2352</v>
      </c>
      <c s="34" t="s">
        <v>2353</v>
      </c>
      <c s="35" t="s">
        <v>5</v>
      </c>
      <c s="6" t="s">
        <v>2354</v>
      </c>
      <c s="36" t="s">
        <v>172</v>
      </c>
      <c s="37">
        <v>38.4</v>
      </c>
      <c s="36">
        <v>0</v>
      </c>
      <c s="36">
        <f>ROUND(G2102*H2102,6)</f>
      </c>
      <c r="L2102" s="38">
        <v>0</v>
      </c>
      <c s="32">
        <f>ROUND(ROUND(L2102,2)*ROUND(G2102,3),2)</f>
      </c>
      <c s="36" t="s">
        <v>54</v>
      </c>
      <c>
        <f>(M2102*21)/100</f>
      </c>
      <c t="s">
        <v>27</v>
      </c>
    </row>
    <row r="2103" spans="1:5" ht="12.75">
      <c r="A2103" s="35" t="s">
        <v>55</v>
      </c>
      <c r="E2103" s="39" t="s">
        <v>2354</v>
      </c>
    </row>
    <row r="2104" spans="1:5" ht="12.75">
      <c r="A2104" s="35" t="s">
        <v>56</v>
      </c>
      <c r="E2104" s="40" t="s">
        <v>5</v>
      </c>
    </row>
    <row r="2105" spans="1:5" ht="12.75">
      <c r="A2105" t="s">
        <v>57</v>
      </c>
      <c r="E2105" s="39" t="s">
        <v>5</v>
      </c>
    </row>
    <row r="2106" spans="1:16" ht="25.5">
      <c r="A2106" t="s">
        <v>49</v>
      </c>
      <c s="34" t="s">
        <v>2355</v>
      </c>
      <c s="34" t="s">
        <v>2356</v>
      </c>
      <c s="35" t="s">
        <v>5</v>
      </c>
      <c s="6" t="s">
        <v>2357</v>
      </c>
      <c s="36" t="s">
        <v>409</v>
      </c>
      <c s="37">
        <v>103.38</v>
      </c>
      <c s="36">
        <v>0</v>
      </c>
      <c s="36">
        <f>ROUND(G2106*H2106,6)</f>
      </c>
      <c r="L2106" s="38">
        <v>0</v>
      </c>
      <c s="32">
        <f>ROUND(ROUND(L2106,2)*ROUND(G2106,3),2)</f>
      </c>
      <c s="36" t="s">
        <v>54</v>
      </c>
      <c>
        <f>(M2106*21)/100</f>
      </c>
      <c t="s">
        <v>27</v>
      </c>
    </row>
    <row r="2107" spans="1:5" ht="25.5">
      <c r="A2107" s="35" t="s">
        <v>55</v>
      </c>
      <c r="E2107" s="39" t="s">
        <v>2357</v>
      </c>
    </row>
    <row r="2108" spans="1:5" ht="12.75">
      <c r="A2108" s="35" t="s">
        <v>56</v>
      </c>
      <c r="E2108" s="40" t="s">
        <v>5</v>
      </c>
    </row>
    <row r="2109" spans="1:5" ht="12.75">
      <c r="A2109" t="s">
        <v>57</v>
      </c>
      <c r="E2109" s="39" t="s">
        <v>5</v>
      </c>
    </row>
    <row r="2110" spans="1:16" ht="25.5">
      <c r="A2110" t="s">
        <v>49</v>
      </c>
      <c s="34" t="s">
        <v>2358</v>
      </c>
      <c s="34" t="s">
        <v>2359</v>
      </c>
      <c s="35" t="s">
        <v>5</v>
      </c>
      <c s="6" t="s">
        <v>2360</v>
      </c>
      <c s="36" t="s">
        <v>409</v>
      </c>
      <c s="37">
        <v>103.38</v>
      </c>
      <c s="36">
        <v>0</v>
      </c>
      <c s="36">
        <f>ROUND(G2110*H2110,6)</f>
      </c>
      <c r="L2110" s="38">
        <v>0</v>
      </c>
      <c s="32">
        <f>ROUND(ROUND(L2110,2)*ROUND(G2110,3),2)</f>
      </c>
      <c s="36" t="s">
        <v>54</v>
      </c>
      <c>
        <f>(M2110*21)/100</f>
      </c>
      <c t="s">
        <v>27</v>
      </c>
    </row>
    <row r="2111" spans="1:5" ht="25.5">
      <c r="A2111" s="35" t="s">
        <v>55</v>
      </c>
      <c r="E2111" s="39" t="s">
        <v>2360</v>
      </c>
    </row>
    <row r="2112" spans="1:5" ht="12.75">
      <c r="A2112" s="35" t="s">
        <v>56</v>
      </c>
      <c r="E2112" s="40" t="s">
        <v>5</v>
      </c>
    </row>
    <row r="2113" spans="1:5" ht="12.75">
      <c r="A2113" t="s">
        <v>57</v>
      </c>
      <c r="E2113" s="39" t="s">
        <v>5</v>
      </c>
    </row>
    <row r="2114" spans="1:16" ht="25.5">
      <c r="A2114" t="s">
        <v>49</v>
      </c>
      <c s="34" t="s">
        <v>2361</v>
      </c>
      <c s="34" t="s">
        <v>2362</v>
      </c>
      <c s="35" t="s">
        <v>5</v>
      </c>
      <c s="6" t="s">
        <v>2363</v>
      </c>
      <c s="36" t="s">
        <v>409</v>
      </c>
      <c s="37">
        <v>103.38</v>
      </c>
      <c s="36">
        <v>0</v>
      </c>
      <c s="36">
        <f>ROUND(G2114*H2114,6)</f>
      </c>
      <c r="L2114" s="38">
        <v>0</v>
      </c>
      <c s="32">
        <f>ROUND(ROUND(L2114,2)*ROUND(G2114,3),2)</f>
      </c>
      <c s="36" t="s">
        <v>54</v>
      </c>
      <c>
        <f>(M2114*21)/100</f>
      </c>
      <c t="s">
        <v>27</v>
      </c>
    </row>
    <row r="2115" spans="1:5" ht="25.5">
      <c r="A2115" s="35" t="s">
        <v>55</v>
      </c>
      <c r="E2115" s="39" t="s">
        <v>2363</v>
      </c>
    </row>
    <row r="2116" spans="1:5" ht="12.75">
      <c r="A2116" s="35" t="s">
        <v>56</v>
      </c>
      <c r="E2116" s="40" t="s">
        <v>5</v>
      </c>
    </row>
    <row r="2117" spans="1:5" ht="12.75">
      <c r="A2117" t="s">
        <v>57</v>
      </c>
      <c r="E2117" s="39" t="s">
        <v>5</v>
      </c>
    </row>
    <row r="2118" spans="1:16" ht="25.5">
      <c r="A2118" t="s">
        <v>49</v>
      </c>
      <c s="34" t="s">
        <v>2364</v>
      </c>
      <c s="34" t="s">
        <v>2365</v>
      </c>
      <c s="35" t="s">
        <v>5</v>
      </c>
      <c s="6" t="s">
        <v>2366</v>
      </c>
      <c s="36" t="s">
        <v>409</v>
      </c>
      <c s="37">
        <v>103.38</v>
      </c>
      <c s="36">
        <v>0</v>
      </c>
      <c s="36">
        <f>ROUND(G2118*H2118,6)</f>
      </c>
      <c r="L2118" s="38">
        <v>0</v>
      </c>
      <c s="32">
        <f>ROUND(ROUND(L2118,2)*ROUND(G2118,3),2)</f>
      </c>
      <c s="36" t="s">
        <v>54</v>
      </c>
      <c>
        <f>(M2118*21)/100</f>
      </c>
      <c t="s">
        <v>27</v>
      </c>
    </row>
    <row r="2119" spans="1:5" ht="38.25">
      <c r="A2119" s="35" t="s">
        <v>55</v>
      </c>
      <c r="E2119" s="39" t="s">
        <v>2367</v>
      </c>
    </row>
    <row r="2120" spans="1:5" ht="12.75">
      <c r="A2120" s="35" t="s">
        <v>56</v>
      </c>
      <c r="E2120" s="40" t="s">
        <v>5</v>
      </c>
    </row>
    <row r="2121" spans="1:5" ht="12.75">
      <c r="A2121" t="s">
        <v>57</v>
      </c>
      <c r="E2121" s="39" t="s">
        <v>5</v>
      </c>
    </row>
    <row r="2122" spans="1:16" ht="25.5">
      <c r="A2122" t="s">
        <v>49</v>
      </c>
      <c s="34" t="s">
        <v>2368</v>
      </c>
      <c s="34" t="s">
        <v>2369</v>
      </c>
      <c s="35" t="s">
        <v>5</v>
      </c>
      <c s="6" t="s">
        <v>2370</v>
      </c>
      <c s="36" t="s">
        <v>409</v>
      </c>
      <c s="37">
        <v>103.38</v>
      </c>
      <c s="36">
        <v>0</v>
      </c>
      <c s="36">
        <f>ROUND(G2122*H2122,6)</f>
      </c>
      <c r="L2122" s="38">
        <v>0</v>
      </c>
      <c s="32">
        <f>ROUND(ROUND(L2122,2)*ROUND(G2122,3),2)</f>
      </c>
      <c s="36" t="s">
        <v>54</v>
      </c>
      <c>
        <f>(M2122*21)/100</f>
      </c>
      <c t="s">
        <v>27</v>
      </c>
    </row>
    <row r="2123" spans="1:5" ht="25.5">
      <c r="A2123" s="35" t="s">
        <v>55</v>
      </c>
      <c r="E2123" s="39" t="s">
        <v>2370</v>
      </c>
    </row>
    <row r="2124" spans="1:5" ht="12.75">
      <c r="A2124" s="35" t="s">
        <v>56</v>
      </c>
      <c r="E2124" s="40" t="s">
        <v>5</v>
      </c>
    </row>
    <row r="2125" spans="1:5" ht="12.75">
      <c r="A2125" t="s">
        <v>57</v>
      </c>
      <c r="E2125" s="39" t="s">
        <v>5</v>
      </c>
    </row>
    <row r="2126" spans="1:13" ht="12.75">
      <c r="A2126" t="s">
        <v>46</v>
      </c>
      <c r="C2126" s="31" t="s">
        <v>2371</v>
      </c>
      <c r="E2126" s="33" t="s">
        <v>2372</v>
      </c>
      <c r="J2126" s="32">
        <f>0</f>
      </c>
      <c s="32">
        <f>0</f>
      </c>
      <c s="32">
        <f>0+L2127+L2131+L2135+L2139+L2143+L2147+L2151+L2155+L2159+L2163+L2167+L2171+L2175+L2179+L2183+L2187+L2191+L2195+L2199+L2203+L2207</f>
      </c>
      <c s="32">
        <f>0+M2127+M2131+M2135+M2139+M2143+M2147+M2151+M2155+M2159+M2163+M2167+M2171+M2175+M2179+M2183+M2187+M2191+M2195+M2199+M2203+M2207</f>
      </c>
    </row>
    <row r="2127" spans="1:16" ht="12.75">
      <c r="A2127" t="s">
        <v>49</v>
      </c>
      <c s="34" t="s">
        <v>2373</v>
      </c>
      <c s="34" t="s">
        <v>2374</v>
      </c>
      <c s="35" t="s">
        <v>5</v>
      </c>
      <c s="6" t="s">
        <v>2375</v>
      </c>
      <c s="36" t="s">
        <v>409</v>
      </c>
      <c s="37">
        <v>4003.474</v>
      </c>
      <c s="36">
        <v>0</v>
      </c>
      <c s="36">
        <f>ROUND(G2127*H2127,6)</f>
      </c>
      <c r="L2127" s="38">
        <v>0</v>
      </c>
      <c s="32">
        <f>ROUND(ROUND(L2127,2)*ROUND(G2127,3),2)</f>
      </c>
      <c s="36" t="s">
        <v>54</v>
      </c>
      <c>
        <f>(M2127*21)/100</f>
      </c>
      <c t="s">
        <v>27</v>
      </c>
    </row>
    <row r="2128" spans="1:5" ht="12.75">
      <c r="A2128" s="35" t="s">
        <v>55</v>
      </c>
      <c r="E2128" s="39" t="s">
        <v>2375</v>
      </c>
    </row>
    <row r="2129" spans="1:5" ht="12.75">
      <c r="A2129" s="35" t="s">
        <v>56</v>
      </c>
      <c r="E2129" s="40" t="s">
        <v>5</v>
      </c>
    </row>
    <row r="2130" spans="1:5" ht="12.75">
      <c r="A2130" t="s">
        <v>57</v>
      </c>
      <c r="E2130" s="39" t="s">
        <v>5</v>
      </c>
    </row>
    <row r="2131" spans="1:16" ht="12.75">
      <c r="A2131" t="s">
        <v>49</v>
      </c>
      <c s="34" t="s">
        <v>2376</v>
      </c>
      <c s="34" t="s">
        <v>2377</v>
      </c>
      <c s="35" t="s">
        <v>5</v>
      </c>
      <c s="6" t="s">
        <v>2378</v>
      </c>
      <c s="36" t="s">
        <v>409</v>
      </c>
      <c s="37">
        <v>322.477</v>
      </c>
      <c s="36">
        <v>0</v>
      </c>
      <c s="36">
        <f>ROUND(G2131*H2131,6)</f>
      </c>
      <c r="L2131" s="38">
        <v>0</v>
      </c>
      <c s="32">
        <f>ROUND(ROUND(L2131,2)*ROUND(G2131,3),2)</f>
      </c>
      <c s="36" t="s">
        <v>54</v>
      </c>
      <c>
        <f>(M2131*21)/100</f>
      </c>
      <c t="s">
        <v>27</v>
      </c>
    </row>
    <row r="2132" spans="1:5" ht="12.75">
      <c r="A2132" s="35" t="s">
        <v>55</v>
      </c>
      <c r="E2132" s="39" t="s">
        <v>2378</v>
      </c>
    </row>
    <row r="2133" spans="1:5" ht="12.75">
      <c r="A2133" s="35" t="s">
        <v>56</v>
      </c>
      <c r="E2133" s="40" t="s">
        <v>5</v>
      </c>
    </row>
    <row r="2134" spans="1:5" ht="12.75">
      <c r="A2134" t="s">
        <v>57</v>
      </c>
      <c r="E2134" s="39" t="s">
        <v>5</v>
      </c>
    </row>
    <row r="2135" spans="1:16" ht="12.75">
      <c r="A2135" t="s">
        <v>49</v>
      </c>
      <c s="34" t="s">
        <v>2379</v>
      </c>
      <c s="34" t="s">
        <v>2380</v>
      </c>
      <c s="35" t="s">
        <v>5</v>
      </c>
      <c s="6" t="s">
        <v>2381</v>
      </c>
      <c s="36" t="s">
        <v>409</v>
      </c>
      <c s="37">
        <v>168.9</v>
      </c>
      <c s="36">
        <v>0</v>
      </c>
      <c s="36">
        <f>ROUND(G2135*H2135,6)</f>
      </c>
      <c r="L2135" s="38">
        <v>0</v>
      </c>
      <c s="32">
        <f>ROUND(ROUND(L2135,2)*ROUND(G2135,3),2)</f>
      </c>
      <c s="36" t="s">
        <v>54</v>
      </c>
      <c>
        <f>(M2135*21)/100</f>
      </c>
      <c t="s">
        <v>27</v>
      </c>
    </row>
    <row r="2136" spans="1:5" ht="12.75">
      <c r="A2136" s="35" t="s">
        <v>55</v>
      </c>
      <c r="E2136" s="39" t="s">
        <v>2381</v>
      </c>
    </row>
    <row r="2137" spans="1:5" ht="12.75">
      <c r="A2137" s="35" t="s">
        <v>56</v>
      </c>
      <c r="E2137" s="40" t="s">
        <v>5</v>
      </c>
    </row>
    <row r="2138" spans="1:5" ht="12.75">
      <c r="A2138" t="s">
        <v>57</v>
      </c>
      <c r="E2138" s="39" t="s">
        <v>5</v>
      </c>
    </row>
    <row r="2139" spans="1:16" ht="12.75">
      <c r="A2139" t="s">
        <v>49</v>
      </c>
      <c s="34" t="s">
        <v>2382</v>
      </c>
      <c s="34" t="s">
        <v>2383</v>
      </c>
      <c s="35" t="s">
        <v>5</v>
      </c>
      <c s="6" t="s">
        <v>2384</v>
      </c>
      <c s="36" t="s">
        <v>409</v>
      </c>
      <c s="37">
        <v>657.257</v>
      </c>
      <c s="36">
        <v>0</v>
      </c>
      <c s="36">
        <f>ROUND(G2139*H2139,6)</f>
      </c>
      <c r="L2139" s="38">
        <v>0</v>
      </c>
      <c s="32">
        <f>ROUND(ROUND(L2139,2)*ROUND(G2139,3),2)</f>
      </c>
      <c s="36" t="s">
        <v>54</v>
      </c>
      <c>
        <f>(M2139*21)/100</f>
      </c>
      <c t="s">
        <v>27</v>
      </c>
    </row>
    <row r="2140" spans="1:5" ht="12.75">
      <c r="A2140" s="35" t="s">
        <v>55</v>
      </c>
      <c r="E2140" s="39" t="s">
        <v>2384</v>
      </c>
    </row>
    <row r="2141" spans="1:5" ht="12.75">
      <c r="A2141" s="35" t="s">
        <v>56</v>
      </c>
      <c r="E2141" s="40" t="s">
        <v>5</v>
      </c>
    </row>
    <row r="2142" spans="1:5" ht="12.75">
      <c r="A2142" t="s">
        <v>57</v>
      </c>
      <c r="E2142" s="39" t="s">
        <v>5</v>
      </c>
    </row>
    <row r="2143" spans="1:16" ht="25.5">
      <c r="A2143" t="s">
        <v>49</v>
      </c>
      <c s="34" t="s">
        <v>2385</v>
      </c>
      <c s="34" t="s">
        <v>2386</v>
      </c>
      <c s="35" t="s">
        <v>5</v>
      </c>
      <c s="6" t="s">
        <v>2387</v>
      </c>
      <c s="36" t="s">
        <v>172</v>
      </c>
      <c s="37">
        <v>535.5</v>
      </c>
      <c s="36">
        <v>0</v>
      </c>
      <c s="36">
        <f>ROUND(G2143*H2143,6)</f>
      </c>
      <c r="L2143" s="38">
        <v>0</v>
      </c>
      <c s="32">
        <f>ROUND(ROUND(L2143,2)*ROUND(G2143,3),2)</f>
      </c>
      <c s="36" t="s">
        <v>54</v>
      </c>
      <c>
        <f>(M2143*21)/100</f>
      </c>
      <c t="s">
        <v>27</v>
      </c>
    </row>
    <row r="2144" spans="1:5" ht="25.5">
      <c r="A2144" s="35" t="s">
        <v>55</v>
      </c>
      <c r="E2144" s="39" t="s">
        <v>2387</v>
      </c>
    </row>
    <row r="2145" spans="1:5" ht="12.75">
      <c r="A2145" s="35" t="s">
        <v>56</v>
      </c>
      <c r="E2145" s="40" t="s">
        <v>5</v>
      </c>
    </row>
    <row r="2146" spans="1:5" ht="12.75">
      <c r="A2146" t="s">
        <v>57</v>
      </c>
      <c r="E2146" s="39" t="s">
        <v>5</v>
      </c>
    </row>
    <row r="2147" spans="1:16" ht="25.5">
      <c r="A2147" t="s">
        <v>49</v>
      </c>
      <c s="34" t="s">
        <v>2388</v>
      </c>
      <c s="34" t="s">
        <v>2389</v>
      </c>
      <c s="35" t="s">
        <v>5</v>
      </c>
      <c s="6" t="s">
        <v>2390</v>
      </c>
      <c s="36" t="s">
        <v>409</v>
      </c>
      <c s="37">
        <v>445.085</v>
      </c>
      <c s="36">
        <v>0</v>
      </c>
      <c s="36">
        <f>ROUND(G2147*H2147,6)</f>
      </c>
      <c r="L2147" s="38">
        <v>0</v>
      </c>
      <c s="32">
        <f>ROUND(ROUND(L2147,2)*ROUND(G2147,3),2)</f>
      </c>
      <c s="36" t="s">
        <v>54</v>
      </c>
      <c>
        <f>(M2147*21)/100</f>
      </c>
      <c t="s">
        <v>27</v>
      </c>
    </row>
    <row r="2148" spans="1:5" ht="25.5">
      <c r="A2148" s="35" t="s">
        <v>55</v>
      </c>
      <c r="E2148" s="39" t="s">
        <v>2390</v>
      </c>
    </row>
    <row r="2149" spans="1:5" ht="12.75">
      <c r="A2149" s="35" t="s">
        <v>56</v>
      </c>
      <c r="E2149" s="40" t="s">
        <v>5</v>
      </c>
    </row>
    <row r="2150" spans="1:5" ht="12.75">
      <c r="A2150" t="s">
        <v>57</v>
      </c>
      <c r="E2150" s="39" t="s">
        <v>5</v>
      </c>
    </row>
    <row r="2151" spans="1:16" ht="25.5">
      <c r="A2151" t="s">
        <v>49</v>
      </c>
      <c s="34" t="s">
        <v>2391</v>
      </c>
      <c s="34" t="s">
        <v>2392</v>
      </c>
      <c s="35" t="s">
        <v>5</v>
      </c>
      <c s="6" t="s">
        <v>2393</v>
      </c>
      <c s="36" t="s">
        <v>409</v>
      </c>
      <c s="37">
        <v>445.085</v>
      </c>
      <c s="36">
        <v>0</v>
      </c>
      <c s="36">
        <f>ROUND(G2151*H2151,6)</f>
      </c>
      <c r="L2151" s="38">
        <v>0</v>
      </c>
      <c s="32">
        <f>ROUND(ROUND(L2151,2)*ROUND(G2151,3),2)</f>
      </c>
      <c s="36" t="s">
        <v>54</v>
      </c>
      <c>
        <f>(M2151*21)/100</f>
      </c>
      <c t="s">
        <v>27</v>
      </c>
    </row>
    <row r="2152" spans="1:5" ht="25.5">
      <c r="A2152" s="35" t="s">
        <v>55</v>
      </c>
      <c r="E2152" s="39" t="s">
        <v>2393</v>
      </c>
    </row>
    <row r="2153" spans="1:5" ht="12.75">
      <c r="A2153" s="35" t="s">
        <v>56</v>
      </c>
      <c r="E2153" s="40" t="s">
        <v>5</v>
      </c>
    </row>
    <row r="2154" spans="1:5" ht="12.75">
      <c r="A2154" t="s">
        <v>57</v>
      </c>
      <c r="E2154" s="39" t="s">
        <v>5</v>
      </c>
    </row>
    <row r="2155" spans="1:16" ht="25.5">
      <c r="A2155" t="s">
        <v>49</v>
      </c>
      <c s="34" t="s">
        <v>2394</v>
      </c>
      <c s="34" t="s">
        <v>2395</v>
      </c>
      <c s="35" t="s">
        <v>5</v>
      </c>
      <c s="6" t="s">
        <v>2396</v>
      </c>
      <c s="36" t="s">
        <v>409</v>
      </c>
      <c s="37">
        <v>2012.76</v>
      </c>
      <c s="36">
        <v>0</v>
      </c>
      <c s="36">
        <f>ROUND(G2155*H2155,6)</f>
      </c>
      <c r="L2155" s="38">
        <v>0</v>
      </c>
      <c s="32">
        <f>ROUND(ROUND(L2155,2)*ROUND(G2155,3),2)</f>
      </c>
      <c s="36" t="s">
        <v>54</v>
      </c>
      <c>
        <f>(M2155*21)/100</f>
      </c>
      <c t="s">
        <v>27</v>
      </c>
    </row>
    <row r="2156" spans="1:5" ht="25.5">
      <c r="A2156" s="35" t="s">
        <v>55</v>
      </c>
      <c r="E2156" s="39" t="s">
        <v>2396</v>
      </c>
    </row>
    <row r="2157" spans="1:5" ht="12.75">
      <c r="A2157" s="35" t="s">
        <v>56</v>
      </c>
      <c r="E2157" s="40" t="s">
        <v>5</v>
      </c>
    </row>
    <row r="2158" spans="1:5" ht="12.75">
      <c r="A2158" t="s">
        <v>57</v>
      </c>
      <c r="E2158" s="39" t="s">
        <v>5</v>
      </c>
    </row>
    <row r="2159" spans="1:16" ht="25.5">
      <c r="A2159" t="s">
        <v>49</v>
      </c>
      <c s="34" t="s">
        <v>2397</v>
      </c>
      <c s="34" t="s">
        <v>2398</v>
      </c>
      <c s="35" t="s">
        <v>5</v>
      </c>
      <c s="6" t="s">
        <v>2399</v>
      </c>
      <c s="36" t="s">
        <v>409</v>
      </c>
      <c s="37">
        <v>2012.76</v>
      </c>
      <c s="36">
        <v>0</v>
      </c>
      <c s="36">
        <f>ROUND(G2159*H2159,6)</f>
      </c>
      <c r="L2159" s="38">
        <v>0</v>
      </c>
      <c s="32">
        <f>ROUND(ROUND(L2159,2)*ROUND(G2159,3),2)</f>
      </c>
      <c s="36" t="s">
        <v>54</v>
      </c>
      <c>
        <f>(M2159*21)/100</f>
      </c>
      <c t="s">
        <v>27</v>
      </c>
    </row>
    <row r="2160" spans="1:5" ht="25.5">
      <c r="A2160" s="35" t="s">
        <v>55</v>
      </c>
      <c r="E2160" s="39" t="s">
        <v>2399</v>
      </c>
    </row>
    <row r="2161" spans="1:5" ht="12.75">
      <c r="A2161" s="35" t="s">
        <v>56</v>
      </c>
      <c r="E2161" s="40" t="s">
        <v>5</v>
      </c>
    </row>
    <row r="2162" spans="1:5" ht="12.75">
      <c r="A2162" t="s">
        <v>57</v>
      </c>
      <c r="E2162" s="39" t="s">
        <v>5</v>
      </c>
    </row>
    <row r="2163" spans="1:16" ht="38.25">
      <c r="A2163" t="s">
        <v>49</v>
      </c>
      <c s="34" t="s">
        <v>2400</v>
      </c>
      <c s="34" t="s">
        <v>2401</v>
      </c>
      <c s="35" t="s">
        <v>5</v>
      </c>
      <c s="6" t="s">
        <v>2402</v>
      </c>
      <c s="36" t="s">
        <v>409</v>
      </c>
      <c s="37">
        <v>322.477</v>
      </c>
      <c s="36">
        <v>0</v>
      </c>
      <c s="36">
        <f>ROUND(G2163*H2163,6)</f>
      </c>
      <c r="L2163" s="38">
        <v>0</v>
      </c>
      <c s="32">
        <f>ROUND(ROUND(L2163,2)*ROUND(G2163,3),2)</f>
      </c>
      <c s="36" t="s">
        <v>54</v>
      </c>
      <c>
        <f>(M2163*21)/100</f>
      </c>
      <c t="s">
        <v>27</v>
      </c>
    </row>
    <row r="2164" spans="1:5" ht="38.25">
      <c r="A2164" s="35" t="s">
        <v>55</v>
      </c>
      <c r="E2164" s="39" t="s">
        <v>2403</v>
      </c>
    </row>
    <row r="2165" spans="1:5" ht="12.75">
      <c r="A2165" s="35" t="s">
        <v>56</v>
      </c>
      <c r="E2165" s="40" t="s">
        <v>5</v>
      </c>
    </row>
    <row r="2166" spans="1:5" ht="12.75">
      <c r="A2166" t="s">
        <v>57</v>
      </c>
      <c r="E2166" s="39" t="s">
        <v>5</v>
      </c>
    </row>
    <row r="2167" spans="1:16" ht="25.5">
      <c r="A2167" t="s">
        <v>49</v>
      </c>
      <c s="34" t="s">
        <v>2404</v>
      </c>
      <c s="34" t="s">
        <v>2405</v>
      </c>
      <c s="35" t="s">
        <v>5</v>
      </c>
      <c s="6" t="s">
        <v>2406</v>
      </c>
      <c s="36" t="s">
        <v>409</v>
      </c>
      <c s="37">
        <v>322.477</v>
      </c>
      <c s="36">
        <v>0</v>
      </c>
      <c s="36">
        <f>ROUND(G2167*H2167,6)</f>
      </c>
      <c r="L2167" s="38">
        <v>0</v>
      </c>
      <c s="32">
        <f>ROUND(ROUND(L2167,2)*ROUND(G2167,3),2)</f>
      </c>
      <c s="36" t="s">
        <v>54</v>
      </c>
      <c>
        <f>(M2167*21)/100</f>
      </c>
      <c t="s">
        <v>27</v>
      </c>
    </row>
    <row r="2168" spans="1:5" ht="25.5">
      <c r="A2168" s="35" t="s">
        <v>55</v>
      </c>
      <c r="E2168" s="39" t="s">
        <v>2406</v>
      </c>
    </row>
    <row r="2169" spans="1:5" ht="12.75">
      <c r="A2169" s="35" t="s">
        <v>56</v>
      </c>
      <c r="E2169" s="40" t="s">
        <v>5</v>
      </c>
    </row>
    <row r="2170" spans="1:5" ht="12.75">
      <c r="A2170" t="s">
        <v>57</v>
      </c>
      <c r="E2170" s="39" t="s">
        <v>5</v>
      </c>
    </row>
    <row r="2171" spans="1:16" ht="25.5">
      <c r="A2171" t="s">
        <v>49</v>
      </c>
      <c s="34" t="s">
        <v>2407</v>
      </c>
      <c s="34" t="s">
        <v>2408</v>
      </c>
      <c s="35" t="s">
        <v>5</v>
      </c>
      <c s="6" t="s">
        <v>2409</v>
      </c>
      <c s="36" t="s">
        <v>409</v>
      </c>
      <c s="37">
        <v>3158.244</v>
      </c>
      <c s="36">
        <v>0</v>
      </c>
      <c s="36">
        <f>ROUND(G2171*H2171,6)</f>
      </c>
      <c r="L2171" s="38">
        <v>0</v>
      </c>
      <c s="32">
        <f>ROUND(ROUND(L2171,2)*ROUND(G2171,3),2)</f>
      </c>
      <c s="36" t="s">
        <v>54</v>
      </c>
      <c>
        <f>(M2171*21)/100</f>
      </c>
      <c t="s">
        <v>27</v>
      </c>
    </row>
    <row r="2172" spans="1:5" ht="25.5">
      <c r="A2172" s="35" t="s">
        <v>55</v>
      </c>
      <c r="E2172" s="39" t="s">
        <v>2409</v>
      </c>
    </row>
    <row r="2173" spans="1:5" ht="12.75">
      <c r="A2173" s="35" t="s">
        <v>56</v>
      </c>
      <c r="E2173" s="40" t="s">
        <v>5</v>
      </c>
    </row>
    <row r="2174" spans="1:5" ht="12.75">
      <c r="A2174" t="s">
        <v>57</v>
      </c>
      <c r="E2174" s="39" t="s">
        <v>5</v>
      </c>
    </row>
    <row r="2175" spans="1:16" ht="25.5">
      <c r="A2175" t="s">
        <v>49</v>
      </c>
      <c s="34" t="s">
        <v>2410</v>
      </c>
      <c s="34" t="s">
        <v>2411</v>
      </c>
      <c s="35" t="s">
        <v>5</v>
      </c>
      <c s="6" t="s">
        <v>2412</v>
      </c>
      <c s="36" t="s">
        <v>409</v>
      </c>
      <c s="37">
        <v>3158.244</v>
      </c>
      <c s="36">
        <v>0</v>
      </c>
      <c s="36">
        <f>ROUND(G2175*H2175,6)</f>
      </c>
      <c r="L2175" s="38">
        <v>0</v>
      </c>
      <c s="32">
        <f>ROUND(ROUND(L2175,2)*ROUND(G2175,3),2)</f>
      </c>
      <c s="36" t="s">
        <v>54</v>
      </c>
      <c>
        <f>(M2175*21)/100</f>
      </c>
      <c t="s">
        <v>27</v>
      </c>
    </row>
    <row r="2176" spans="1:5" ht="25.5">
      <c r="A2176" s="35" t="s">
        <v>55</v>
      </c>
      <c r="E2176" s="39" t="s">
        <v>2412</v>
      </c>
    </row>
    <row r="2177" spans="1:5" ht="12.75">
      <c r="A2177" s="35" t="s">
        <v>56</v>
      </c>
      <c r="E2177" s="40" t="s">
        <v>5</v>
      </c>
    </row>
    <row r="2178" spans="1:5" ht="12.75">
      <c r="A2178" t="s">
        <v>57</v>
      </c>
      <c r="E2178" s="39" t="s">
        <v>5</v>
      </c>
    </row>
    <row r="2179" spans="1:16" ht="12.75">
      <c r="A2179" t="s">
        <v>49</v>
      </c>
      <c s="34" t="s">
        <v>2413</v>
      </c>
      <c s="34" t="s">
        <v>2414</v>
      </c>
      <c s="35" t="s">
        <v>5</v>
      </c>
      <c s="6" t="s">
        <v>2415</v>
      </c>
      <c s="36" t="s">
        <v>409</v>
      </c>
      <c s="37">
        <v>1650.655</v>
      </c>
      <c s="36">
        <v>0</v>
      </c>
      <c s="36">
        <f>ROUND(G2179*H2179,6)</f>
      </c>
      <c r="L2179" s="38">
        <v>0</v>
      </c>
      <c s="32">
        <f>ROUND(ROUND(L2179,2)*ROUND(G2179,3),2)</f>
      </c>
      <c s="36" t="s">
        <v>54</v>
      </c>
      <c>
        <f>(M2179*21)/100</f>
      </c>
      <c t="s">
        <v>27</v>
      </c>
    </row>
    <row r="2180" spans="1:5" ht="12.75">
      <c r="A2180" s="35" t="s">
        <v>55</v>
      </c>
      <c r="E2180" s="39" t="s">
        <v>2415</v>
      </c>
    </row>
    <row r="2181" spans="1:5" ht="12.75">
      <c r="A2181" s="35" t="s">
        <v>56</v>
      </c>
      <c r="E2181" s="40" t="s">
        <v>5</v>
      </c>
    </row>
    <row r="2182" spans="1:5" ht="12.75">
      <c r="A2182" t="s">
        <v>57</v>
      </c>
      <c r="E2182" s="39" t="s">
        <v>5</v>
      </c>
    </row>
    <row r="2183" spans="1:16" ht="25.5">
      <c r="A2183" t="s">
        <v>49</v>
      </c>
      <c s="34" t="s">
        <v>2416</v>
      </c>
      <c s="34" t="s">
        <v>2417</v>
      </c>
      <c s="35" t="s">
        <v>5</v>
      </c>
      <c s="6" t="s">
        <v>2418</v>
      </c>
      <c s="36" t="s">
        <v>409</v>
      </c>
      <c s="37">
        <v>657.257</v>
      </c>
      <c s="36">
        <v>0</v>
      </c>
      <c s="36">
        <f>ROUND(G2183*H2183,6)</f>
      </c>
      <c r="L2183" s="38">
        <v>0</v>
      </c>
      <c s="32">
        <f>ROUND(ROUND(L2183,2)*ROUND(G2183,3),2)</f>
      </c>
      <c s="36" t="s">
        <v>54</v>
      </c>
      <c>
        <f>(M2183*21)/100</f>
      </c>
      <c t="s">
        <v>27</v>
      </c>
    </row>
    <row r="2184" spans="1:5" ht="25.5">
      <c r="A2184" s="35" t="s">
        <v>55</v>
      </c>
      <c r="E2184" s="39" t="s">
        <v>2418</v>
      </c>
    </row>
    <row r="2185" spans="1:5" ht="12.75">
      <c r="A2185" s="35" t="s">
        <v>56</v>
      </c>
      <c r="E2185" s="40" t="s">
        <v>5</v>
      </c>
    </row>
    <row r="2186" spans="1:5" ht="12.75">
      <c r="A2186" t="s">
        <v>57</v>
      </c>
      <c r="E2186" s="39" t="s">
        <v>5</v>
      </c>
    </row>
    <row r="2187" spans="1:16" ht="25.5">
      <c r="A2187" t="s">
        <v>49</v>
      </c>
      <c s="34" t="s">
        <v>2419</v>
      </c>
      <c s="34" t="s">
        <v>2420</v>
      </c>
      <c s="35" t="s">
        <v>5</v>
      </c>
      <c s="6" t="s">
        <v>2421</v>
      </c>
      <c s="36" t="s">
        <v>409</v>
      </c>
      <c s="37">
        <v>657.257</v>
      </c>
      <c s="36">
        <v>0</v>
      </c>
      <c s="36">
        <f>ROUND(G2187*H2187,6)</f>
      </c>
      <c r="L2187" s="38">
        <v>0</v>
      </c>
      <c s="32">
        <f>ROUND(ROUND(L2187,2)*ROUND(G2187,3),2)</f>
      </c>
      <c s="36" t="s">
        <v>54</v>
      </c>
      <c>
        <f>(M2187*21)/100</f>
      </c>
      <c t="s">
        <v>27</v>
      </c>
    </row>
    <row r="2188" spans="1:5" ht="25.5">
      <c r="A2188" s="35" t="s">
        <v>55</v>
      </c>
      <c r="E2188" s="39" t="s">
        <v>2421</v>
      </c>
    </row>
    <row r="2189" spans="1:5" ht="12.75">
      <c r="A2189" s="35" t="s">
        <v>56</v>
      </c>
      <c r="E2189" s="40" t="s">
        <v>5</v>
      </c>
    </row>
    <row r="2190" spans="1:5" ht="12.75">
      <c r="A2190" t="s">
        <v>57</v>
      </c>
      <c r="E2190" s="39" t="s">
        <v>5</v>
      </c>
    </row>
    <row r="2191" spans="1:16" ht="38.25">
      <c r="A2191" t="s">
        <v>49</v>
      </c>
      <c s="34" t="s">
        <v>2422</v>
      </c>
      <c s="34" t="s">
        <v>2423</v>
      </c>
      <c s="35" t="s">
        <v>5</v>
      </c>
      <c s="6" t="s">
        <v>2424</v>
      </c>
      <c s="36" t="s">
        <v>409</v>
      </c>
      <c s="37">
        <v>2914.131</v>
      </c>
      <c s="36">
        <v>0</v>
      </c>
      <c s="36">
        <f>ROUND(G2191*H2191,6)</f>
      </c>
      <c r="L2191" s="38">
        <v>0</v>
      </c>
      <c s="32">
        <f>ROUND(ROUND(L2191,2)*ROUND(G2191,3),2)</f>
      </c>
      <c s="36" t="s">
        <v>54</v>
      </c>
      <c>
        <f>(M2191*21)/100</f>
      </c>
      <c t="s">
        <v>27</v>
      </c>
    </row>
    <row r="2192" spans="1:5" ht="38.25">
      <c r="A2192" s="35" t="s">
        <v>55</v>
      </c>
      <c r="E2192" s="39" t="s">
        <v>2425</v>
      </c>
    </row>
    <row r="2193" spans="1:5" ht="12.75">
      <c r="A2193" s="35" t="s">
        <v>56</v>
      </c>
      <c r="E2193" s="40" t="s">
        <v>5</v>
      </c>
    </row>
    <row r="2194" spans="1:5" ht="12.75">
      <c r="A2194" t="s">
        <v>57</v>
      </c>
      <c r="E2194" s="39" t="s">
        <v>5</v>
      </c>
    </row>
    <row r="2195" spans="1:16" ht="25.5">
      <c r="A2195" t="s">
        <v>49</v>
      </c>
      <c s="34" t="s">
        <v>2426</v>
      </c>
      <c s="34" t="s">
        <v>2427</v>
      </c>
      <c s="35" t="s">
        <v>5</v>
      </c>
      <c s="6" t="s">
        <v>2428</v>
      </c>
      <c s="36" t="s">
        <v>409</v>
      </c>
      <c s="37">
        <v>2214.468</v>
      </c>
      <c s="36">
        <v>0</v>
      </c>
      <c s="36">
        <f>ROUND(G2195*H2195,6)</f>
      </c>
      <c r="L2195" s="38">
        <v>0</v>
      </c>
      <c s="32">
        <f>ROUND(ROUND(L2195,2)*ROUND(G2195,3),2)</f>
      </c>
      <c s="36" t="s">
        <v>54</v>
      </c>
      <c>
        <f>(M2195*21)/100</f>
      </c>
      <c t="s">
        <v>27</v>
      </c>
    </row>
    <row r="2196" spans="1:5" ht="25.5">
      <c r="A2196" s="35" t="s">
        <v>55</v>
      </c>
      <c r="E2196" s="39" t="s">
        <v>2428</v>
      </c>
    </row>
    <row r="2197" spans="1:5" ht="12.75">
      <c r="A2197" s="35" t="s">
        <v>56</v>
      </c>
      <c r="E2197" s="40" t="s">
        <v>5</v>
      </c>
    </row>
    <row r="2198" spans="1:5" ht="12.75">
      <c r="A2198" t="s">
        <v>57</v>
      </c>
      <c r="E2198" s="39" t="s">
        <v>5</v>
      </c>
    </row>
    <row r="2199" spans="1:16" ht="12.75">
      <c r="A2199" t="s">
        <v>49</v>
      </c>
      <c s="34" t="s">
        <v>2429</v>
      </c>
      <c s="34" t="s">
        <v>2430</v>
      </c>
      <c s="35" t="s">
        <v>5</v>
      </c>
      <c s="6" t="s">
        <v>2431</v>
      </c>
      <c s="36" t="s">
        <v>409</v>
      </c>
      <c s="37">
        <v>2325.191</v>
      </c>
      <c s="36">
        <v>0</v>
      </c>
      <c s="36">
        <f>ROUND(G2199*H2199,6)</f>
      </c>
      <c r="L2199" s="38">
        <v>0</v>
      </c>
      <c s="32">
        <f>ROUND(ROUND(L2199,2)*ROUND(G2199,3),2)</f>
      </c>
      <c s="36" t="s">
        <v>54</v>
      </c>
      <c>
        <f>(M2199*21)/100</f>
      </c>
      <c t="s">
        <v>27</v>
      </c>
    </row>
    <row r="2200" spans="1:5" ht="12.75">
      <c r="A2200" s="35" t="s">
        <v>55</v>
      </c>
      <c r="E2200" s="39" t="s">
        <v>2431</v>
      </c>
    </row>
    <row r="2201" spans="1:5" ht="12.75">
      <c r="A2201" s="35" t="s">
        <v>56</v>
      </c>
      <c r="E2201" s="40" t="s">
        <v>5</v>
      </c>
    </row>
    <row r="2202" spans="1:5" ht="12.75">
      <c r="A2202" t="s">
        <v>57</v>
      </c>
      <c r="E2202" s="39" t="s">
        <v>5</v>
      </c>
    </row>
    <row r="2203" spans="1:16" ht="25.5">
      <c r="A2203" t="s">
        <v>49</v>
      </c>
      <c s="34" t="s">
        <v>2432</v>
      </c>
      <c s="34" t="s">
        <v>2433</v>
      </c>
      <c s="35" t="s">
        <v>5</v>
      </c>
      <c s="6" t="s">
        <v>2434</v>
      </c>
      <c s="36" t="s">
        <v>409</v>
      </c>
      <c s="37">
        <v>970</v>
      </c>
      <c s="36">
        <v>0</v>
      </c>
      <c s="36">
        <f>ROUND(G2203*H2203,6)</f>
      </c>
      <c r="L2203" s="38">
        <v>0</v>
      </c>
      <c s="32">
        <f>ROUND(ROUND(L2203,2)*ROUND(G2203,3),2)</f>
      </c>
      <c s="36" t="s">
        <v>54</v>
      </c>
      <c>
        <f>(M2203*21)/100</f>
      </c>
      <c t="s">
        <v>27</v>
      </c>
    </row>
    <row r="2204" spans="1:5" ht="25.5">
      <c r="A2204" s="35" t="s">
        <v>55</v>
      </c>
      <c r="E2204" s="39" t="s">
        <v>2434</v>
      </c>
    </row>
    <row r="2205" spans="1:5" ht="12.75">
      <c r="A2205" s="35" t="s">
        <v>56</v>
      </c>
      <c r="E2205" s="40" t="s">
        <v>5</v>
      </c>
    </row>
    <row r="2206" spans="1:5" ht="12.75">
      <c r="A2206" t="s">
        <v>57</v>
      </c>
      <c r="E2206" s="39" t="s">
        <v>5</v>
      </c>
    </row>
    <row r="2207" spans="1:16" ht="12.75">
      <c r="A2207" t="s">
        <v>49</v>
      </c>
      <c s="34" t="s">
        <v>2435</v>
      </c>
      <c s="34" t="s">
        <v>2436</v>
      </c>
      <c s="35" t="s">
        <v>5</v>
      </c>
      <c s="6" t="s">
        <v>2437</v>
      </c>
      <c s="36" t="s">
        <v>409</v>
      </c>
      <c s="37">
        <v>1018.5</v>
      </c>
      <c s="36">
        <v>0</v>
      </c>
      <c s="36">
        <f>ROUND(G2207*H2207,6)</f>
      </c>
      <c r="L2207" s="38">
        <v>0</v>
      </c>
      <c s="32">
        <f>ROUND(ROUND(L2207,2)*ROUND(G2207,3),2)</f>
      </c>
      <c s="36" t="s">
        <v>54</v>
      </c>
      <c>
        <f>(M2207*21)/100</f>
      </c>
      <c t="s">
        <v>27</v>
      </c>
    </row>
    <row r="2208" spans="1:5" ht="12.75">
      <c r="A2208" s="35" t="s">
        <v>55</v>
      </c>
      <c r="E2208" s="39" t="s">
        <v>2437</v>
      </c>
    </row>
    <row r="2209" spans="1:5" ht="12.75">
      <c r="A2209" s="35" t="s">
        <v>56</v>
      </c>
      <c r="E2209" s="40" t="s">
        <v>5</v>
      </c>
    </row>
    <row r="2210" spans="1:5" ht="12.75">
      <c r="A2210" t="s">
        <v>57</v>
      </c>
      <c r="E2210" s="39" t="s">
        <v>5</v>
      </c>
    </row>
    <row r="2211" spans="1:13" ht="12.75">
      <c r="A2211" t="s">
        <v>46</v>
      </c>
      <c r="C2211" s="31" t="s">
        <v>2438</v>
      </c>
      <c r="E2211" s="33" t="s">
        <v>2439</v>
      </c>
      <c r="J2211" s="32">
        <f>0</f>
      </c>
      <c s="32">
        <f>0</f>
      </c>
      <c s="32">
        <f>0+L2212+L2216+L2220+L2224+L2228+L2232+L2236+L2240+L2244+L2248+L2252+L2256+L2260+L2264</f>
      </c>
      <c s="32">
        <f>0+M2212+M2216+M2220+M2224+M2228+M2232+M2236+M2240+M2244+M2248+M2252+M2256+M2260+M2264</f>
      </c>
    </row>
    <row r="2212" spans="1:16" ht="12.75">
      <c r="A2212" t="s">
        <v>49</v>
      </c>
      <c s="34" t="s">
        <v>2440</v>
      </c>
      <c s="34" t="s">
        <v>2441</v>
      </c>
      <c s="35" t="s">
        <v>5</v>
      </c>
      <c s="6" t="s">
        <v>2442</v>
      </c>
      <c s="36" t="s">
        <v>409</v>
      </c>
      <c s="37">
        <v>306.167</v>
      </c>
      <c s="36">
        <v>0</v>
      </c>
      <c s="36">
        <f>ROUND(G2212*H2212,6)</f>
      </c>
      <c r="L2212" s="38">
        <v>0</v>
      </c>
      <c s="32">
        <f>ROUND(ROUND(L2212,2)*ROUND(G2212,3),2)</f>
      </c>
      <c s="36" t="s">
        <v>54</v>
      </c>
      <c>
        <f>(M2212*21)/100</f>
      </c>
      <c t="s">
        <v>27</v>
      </c>
    </row>
    <row r="2213" spans="1:5" ht="12.75">
      <c r="A2213" s="35" t="s">
        <v>55</v>
      </c>
      <c r="E2213" s="39" t="s">
        <v>2442</v>
      </c>
    </row>
    <row r="2214" spans="1:5" ht="12.75">
      <c r="A2214" s="35" t="s">
        <v>56</v>
      </c>
      <c r="E2214" s="40" t="s">
        <v>5</v>
      </c>
    </row>
    <row r="2215" spans="1:5" ht="12.75">
      <c r="A2215" t="s">
        <v>57</v>
      </c>
      <c r="E2215" s="39" t="s">
        <v>5</v>
      </c>
    </row>
    <row r="2216" spans="1:16" ht="25.5">
      <c r="A2216" t="s">
        <v>49</v>
      </c>
      <c s="34" t="s">
        <v>2443</v>
      </c>
      <c s="34" t="s">
        <v>2444</v>
      </c>
      <c s="35" t="s">
        <v>5</v>
      </c>
      <c s="6" t="s">
        <v>2445</v>
      </c>
      <c s="36" t="s">
        <v>409</v>
      </c>
      <c s="37">
        <v>306.167</v>
      </c>
      <c s="36">
        <v>0</v>
      </c>
      <c s="36">
        <f>ROUND(G2216*H2216,6)</f>
      </c>
      <c r="L2216" s="38">
        <v>0</v>
      </c>
      <c s="32">
        <f>ROUND(ROUND(L2216,2)*ROUND(G2216,3),2)</f>
      </c>
      <c s="36" t="s">
        <v>54</v>
      </c>
      <c>
        <f>(M2216*21)/100</f>
      </c>
      <c t="s">
        <v>27</v>
      </c>
    </row>
    <row r="2217" spans="1:5" ht="25.5">
      <c r="A2217" s="35" t="s">
        <v>55</v>
      </c>
      <c r="E2217" s="39" t="s">
        <v>2445</v>
      </c>
    </row>
    <row r="2218" spans="1:5" ht="12.75">
      <c r="A2218" s="35" t="s">
        <v>56</v>
      </c>
      <c r="E2218" s="40" t="s">
        <v>5</v>
      </c>
    </row>
    <row r="2219" spans="1:5" ht="12.75">
      <c r="A2219" t="s">
        <v>57</v>
      </c>
      <c r="E2219" s="39" t="s">
        <v>5</v>
      </c>
    </row>
    <row r="2220" spans="1:16" ht="25.5">
      <c r="A2220" t="s">
        <v>49</v>
      </c>
      <c s="34" t="s">
        <v>2446</v>
      </c>
      <c s="34" t="s">
        <v>2447</v>
      </c>
      <c s="35" t="s">
        <v>5</v>
      </c>
      <c s="6" t="s">
        <v>1568</v>
      </c>
      <c s="36" t="s">
        <v>53</v>
      </c>
      <c s="37">
        <v>6.123</v>
      </c>
      <c s="36">
        <v>0</v>
      </c>
      <c s="36">
        <f>ROUND(G2220*H2220,6)</f>
      </c>
      <c r="L2220" s="38">
        <v>0</v>
      </c>
      <c s="32">
        <f>ROUND(ROUND(L2220,2)*ROUND(G2220,3),2)</f>
      </c>
      <c s="36" t="s">
        <v>54</v>
      </c>
      <c>
        <f>(M2220*21)/100</f>
      </c>
      <c t="s">
        <v>27</v>
      </c>
    </row>
    <row r="2221" spans="1:5" ht="25.5">
      <c r="A2221" s="35" t="s">
        <v>55</v>
      </c>
      <c r="E2221" s="39" t="s">
        <v>1568</v>
      </c>
    </row>
    <row r="2222" spans="1:5" ht="12.75">
      <c r="A2222" s="35" t="s">
        <v>56</v>
      </c>
      <c r="E2222" s="40" t="s">
        <v>5</v>
      </c>
    </row>
    <row r="2223" spans="1:5" ht="12.75">
      <c r="A2223" t="s">
        <v>57</v>
      </c>
      <c r="E2223" s="39" t="s">
        <v>5</v>
      </c>
    </row>
    <row r="2224" spans="1:16" ht="38.25">
      <c r="A2224" t="s">
        <v>49</v>
      </c>
      <c s="34" t="s">
        <v>2448</v>
      </c>
      <c s="34" t="s">
        <v>72</v>
      </c>
      <c s="35" t="s">
        <v>5</v>
      </c>
      <c s="6" t="s">
        <v>1759</v>
      </c>
      <c s="36" t="s">
        <v>53</v>
      </c>
      <c s="37">
        <v>6.123</v>
      </c>
      <c s="36">
        <v>0</v>
      </c>
      <c s="36">
        <f>ROUND(G2224*H2224,6)</f>
      </c>
      <c r="L2224" s="38">
        <v>0</v>
      </c>
      <c s="32">
        <f>ROUND(ROUND(L2224,2)*ROUND(G2224,3),2)</f>
      </c>
      <c s="36" t="s">
        <v>54</v>
      </c>
      <c>
        <f>(M2224*21)/100</f>
      </c>
      <c t="s">
        <v>27</v>
      </c>
    </row>
    <row r="2225" spans="1:5" ht="51">
      <c r="A2225" s="35" t="s">
        <v>55</v>
      </c>
      <c r="E2225" s="39" t="s">
        <v>1760</v>
      </c>
    </row>
    <row r="2226" spans="1:5" ht="12.75">
      <c r="A2226" s="35" t="s">
        <v>56</v>
      </c>
      <c r="E2226" s="40" t="s">
        <v>5</v>
      </c>
    </row>
    <row r="2227" spans="1:5" ht="12.75">
      <c r="A2227" t="s">
        <v>57</v>
      </c>
      <c r="E2227" s="39" t="s">
        <v>5</v>
      </c>
    </row>
    <row r="2228" spans="1:16" ht="25.5">
      <c r="A2228" t="s">
        <v>49</v>
      </c>
      <c s="34" t="s">
        <v>2449</v>
      </c>
      <c s="34" t="s">
        <v>2450</v>
      </c>
      <c s="35" t="s">
        <v>5</v>
      </c>
      <c s="6" t="s">
        <v>2451</v>
      </c>
      <c s="36" t="s">
        <v>409</v>
      </c>
      <c s="37">
        <v>287.267</v>
      </c>
      <c s="36">
        <v>0</v>
      </c>
      <c s="36">
        <f>ROUND(G2228*H2228,6)</f>
      </c>
      <c r="L2228" s="38">
        <v>0</v>
      </c>
      <c s="32">
        <f>ROUND(ROUND(L2228,2)*ROUND(G2228,3),2)</f>
      </c>
      <c s="36" t="s">
        <v>54</v>
      </c>
      <c>
        <f>(M2228*21)/100</f>
      </c>
      <c t="s">
        <v>27</v>
      </c>
    </row>
    <row r="2229" spans="1:5" ht="25.5">
      <c r="A2229" s="35" t="s">
        <v>55</v>
      </c>
      <c r="E2229" s="39" t="s">
        <v>2451</v>
      </c>
    </row>
    <row r="2230" spans="1:5" ht="12.75">
      <c r="A2230" s="35" t="s">
        <v>56</v>
      </c>
      <c r="E2230" s="40" t="s">
        <v>5</v>
      </c>
    </row>
    <row r="2231" spans="1:5" ht="12.75">
      <c r="A2231" t="s">
        <v>57</v>
      </c>
      <c r="E2231" s="39" t="s">
        <v>5</v>
      </c>
    </row>
    <row r="2232" spans="1:16" ht="25.5">
      <c r="A2232" t="s">
        <v>49</v>
      </c>
      <c s="34" t="s">
        <v>2452</v>
      </c>
      <c s="34" t="s">
        <v>2453</v>
      </c>
      <c s="35" t="s">
        <v>5</v>
      </c>
      <c s="6" t="s">
        <v>2454</v>
      </c>
      <c s="36" t="s">
        <v>409</v>
      </c>
      <c s="37">
        <v>185.385</v>
      </c>
      <c s="36">
        <v>0</v>
      </c>
      <c s="36">
        <f>ROUND(G2232*H2232,6)</f>
      </c>
      <c r="L2232" s="38">
        <v>0</v>
      </c>
      <c s="32">
        <f>ROUND(ROUND(L2232,2)*ROUND(G2232,3),2)</f>
      </c>
      <c s="36" t="s">
        <v>54</v>
      </c>
      <c>
        <f>(M2232*21)/100</f>
      </c>
      <c t="s">
        <v>27</v>
      </c>
    </row>
    <row r="2233" spans="1:5" ht="25.5">
      <c r="A2233" s="35" t="s">
        <v>55</v>
      </c>
      <c r="E2233" s="39" t="s">
        <v>2454</v>
      </c>
    </row>
    <row r="2234" spans="1:5" ht="12.75">
      <c r="A2234" s="35" t="s">
        <v>56</v>
      </c>
      <c r="E2234" s="40" t="s">
        <v>5</v>
      </c>
    </row>
    <row r="2235" spans="1:5" ht="12.75">
      <c r="A2235" t="s">
        <v>57</v>
      </c>
      <c r="E2235" s="39" t="s">
        <v>5</v>
      </c>
    </row>
    <row r="2236" spans="1:16" ht="12.75">
      <c r="A2236" t="s">
        <v>49</v>
      </c>
      <c s="34" t="s">
        <v>2455</v>
      </c>
      <c s="34" t="s">
        <v>2456</v>
      </c>
      <c s="35" t="s">
        <v>5</v>
      </c>
      <c s="6" t="s">
        <v>2457</v>
      </c>
      <c s="36" t="s">
        <v>409</v>
      </c>
      <c s="37">
        <v>479.317</v>
      </c>
      <c s="36">
        <v>0</v>
      </c>
      <c s="36">
        <f>ROUND(G2236*H2236,6)</f>
      </c>
      <c r="L2236" s="38">
        <v>0</v>
      </c>
      <c s="32">
        <f>ROUND(ROUND(L2236,2)*ROUND(G2236,3),2)</f>
      </c>
      <c s="36" t="s">
        <v>54</v>
      </c>
      <c>
        <f>(M2236*21)/100</f>
      </c>
      <c t="s">
        <v>27</v>
      </c>
    </row>
    <row r="2237" spans="1:5" ht="12.75">
      <c r="A2237" s="35" t="s">
        <v>55</v>
      </c>
      <c r="E2237" s="39" t="s">
        <v>2457</v>
      </c>
    </row>
    <row r="2238" spans="1:5" ht="12.75">
      <c r="A2238" s="35" t="s">
        <v>56</v>
      </c>
      <c r="E2238" s="40" t="s">
        <v>5</v>
      </c>
    </row>
    <row r="2239" spans="1:5" ht="12.75">
      <c r="A2239" t="s">
        <v>57</v>
      </c>
      <c r="E2239" s="39" t="s">
        <v>5</v>
      </c>
    </row>
    <row r="2240" spans="1:16" ht="12.75">
      <c r="A2240" t="s">
        <v>49</v>
      </c>
      <c s="34" t="s">
        <v>2458</v>
      </c>
      <c s="34" t="s">
        <v>2459</v>
      </c>
      <c s="35" t="s">
        <v>5</v>
      </c>
      <c s="6" t="s">
        <v>2460</v>
      </c>
      <c s="36" t="s">
        <v>409</v>
      </c>
      <c s="37">
        <v>7.332</v>
      </c>
      <c s="36">
        <v>0</v>
      </c>
      <c s="36">
        <f>ROUND(G2240*H2240,6)</f>
      </c>
      <c r="L2240" s="38">
        <v>0</v>
      </c>
      <c s="32">
        <f>ROUND(ROUND(L2240,2)*ROUND(G2240,3),2)</f>
      </c>
      <c s="36" t="s">
        <v>54</v>
      </c>
      <c>
        <f>(M2240*21)/100</f>
      </c>
      <c t="s">
        <v>27</v>
      </c>
    </row>
    <row r="2241" spans="1:5" ht="12.75">
      <c r="A2241" s="35" t="s">
        <v>55</v>
      </c>
      <c r="E2241" s="39" t="s">
        <v>2460</v>
      </c>
    </row>
    <row r="2242" spans="1:5" ht="12.75">
      <c r="A2242" s="35" t="s">
        <v>56</v>
      </c>
      <c r="E2242" s="40" t="s">
        <v>5</v>
      </c>
    </row>
    <row r="2243" spans="1:5" ht="12.75">
      <c r="A2243" t="s">
        <v>57</v>
      </c>
      <c r="E2243" s="39" t="s">
        <v>5</v>
      </c>
    </row>
    <row r="2244" spans="1:16" ht="12.75">
      <c r="A2244" t="s">
        <v>49</v>
      </c>
      <c s="34" t="s">
        <v>2461</v>
      </c>
      <c s="34" t="s">
        <v>2462</v>
      </c>
      <c s="35" t="s">
        <v>5</v>
      </c>
      <c s="6" t="s">
        <v>2463</v>
      </c>
      <c s="36" t="s">
        <v>409</v>
      </c>
      <c s="37">
        <v>519.917</v>
      </c>
      <c s="36">
        <v>0</v>
      </c>
      <c s="36">
        <f>ROUND(G2244*H2244,6)</f>
      </c>
      <c r="L2244" s="38">
        <v>0</v>
      </c>
      <c s="32">
        <f>ROUND(ROUND(L2244,2)*ROUND(G2244,3),2)</f>
      </c>
      <c s="36" t="s">
        <v>54</v>
      </c>
      <c>
        <f>(M2244*21)/100</f>
      </c>
      <c t="s">
        <v>27</v>
      </c>
    </row>
    <row r="2245" spans="1:5" ht="12.75">
      <c r="A2245" s="35" t="s">
        <v>55</v>
      </c>
      <c r="E2245" s="39" t="s">
        <v>2463</v>
      </c>
    </row>
    <row r="2246" spans="1:5" ht="12.75">
      <c r="A2246" s="35" t="s">
        <v>56</v>
      </c>
      <c r="E2246" s="40" t="s">
        <v>5</v>
      </c>
    </row>
    <row r="2247" spans="1:5" ht="12.75">
      <c r="A2247" t="s">
        <v>57</v>
      </c>
      <c r="E2247" s="39" t="s">
        <v>5</v>
      </c>
    </row>
    <row r="2248" spans="1:16" ht="12.75">
      <c r="A2248" t="s">
        <v>49</v>
      </c>
      <c s="34" t="s">
        <v>2464</v>
      </c>
      <c s="34" t="s">
        <v>2465</v>
      </c>
      <c s="35" t="s">
        <v>5</v>
      </c>
      <c s="6" t="s">
        <v>2466</v>
      </c>
      <c s="36" t="s">
        <v>409</v>
      </c>
      <c s="37">
        <v>3.5</v>
      </c>
      <c s="36">
        <v>0</v>
      </c>
      <c s="36">
        <f>ROUND(G2248*H2248,6)</f>
      </c>
      <c r="L2248" s="38">
        <v>0</v>
      </c>
      <c s="32">
        <f>ROUND(ROUND(L2248,2)*ROUND(G2248,3),2)</f>
      </c>
      <c s="36" t="s">
        <v>54</v>
      </c>
      <c>
        <f>(M2248*21)/100</f>
      </c>
      <c t="s">
        <v>27</v>
      </c>
    </row>
    <row r="2249" spans="1:5" ht="12.75">
      <c r="A2249" s="35" t="s">
        <v>55</v>
      </c>
      <c r="E2249" s="39" t="s">
        <v>2466</v>
      </c>
    </row>
    <row r="2250" spans="1:5" ht="12.75">
      <c r="A2250" s="35" t="s">
        <v>56</v>
      </c>
      <c r="E2250" s="40" t="s">
        <v>5</v>
      </c>
    </row>
    <row r="2251" spans="1:5" ht="12.75">
      <c r="A2251" t="s">
        <v>57</v>
      </c>
      <c r="E2251" s="39" t="s">
        <v>5</v>
      </c>
    </row>
    <row r="2252" spans="1:16" ht="12.75">
      <c r="A2252" t="s">
        <v>49</v>
      </c>
      <c s="34" t="s">
        <v>2467</v>
      </c>
      <c s="34" t="s">
        <v>2468</v>
      </c>
      <c s="35" t="s">
        <v>5</v>
      </c>
      <c s="6" t="s">
        <v>2469</v>
      </c>
      <c s="36" t="s">
        <v>409</v>
      </c>
      <c s="37">
        <v>3.85</v>
      </c>
      <c s="36">
        <v>0</v>
      </c>
      <c s="36">
        <f>ROUND(G2252*H2252,6)</f>
      </c>
      <c r="L2252" s="38">
        <v>0</v>
      </c>
      <c s="32">
        <f>ROUND(ROUND(L2252,2)*ROUND(G2252,3),2)</f>
      </c>
      <c s="36" t="s">
        <v>54</v>
      </c>
      <c>
        <f>(M2252*21)/100</f>
      </c>
      <c t="s">
        <v>27</v>
      </c>
    </row>
    <row r="2253" spans="1:5" ht="12.75">
      <c r="A2253" s="35" t="s">
        <v>55</v>
      </c>
      <c r="E2253" s="39" t="s">
        <v>2469</v>
      </c>
    </row>
    <row r="2254" spans="1:5" ht="12.75">
      <c r="A2254" s="35" t="s">
        <v>56</v>
      </c>
      <c r="E2254" s="40" t="s">
        <v>5</v>
      </c>
    </row>
    <row r="2255" spans="1:5" ht="12.75">
      <c r="A2255" t="s">
        <v>57</v>
      </c>
      <c r="E2255" s="39" t="s">
        <v>5</v>
      </c>
    </row>
    <row r="2256" spans="1:16" ht="25.5">
      <c r="A2256" t="s">
        <v>49</v>
      </c>
      <c s="34" t="s">
        <v>2470</v>
      </c>
      <c s="34" t="s">
        <v>2471</v>
      </c>
      <c s="35" t="s">
        <v>5</v>
      </c>
      <c s="6" t="s">
        <v>2472</v>
      </c>
      <c s="36" t="s">
        <v>172</v>
      </c>
      <c s="37">
        <v>176.5</v>
      </c>
      <c s="36">
        <v>0</v>
      </c>
      <c s="36">
        <f>ROUND(G2256*H2256,6)</f>
      </c>
      <c r="L2256" s="38">
        <v>0</v>
      </c>
      <c s="32">
        <f>ROUND(ROUND(L2256,2)*ROUND(G2256,3),2)</f>
      </c>
      <c s="36" t="s">
        <v>54</v>
      </c>
      <c>
        <f>(M2256*21)/100</f>
      </c>
      <c t="s">
        <v>27</v>
      </c>
    </row>
    <row r="2257" spans="1:5" ht="25.5">
      <c r="A2257" s="35" t="s">
        <v>55</v>
      </c>
      <c r="E2257" s="39" t="s">
        <v>2472</v>
      </c>
    </row>
    <row r="2258" spans="1:5" ht="12.75">
      <c r="A2258" s="35" t="s">
        <v>56</v>
      </c>
      <c r="E2258" s="40" t="s">
        <v>5</v>
      </c>
    </row>
    <row r="2259" spans="1:5" ht="12.75">
      <c r="A2259" t="s">
        <v>57</v>
      </c>
      <c r="E2259" s="39" t="s">
        <v>5</v>
      </c>
    </row>
    <row r="2260" spans="1:16" ht="25.5">
      <c r="A2260" t="s">
        <v>49</v>
      </c>
      <c s="34" t="s">
        <v>2473</v>
      </c>
      <c s="34" t="s">
        <v>2474</v>
      </c>
      <c s="35" t="s">
        <v>5</v>
      </c>
      <c s="6" t="s">
        <v>2475</v>
      </c>
      <c s="36" t="s">
        <v>53</v>
      </c>
      <c s="37">
        <v>9.08</v>
      </c>
      <c s="36">
        <v>0</v>
      </c>
      <c s="36">
        <f>ROUND(G2260*H2260,6)</f>
      </c>
      <c r="L2260" s="38">
        <v>0</v>
      </c>
      <c s="32">
        <f>ROUND(ROUND(L2260,2)*ROUND(G2260,3),2)</f>
      </c>
      <c s="36" t="s">
        <v>54</v>
      </c>
      <c>
        <f>(M2260*21)/100</f>
      </c>
      <c t="s">
        <v>27</v>
      </c>
    </row>
    <row r="2261" spans="1:5" ht="25.5">
      <c r="A2261" s="35" t="s">
        <v>55</v>
      </c>
      <c r="E2261" s="39" t="s">
        <v>2475</v>
      </c>
    </row>
    <row r="2262" spans="1:5" ht="12.75">
      <c r="A2262" s="35" t="s">
        <v>56</v>
      </c>
      <c r="E2262" s="40" t="s">
        <v>5</v>
      </c>
    </row>
    <row r="2263" spans="1:5" ht="12.75">
      <c r="A2263" t="s">
        <v>57</v>
      </c>
      <c r="E2263" s="39" t="s">
        <v>5</v>
      </c>
    </row>
    <row r="2264" spans="1:16" ht="38.25">
      <c r="A2264" t="s">
        <v>49</v>
      </c>
      <c s="34" t="s">
        <v>2476</v>
      </c>
      <c s="34" t="s">
        <v>2477</v>
      </c>
      <c s="35" t="s">
        <v>5</v>
      </c>
      <c s="6" t="s">
        <v>2478</v>
      </c>
      <c s="36" t="s">
        <v>53</v>
      </c>
      <c s="37">
        <v>9.08</v>
      </c>
      <c s="36">
        <v>0</v>
      </c>
      <c s="36">
        <f>ROUND(G2264*H2264,6)</f>
      </c>
      <c r="L2264" s="38">
        <v>0</v>
      </c>
      <c s="32">
        <f>ROUND(ROUND(L2264,2)*ROUND(G2264,3),2)</f>
      </c>
      <c s="36" t="s">
        <v>54</v>
      </c>
      <c>
        <f>(M2264*21)/100</f>
      </c>
      <c t="s">
        <v>27</v>
      </c>
    </row>
    <row r="2265" spans="1:5" ht="38.25">
      <c r="A2265" s="35" t="s">
        <v>55</v>
      </c>
      <c r="E2265" s="39" t="s">
        <v>2479</v>
      </c>
    </row>
    <row r="2266" spans="1:5" ht="12.75">
      <c r="A2266" s="35" t="s">
        <v>56</v>
      </c>
      <c r="E2266" s="40" t="s">
        <v>5</v>
      </c>
    </row>
    <row r="2267" spans="1:5" ht="12.75">
      <c r="A2267" t="s">
        <v>57</v>
      </c>
      <c r="E2267" s="39" t="s">
        <v>5</v>
      </c>
    </row>
    <row r="2268" spans="1:13" ht="12.75">
      <c r="A2268" t="s">
        <v>46</v>
      </c>
      <c r="C2268" s="31" t="s">
        <v>2480</v>
      </c>
      <c r="E2268" s="33" t="s">
        <v>2481</v>
      </c>
      <c r="J2268" s="32">
        <f>0</f>
      </c>
      <c s="32">
        <f>0</f>
      </c>
      <c s="32">
        <f>0+L2269+L2273+L2277+L2281+L2285+L2289+L2293+L2297+L2301</f>
      </c>
      <c s="32">
        <f>0+M2269+M2273+M2277+M2281+M2285+M2289+M2293+M2297+M2301</f>
      </c>
    </row>
    <row r="2269" spans="1:16" ht="25.5">
      <c r="A2269" t="s">
        <v>49</v>
      </c>
      <c s="34" t="s">
        <v>2482</v>
      </c>
      <c s="34" t="s">
        <v>2483</v>
      </c>
      <c s="35" t="s">
        <v>5</v>
      </c>
      <c s="6" t="s">
        <v>2484</v>
      </c>
      <c s="36" t="s">
        <v>409</v>
      </c>
      <c s="37">
        <v>32.672</v>
      </c>
      <c s="36">
        <v>0</v>
      </c>
      <c s="36">
        <f>ROUND(G2269*H2269,6)</f>
      </c>
      <c r="L2269" s="38">
        <v>0</v>
      </c>
      <c s="32">
        <f>ROUND(ROUND(L2269,2)*ROUND(G2269,3),2)</f>
      </c>
      <c s="36" t="s">
        <v>54</v>
      </c>
      <c>
        <f>(M2269*21)/100</f>
      </c>
      <c t="s">
        <v>27</v>
      </c>
    </row>
    <row r="2270" spans="1:5" ht="25.5">
      <c r="A2270" s="35" t="s">
        <v>55</v>
      </c>
      <c r="E2270" s="39" t="s">
        <v>2484</v>
      </c>
    </row>
    <row r="2271" spans="1:5" ht="12.75">
      <c r="A2271" s="35" t="s">
        <v>56</v>
      </c>
      <c r="E2271" s="40" t="s">
        <v>5</v>
      </c>
    </row>
    <row r="2272" spans="1:5" ht="12.75">
      <c r="A2272" t="s">
        <v>57</v>
      </c>
      <c r="E2272" s="39" t="s">
        <v>5</v>
      </c>
    </row>
    <row r="2273" spans="1:16" ht="12.75">
      <c r="A2273" t="s">
        <v>49</v>
      </c>
      <c s="34" t="s">
        <v>2485</v>
      </c>
      <c s="34" t="s">
        <v>2486</v>
      </c>
      <c s="35" t="s">
        <v>5</v>
      </c>
      <c s="6" t="s">
        <v>2487</v>
      </c>
      <c s="36" t="s">
        <v>53</v>
      </c>
      <c s="37">
        <v>1.111</v>
      </c>
      <c s="36">
        <v>0</v>
      </c>
      <c s="36">
        <f>ROUND(G2273*H2273,6)</f>
      </c>
      <c r="L2273" s="38">
        <v>0</v>
      </c>
      <c s="32">
        <f>ROUND(ROUND(L2273,2)*ROUND(G2273,3),2)</f>
      </c>
      <c s="36" t="s">
        <v>54</v>
      </c>
      <c>
        <f>(M2273*21)/100</f>
      </c>
      <c t="s">
        <v>27</v>
      </c>
    </row>
    <row r="2274" spans="1:5" ht="12.75">
      <c r="A2274" s="35" t="s">
        <v>55</v>
      </c>
      <c r="E2274" s="39" t="s">
        <v>2487</v>
      </c>
    </row>
    <row r="2275" spans="1:5" ht="12.75">
      <c r="A2275" s="35" t="s">
        <v>56</v>
      </c>
      <c r="E2275" s="40" t="s">
        <v>5</v>
      </c>
    </row>
    <row r="2276" spans="1:5" ht="12.75">
      <c r="A2276" t="s">
        <v>57</v>
      </c>
      <c r="E2276" s="39" t="s">
        <v>5</v>
      </c>
    </row>
    <row r="2277" spans="1:16" ht="25.5">
      <c r="A2277" t="s">
        <v>49</v>
      </c>
      <c s="34" t="s">
        <v>2488</v>
      </c>
      <c s="34" t="s">
        <v>2489</v>
      </c>
      <c s="35" t="s">
        <v>5</v>
      </c>
      <c s="6" t="s">
        <v>1568</v>
      </c>
      <c s="36" t="s">
        <v>53</v>
      </c>
      <c s="37">
        <v>1.111</v>
      </c>
      <c s="36">
        <v>0</v>
      </c>
      <c s="36">
        <f>ROUND(G2277*H2277,6)</f>
      </c>
      <c r="L2277" s="38">
        <v>0</v>
      </c>
      <c s="32">
        <f>ROUND(ROUND(L2277,2)*ROUND(G2277,3),2)</f>
      </c>
      <c s="36" t="s">
        <v>54</v>
      </c>
      <c>
        <f>(M2277*21)/100</f>
      </c>
      <c t="s">
        <v>27</v>
      </c>
    </row>
    <row r="2278" spans="1:5" ht="25.5">
      <c r="A2278" s="35" t="s">
        <v>55</v>
      </c>
      <c r="E2278" s="39" t="s">
        <v>1568</v>
      </c>
    </row>
    <row r="2279" spans="1:5" ht="12.75">
      <c r="A2279" s="35" t="s">
        <v>56</v>
      </c>
      <c r="E2279" s="40" t="s">
        <v>5</v>
      </c>
    </row>
    <row r="2280" spans="1:5" ht="12.75">
      <c r="A2280" t="s">
        <v>57</v>
      </c>
      <c r="E2280" s="39" t="s">
        <v>5</v>
      </c>
    </row>
    <row r="2281" spans="1:16" ht="25.5">
      <c r="A2281" t="s">
        <v>49</v>
      </c>
      <c s="34" t="s">
        <v>2490</v>
      </c>
      <c s="34" t="s">
        <v>85</v>
      </c>
      <c s="35" t="s">
        <v>5</v>
      </c>
      <c s="6" t="s">
        <v>86</v>
      </c>
      <c s="36" t="s">
        <v>53</v>
      </c>
      <c s="37">
        <v>1.111</v>
      </c>
      <c s="36">
        <v>0</v>
      </c>
      <c s="36">
        <f>ROUND(G2281*H2281,6)</f>
      </c>
      <c r="L2281" s="38">
        <v>0</v>
      </c>
      <c s="32">
        <f>ROUND(ROUND(L2281,2)*ROUND(G2281,3),2)</f>
      </c>
      <c s="36" t="s">
        <v>54</v>
      </c>
      <c>
        <f>(M2281*21)/100</f>
      </c>
      <c t="s">
        <v>27</v>
      </c>
    </row>
    <row r="2282" spans="1:5" ht="51">
      <c r="A2282" s="35" t="s">
        <v>55</v>
      </c>
      <c r="E2282" s="39" t="s">
        <v>2491</v>
      </c>
    </row>
    <row r="2283" spans="1:5" ht="12.75">
      <c r="A2283" s="35" t="s">
        <v>56</v>
      </c>
      <c r="E2283" s="40" t="s">
        <v>5</v>
      </c>
    </row>
    <row r="2284" spans="1:5" ht="12.75">
      <c r="A2284" t="s">
        <v>57</v>
      </c>
      <c r="E2284" s="39" t="s">
        <v>5</v>
      </c>
    </row>
    <row r="2285" spans="1:16" ht="25.5">
      <c r="A2285" t="s">
        <v>49</v>
      </c>
      <c s="34" t="s">
        <v>2492</v>
      </c>
      <c s="34" t="s">
        <v>2493</v>
      </c>
      <c s="35" t="s">
        <v>5</v>
      </c>
      <c s="6" t="s">
        <v>2494</v>
      </c>
      <c s="36" t="s">
        <v>409</v>
      </c>
      <c s="37">
        <v>105.027</v>
      </c>
      <c s="36">
        <v>0</v>
      </c>
      <c s="36">
        <f>ROUND(G2285*H2285,6)</f>
      </c>
      <c r="L2285" s="38">
        <v>0</v>
      </c>
      <c s="32">
        <f>ROUND(ROUND(L2285,2)*ROUND(G2285,3),2)</f>
      </c>
      <c s="36" t="s">
        <v>54</v>
      </c>
      <c>
        <f>(M2285*21)/100</f>
      </c>
      <c t="s">
        <v>27</v>
      </c>
    </row>
    <row r="2286" spans="1:5" ht="25.5">
      <c r="A2286" s="35" t="s">
        <v>55</v>
      </c>
      <c r="E2286" s="39" t="s">
        <v>2494</v>
      </c>
    </row>
    <row r="2287" spans="1:5" ht="12.75">
      <c r="A2287" s="35" t="s">
        <v>56</v>
      </c>
      <c r="E2287" s="40" t="s">
        <v>5</v>
      </c>
    </row>
    <row r="2288" spans="1:5" ht="12.75">
      <c r="A2288" t="s">
        <v>57</v>
      </c>
      <c r="E2288" s="39" t="s">
        <v>5</v>
      </c>
    </row>
    <row r="2289" spans="1:16" ht="12.75">
      <c r="A2289" t="s">
        <v>49</v>
      </c>
      <c s="34" t="s">
        <v>2495</v>
      </c>
      <c s="34" t="s">
        <v>2496</v>
      </c>
      <c s="35" t="s">
        <v>5</v>
      </c>
      <c s="6" t="s">
        <v>2497</v>
      </c>
      <c s="36" t="s">
        <v>496</v>
      </c>
      <c s="37">
        <v>194.3</v>
      </c>
      <c s="36">
        <v>0</v>
      </c>
      <c s="36">
        <f>ROUND(G2289*H2289,6)</f>
      </c>
      <c r="L2289" s="38">
        <v>0</v>
      </c>
      <c s="32">
        <f>ROUND(ROUND(L2289,2)*ROUND(G2289,3),2)</f>
      </c>
      <c s="36" t="s">
        <v>54</v>
      </c>
      <c>
        <f>(M2289*21)/100</f>
      </c>
      <c t="s">
        <v>27</v>
      </c>
    </row>
    <row r="2290" spans="1:5" ht="12.75">
      <c r="A2290" s="35" t="s">
        <v>55</v>
      </c>
      <c r="E2290" s="39" t="s">
        <v>2497</v>
      </c>
    </row>
    <row r="2291" spans="1:5" ht="12.75">
      <c r="A2291" s="35" t="s">
        <v>56</v>
      </c>
      <c r="E2291" s="40" t="s">
        <v>5</v>
      </c>
    </row>
    <row r="2292" spans="1:5" ht="12.75">
      <c r="A2292" t="s">
        <v>57</v>
      </c>
      <c r="E2292" s="39" t="s">
        <v>5</v>
      </c>
    </row>
    <row r="2293" spans="1:16" ht="25.5">
      <c r="A2293" t="s">
        <v>49</v>
      </c>
      <c s="34" t="s">
        <v>2498</v>
      </c>
      <c s="34" t="s">
        <v>2499</v>
      </c>
      <c s="35" t="s">
        <v>5</v>
      </c>
      <c s="6" t="s">
        <v>2500</v>
      </c>
      <c s="36" t="s">
        <v>409</v>
      </c>
      <c s="37">
        <v>185.696</v>
      </c>
      <c s="36">
        <v>0</v>
      </c>
      <c s="36">
        <f>ROUND(G2293*H2293,6)</f>
      </c>
      <c r="L2293" s="38">
        <v>0</v>
      </c>
      <c s="32">
        <f>ROUND(ROUND(L2293,2)*ROUND(G2293,3),2)</f>
      </c>
      <c s="36" t="s">
        <v>54</v>
      </c>
      <c>
        <f>(M2293*21)/100</f>
      </c>
      <c t="s">
        <v>27</v>
      </c>
    </row>
    <row r="2294" spans="1:5" ht="25.5">
      <c r="A2294" s="35" t="s">
        <v>55</v>
      </c>
      <c r="E2294" s="39" t="s">
        <v>2500</v>
      </c>
    </row>
    <row r="2295" spans="1:5" ht="12.75">
      <c r="A2295" s="35" t="s">
        <v>56</v>
      </c>
      <c r="E2295" s="40" t="s">
        <v>5</v>
      </c>
    </row>
    <row r="2296" spans="1:5" ht="12.75">
      <c r="A2296" t="s">
        <v>57</v>
      </c>
      <c r="E2296" s="39" t="s">
        <v>5</v>
      </c>
    </row>
    <row r="2297" spans="1:16" ht="25.5">
      <c r="A2297" t="s">
        <v>49</v>
      </c>
      <c s="34" t="s">
        <v>2501</v>
      </c>
      <c s="34" t="s">
        <v>2502</v>
      </c>
      <c s="35" t="s">
        <v>5</v>
      </c>
      <c s="6" t="s">
        <v>2503</v>
      </c>
      <c s="36" t="s">
        <v>409</v>
      </c>
      <c s="37">
        <v>185.696</v>
      </c>
      <c s="36">
        <v>0</v>
      </c>
      <c s="36">
        <f>ROUND(G2297*H2297,6)</f>
      </c>
      <c r="L2297" s="38">
        <v>0</v>
      </c>
      <c s="32">
        <f>ROUND(ROUND(L2297,2)*ROUND(G2297,3),2)</f>
      </c>
      <c s="36" t="s">
        <v>54</v>
      </c>
      <c>
        <f>(M2297*21)/100</f>
      </c>
      <c t="s">
        <v>27</v>
      </c>
    </row>
    <row r="2298" spans="1:5" ht="25.5">
      <c r="A2298" s="35" t="s">
        <v>55</v>
      </c>
      <c r="E2298" s="39" t="s">
        <v>2503</v>
      </c>
    </row>
    <row r="2299" spans="1:5" ht="12.75">
      <c r="A2299" s="35" t="s">
        <v>56</v>
      </c>
      <c r="E2299" s="40" t="s">
        <v>5</v>
      </c>
    </row>
    <row r="2300" spans="1:5" ht="12.75">
      <c r="A2300" t="s">
        <v>57</v>
      </c>
      <c r="E2300" s="39" t="s">
        <v>5</v>
      </c>
    </row>
    <row r="2301" spans="1:16" ht="25.5">
      <c r="A2301" t="s">
        <v>49</v>
      </c>
      <c s="34" t="s">
        <v>2504</v>
      </c>
      <c s="34" t="s">
        <v>2505</v>
      </c>
      <c s="35" t="s">
        <v>5</v>
      </c>
      <c s="6" t="s">
        <v>2506</v>
      </c>
      <c s="36" t="s">
        <v>409</v>
      </c>
      <c s="37">
        <v>185.696</v>
      </c>
      <c s="36">
        <v>0</v>
      </c>
      <c s="36">
        <f>ROUND(G2301*H2301,6)</f>
      </c>
      <c r="L2301" s="38">
        <v>0</v>
      </c>
      <c s="32">
        <f>ROUND(ROUND(L2301,2)*ROUND(G2301,3),2)</f>
      </c>
      <c s="36" t="s">
        <v>54</v>
      </c>
      <c>
        <f>(M2301*21)/100</f>
      </c>
      <c t="s">
        <v>27</v>
      </c>
    </row>
    <row r="2302" spans="1:5" ht="25.5">
      <c r="A2302" s="35" t="s">
        <v>55</v>
      </c>
      <c r="E2302" s="39" t="s">
        <v>2506</v>
      </c>
    </row>
    <row r="2303" spans="1:5" ht="12.75">
      <c r="A2303" s="35" t="s">
        <v>56</v>
      </c>
      <c r="E2303" s="40" t="s">
        <v>5</v>
      </c>
    </row>
    <row r="2304" spans="1:5" ht="12.75">
      <c r="A2304" t="s">
        <v>57</v>
      </c>
      <c r="E2304" s="39" t="s">
        <v>5</v>
      </c>
    </row>
    <row r="2305" spans="1:13" ht="12.75">
      <c r="A2305" t="s">
        <v>46</v>
      </c>
      <c r="C2305" s="31" t="s">
        <v>75</v>
      </c>
      <c r="E2305" s="33" t="s">
        <v>2507</v>
      </c>
      <c r="J2305" s="32">
        <f>0</f>
      </c>
      <c s="32">
        <f>0</f>
      </c>
      <c s="32">
        <f>0+L2306+L2310+L2314</f>
      </c>
      <c s="32">
        <f>0+M2306+M2310+M2314</f>
      </c>
    </row>
    <row r="2306" spans="1:16" ht="25.5">
      <c r="A2306" t="s">
        <v>49</v>
      </c>
      <c s="34" t="s">
        <v>2508</v>
      </c>
      <c s="34" t="s">
        <v>2509</v>
      </c>
      <c s="35" t="s">
        <v>5</v>
      </c>
      <c s="6" t="s">
        <v>2510</v>
      </c>
      <c s="36" t="s">
        <v>350</v>
      </c>
      <c s="37">
        <v>3</v>
      </c>
      <c s="36">
        <v>0</v>
      </c>
      <c s="36">
        <f>ROUND(G2306*H2306,6)</f>
      </c>
      <c r="L2306" s="38">
        <v>0</v>
      </c>
      <c s="32">
        <f>ROUND(ROUND(L2306,2)*ROUND(G2306,3),2)</f>
      </c>
      <c s="36" t="s">
        <v>54</v>
      </c>
      <c>
        <f>(M2306*21)/100</f>
      </c>
      <c t="s">
        <v>27</v>
      </c>
    </row>
    <row r="2307" spans="1:5" ht="25.5">
      <c r="A2307" s="35" t="s">
        <v>55</v>
      </c>
      <c r="E2307" s="39" t="s">
        <v>2510</v>
      </c>
    </row>
    <row r="2308" spans="1:5" ht="12.75">
      <c r="A2308" s="35" t="s">
        <v>56</v>
      </c>
      <c r="E2308" s="40" t="s">
        <v>5</v>
      </c>
    </row>
    <row r="2309" spans="1:5" ht="12.75">
      <c r="A2309" t="s">
        <v>57</v>
      </c>
      <c r="E2309" s="39" t="s">
        <v>5</v>
      </c>
    </row>
    <row r="2310" spans="1:16" ht="25.5">
      <c r="A2310" t="s">
        <v>49</v>
      </c>
      <c s="34" t="s">
        <v>2511</v>
      </c>
      <c s="34" t="s">
        <v>2512</v>
      </c>
      <c s="35" t="s">
        <v>5</v>
      </c>
      <c s="6" t="s">
        <v>1367</v>
      </c>
      <c s="36" t="s">
        <v>53</v>
      </c>
      <c s="37">
        <v>0.3</v>
      </c>
      <c s="36">
        <v>0</v>
      </c>
      <c s="36">
        <f>ROUND(G2310*H2310,6)</f>
      </c>
      <c r="L2310" s="38">
        <v>0</v>
      </c>
      <c s="32">
        <f>ROUND(ROUND(L2310,2)*ROUND(G2310,3),2)</f>
      </c>
      <c s="36" t="s">
        <v>54</v>
      </c>
      <c>
        <f>(M2310*21)/100</f>
      </c>
      <c t="s">
        <v>27</v>
      </c>
    </row>
    <row r="2311" spans="1:5" ht="25.5">
      <c r="A2311" s="35" t="s">
        <v>55</v>
      </c>
      <c r="E2311" s="39" t="s">
        <v>1367</v>
      </c>
    </row>
    <row r="2312" spans="1:5" ht="12.75">
      <c r="A2312" s="35" t="s">
        <v>56</v>
      </c>
      <c r="E2312" s="40" t="s">
        <v>5</v>
      </c>
    </row>
    <row r="2313" spans="1:5" ht="12.75">
      <c r="A2313" t="s">
        <v>57</v>
      </c>
      <c r="E2313" s="39" t="s">
        <v>5</v>
      </c>
    </row>
    <row r="2314" spans="1:16" ht="38.25">
      <c r="A2314" t="s">
        <v>49</v>
      </c>
      <c s="34" t="s">
        <v>2513</v>
      </c>
      <c s="34" t="s">
        <v>64</v>
      </c>
      <c s="35" t="s">
        <v>5</v>
      </c>
      <c s="6" t="s">
        <v>490</v>
      </c>
      <c s="36" t="s">
        <v>53</v>
      </c>
      <c s="37">
        <v>0.3</v>
      </c>
      <c s="36">
        <v>0</v>
      </c>
      <c s="36">
        <f>ROUND(G2314*H2314,6)</f>
      </c>
      <c r="L2314" s="38">
        <v>0</v>
      </c>
      <c s="32">
        <f>ROUND(ROUND(L2314,2)*ROUND(G2314,3),2)</f>
      </c>
      <c s="36" t="s">
        <v>54</v>
      </c>
      <c>
        <f>(M2314*21)/100</f>
      </c>
      <c t="s">
        <v>27</v>
      </c>
    </row>
    <row r="2315" spans="1:5" ht="51">
      <c r="A2315" s="35" t="s">
        <v>55</v>
      </c>
      <c r="E2315" s="39" t="s">
        <v>491</v>
      </c>
    </row>
    <row r="2316" spans="1:5" ht="12.75">
      <c r="A2316" s="35" t="s">
        <v>56</v>
      </c>
      <c r="E2316" s="40" t="s">
        <v>5</v>
      </c>
    </row>
    <row r="2317" spans="1:5" ht="12.75">
      <c r="A2317" t="s">
        <v>57</v>
      </c>
      <c r="E2317" s="39" t="s">
        <v>5</v>
      </c>
    </row>
    <row r="2318" spans="1:13" ht="12.75">
      <c r="A2318" t="s">
        <v>46</v>
      </c>
      <c r="C2318" s="31" t="s">
        <v>78</v>
      </c>
      <c r="E2318" s="33" t="s">
        <v>539</v>
      </c>
      <c r="J2318" s="32">
        <f>0</f>
      </c>
      <c s="32">
        <f>0</f>
      </c>
      <c s="32">
        <f>0+L2319+L2323+L2327+L2331+L2335+L2339+L2343+L2347+L2351+L2355+L2359+L2363+L2367+L2371+L2375+L2379+L2383+L2387+L2391+L2395+L2399+L2403+L2407+L2411+L2415+L2419</f>
      </c>
      <c s="32">
        <f>0+M2319+M2323+M2327+M2331+M2335+M2339+M2343+M2347+M2351+M2355+M2359+M2363+M2367+M2371+M2375+M2379+M2383+M2387+M2391+M2395+M2399+M2403+M2407+M2411+M2415+M2419</f>
      </c>
    </row>
    <row r="2319" spans="1:16" ht="25.5">
      <c r="A2319" t="s">
        <v>49</v>
      </c>
      <c s="34" t="s">
        <v>2514</v>
      </c>
      <c s="34" t="s">
        <v>2515</v>
      </c>
      <c s="35" t="s">
        <v>5</v>
      </c>
      <c s="6" t="s">
        <v>2516</v>
      </c>
      <c s="36" t="s">
        <v>409</v>
      </c>
      <c s="37">
        <v>1894.69</v>
      </c>
      <c s="36">
        <v>0</v>
      </c>
      <c s="36">
        <f>ROUND(G2319*H2319,6)</f>
      </c>
      <c r="L2319" s="38">
        <v>0</v>
      </c>
      <c s="32">
        <f>ROUND(ROUND(L2319,2)*ROUND(G2319,3),2)</f>
      </c>
      <c s="36" t="s">
        <v>54</v>
      </c>
      <c>
        <f>(M2319*21)/100</f>
      </c>
      <c t="s">
        <v>27</v>
      </c>
    </row>
    <row r="2320" spans="1:5" ht="25.5">
      <c r="A2320" s="35" t="s">
        <v>55</v>
      </c>
      <c r="E2320" s="39" t="s">
        <v>2516</v>
      </c>
    </row>
    <row r="2321" spans="1:5" ht="12.75">
      <c r="A2321" s="35" t="s">
        <v>56</v>
      </c>
      <c r="E2321" s="40" t="s">
        <v>5</v>
      </c>
    </row>
    <row r="2322" spans="1:5" ht="12.75">
      <c r="A2322" t="s">
        <v>57</v>
      </c>
      <c r="E2322" s="39" t="s">
        <v>5</v>
      </c>
    </row>
    <row r="2323" spans="1:16" ht="25.5">
      <c r="A2323" t="s">
        <v>49</v>
      </c>
      <c s="34" t="s">
        <v>2517</v>
      </c>
      <c s="34" t="s">
        <v>2518</v>
      </c>
      <c s="35" t="s">
        <v>5</v>
      </c>
      <c s="6" t="s">
        <v>2519</v>
      </c>
      <c s="36" t="s">
        <v>409</v>
      </c>
      <c s="37">
        <v>318.73</v>
      </c>
      <c s="36">
        <v>0</v>
      </c>
      <c s="36">
        <f>ROUND(G2323*H2323,6)</f>
      </c>
      <c r="L2323" s="38">
        <v>0</v>
      </c>
      <c s="32">
        <f>ROUND(ROUND(L2323,2)*ROUND(G2323,3),2)</f>
      </c>
      <c s="36" t="s">
        <v>54</v>
      </c>
      <c>
        <f>(M2323*21)/100</f>
      </c>
      <c t="s">
        <v>27</v>
      </c>
    </row>
    <row r="2324" spans="1:5" ht="25.5">
      <c r="A2324" s="35" t="s">
        <v>55</v>
      </c>
      <c r="E2324" s="39" t="s">
        <v>2519</v>
      </c>
    </row>
    <row r="2325" spans="1:5" ht="12.75">
      <c r="A2325" s="35" t="s">
        <v>56</v>
      </c>
      <c r="E2325" s="40" t="s">
        <v>5</v>
      </c>
    </row>
    <row r="2326" spans="1:5" ht="12.75">
      <c r="A2326" t="s">
        <v>57</v>
      </c>
      <c r="E2326" s="39" t="s">
        <v>5</v>
      </c>
    </row>
    <row r="2327" spans="1:16" ht="12.75">
      <c r="A2327" t="s">
        <v>49</v>
      </c>
      <c s="34" t="s">
        <v>2520</v>
      </c>
      <c s="34" t="s">
        <v>544</v>
      </c>
      <c s="35" t="s">
        <v>5</v>
      </c>
      <c s="6" t="s">
        <v>545</v>
      </c>
      <c s="36" t="s">
        <v>409</v>
      </c>
      <c s="37">
        <v>180</v>
      </c>
      <c s="36">
        <v>0</v>
      </c>
      <c s="36">
        <f>ROUND(G2327*H2327,6)</f>
      </c>
      <c r="L2327" s="38">
        <v>0</v>
      </c>
      <c s="32">
        <f>ROUND(ROUND(L2327,2)*ROUND(G2327,3),2)</f>
      </c>
      <c s="36" t="s">
        <v>54</v>
      </c>
      <c>
        <f>(M2327*21)/100</f>
      </c>
      <c t="s">
        <v>27</v>
      </c>
    </row>
    <row r="2328" spans="1:5" ht="12.75">
      <c r="A2328" s="35" t="s">
        <v>55</v>
      </c>
      <c r="E2328" s="39" t="s">
        <v>545</v>
      </c>
    </row>
    <row r="2329" spans="1:5" ht="12.75">
      <c r="A2329" s="35" t="s">
        <v>56</v>
      </c>
      <c r="E2329" s="40" t="s">
        <v>5</v>
      </c>
    </row>
    <row r="2330" spans="1:5" ht="12.75">
      <c r="A2330" t="s">
        <v>57</v>
      </c>
      <c r="E2330" s="39" t="s">
        <v>5</v>
      </c>
    </row>
    <row r="2331" spans="1:16" ht="12.75">
      <c r="A2331" t="s">
        <v>49</v>
      </c>
      <c s="34" t="s">
        <v>2521</v>
      </c>
      <c s="34" t="s">
        <v>2522</v>
      </c>
      <c s="35" t="s">
        <v>5</v>
      </c>
      <c s="6" t="s">
        <v>2523</v>
      </c>
      <c s="36" t="s">
        <v>409</v>
      </c>
      <c s="37">
        <v>59.64</v>
      </c>
      <c s="36">
        <v>0</v>
      </c>
      <c s="36">
        <f>ROUND(G2331*H2331,6)</f>
      </c>
      <c r="L2331" s="38">
        <v>0</v>
      </c>
      <c s="32">
        <f>ROUND(ROUND(L2331,2)*ROUND(G2331,3),2)</f>
      </c>
      <c s="36" t="s">
        <v>54</v>
      </c>
      <c>
        <f>(M2331*21)/100</f>
      </c>
      <c t="s">
        <v>27</v>
      </c>
    </row>
    <row r="2332" spans="1:5" ht="12.75">
      <c r="A2332" s="35" t="s">
        <v>55</v>
      </c>
      <c r="E2332" s="39" t="s">
        <v>2523</v>
      </c>
    </row>
    <row r="2333" spans="1:5" ht="12.75">
      <c r="A2333" s="35" t="s">
        <v>56</v>
      </c>
      <c r="E2333" s="40" t="s">
        <v>5</v>
      </c>
    </row>
    <row r="2334" spans="1:5" ht="12.75">
      <c r="A2334" t="s">
        <v>57</v>
      </c>
      <c r="E2334" s="39" t="s">
        <v>5</v>
      </c>
    </row>
    <row r="2335" spans="1:16" ht="25.5">
      <c r="A2335" t="s">
        <v>49</v>
      </c>
      <c s="34" t="s">
        <v>2524</v>
      </c>
      <c s="34" t="s">
        <v>2525</v>
      </c>
      <c s="35" t="s">
        <v>5</v>
      </c>
      <c s="6" t="s">
        <v>2526</v>
      </c>
      <c s="36" t="s">
        <v>409</v>
      </c>
      <c s="37">
        <v>1342.13</v>
      </c>
      <c s="36">
        <v>0</v>
      </c>
      <c s="36">
        <f>ROUND(G2335*H2335,6)</f>
      </c>
      <c r="L2335" s="38">
        <v>0</v>
      </c>
      <c s="32">
        <f>ROUND(ROUND(L2335,2)*ROUND(G2335,3),2)</f>
      </c>
      <c s="36" t="s">
        <v>54</v>
      </c>
      <c>
        <f>(M2335*21)/100</f>
      </c>
      <c t="s">
        <v>27</v>
      </c>
    </row>
    <row r="2336" spans="1:5" ht="25.5">
      <c r="A2336" s="35" t="s">
        <v>55</v>
      </c>
      <c r="E2336" s="39" t="s">
        <v>2526</v>
      </c>
    </row>
    <row r="2337" spans="1:5" ht="12.75">
      <c r="A2337" s="35" t="s">
        <v>56</v>
      </c>
      <c r="E2337" s="40" t="s">
        <v>5</v>
      </c>
    </row>
    <row r="2338" spans="1:5" ht="12.75">
      <c r="A2338" t="s">
        <v>57</v>
      </c>
      <c r="E2338" s="39" t="s">
        <v>5</v>
      </c>
    </row>
    <row r="2339" spans="1:16" ht="25.5">
      <c r="A2339" t="s">
        <v>49</v>
      </c>
      <c s="34" t="s">
        <v>2527</v>
      </c>
      <c s="34" t="s">
        <v>546</v>
      </c>
      <c s="35" t="s">
        <v>5</v>
      </c>
      <c s="6" t="s">
        <v>547</v>
      </c>
      <c s="36" t="s">
        <v>409</v>
      </c>
      <c s="37">
        <v>930</v>
      </c>
      <c s="36">
        <v>0</v>
      </c>
      <c s="36">
        <f>ROUND(G2339*H2339,6)</f>
      </c>
      <c r="L2339" s="38">
        <v>0</v>
      </c>
      <c s="32">
        <f>ROUND(ROUND(L2339,2)*ROUND(G2339,3),2)</f>
      </c>
      <c s="36" t="s">
        <v>54</v>
      </c>
      <c>
        <f>(M2339*21)/100</f>
      </c>
      <c t="s">
        <v>27</v>
      </c>
    </row>
    <row r="2340" spans="1:5" ht="25.5">
      <c r="A2340" s="35" t="s">
        <v>55</v>
      </c>
      <c r="E2340" s="39" t="s">
        <v>547</v>
      </c>
    </row>
    <row r="2341" spans="1:5" ht="12.75">
      <c r="A2341" s="35" t="s">
        <v>56</v>
      </c>
      <c r="E2341" s="40" t="s">
        <v>5</v>
      </c>
    </row>
    <row r="2342" spans="1:5" ht="12.75">
      <c r="A2342" t="s">
        <v>57</v>
      </c>
      <c r="E2342" s="39" t="s">
        <v>5</v>
      </c>
    </row>
    <row r="2343" spans="1:16" ht="25.5">
      <c r="A2343" t="s">
        <v>49</v>
      </c>
      <c s="34" t="s">
        <v>2528</v>
      </c>
      <c s="34" t="s">
        <v>2529</v>
      </c>
      <c s="35" t="s">
        <v>5</v>
      </c>
      <c s="6" t="s">
        <v>2530</v>
      </c>
      <c s="36" t="s">
        <v>409</v>
      </c>
      <c s="37">
        <v>282.39</v>
      </c>
      <c s="36">
        <v>0</v>
      </c>
      <c s="36">
        <f>ROUND(G2343*H2343,6)</f>
      </c>
      <c r="L2343" s="38">
        <v>0</v>
      </c>
      <c s="32">
        <f>ROUND(ROUND(L2343,2)*ROUND(G2343,3),2)</f>
      </c>
      <c s="36" t="s">
        <v>54</v>
      </c>
      <c>
        <f>(M2343*21)/100</f>
      </c>
      <c t="s">
        <v>27</v>
      </c>
    </row>
    <row r="2344" spans="1:5" ht="25.5">
      <c r="A2344" s="35" t="s">
        <v>55</v>
      </c>
      <c r="E2344" s="39" t="s">
        <v>2530</v>
      </c>
    </row>
    <row r="2345" spans="1:5" ht="12.75">
      <c r="A2345" s="35" t="s">
        <v>56</v>
      </c>
      <c r="E2345" s="40" t="s">
        <v>5</v>
      </c>
    </row>
    <row r="2346" spans="1:5" ht="12.75">
      <c r="A2346" t="s">
        <v>57</v>
      </c>
      <c r="E2346" s="39" t="s">
        <v>5</v>
      </c>
    </row>
    <row r="2347" spans="1:16" ht="25.5">
      <c r="A2347" t="s">
        <v>49</v>
      </c>
      <c s="34" t="s">
        <v>2531</v>
      </c>
      <c s="34" t="s">
        <v>2532</v>
      </c>
      <c s="35" t="s">
        <v>5</v>
      </c>
      <c s="6" t="s">
        <v>2533</v>
      </c>
      <c s="36" t="s">
        <v>409</v>
      </c>
      <c s="37">
        <v>56.76</v>
      </c>
      <c s="36">
        <v>0</v>
      </c>
      <c s="36">
        <f>ROUND(G2347*H2347,6)</f>
      </c>
      <c r="L2347" s="38">
        <v>0</v>
      </c>
      <c s="32">
        <f>ROUND(ROUND(L2347,2)*ROUND(G2347,3),2)</f>
      </c>
      <c s="36" t="s">
        <v>54</v>
      </c>
      <c>
        <f>(M2347*21)/100</f>
      </c>
      <c t="s">
        <v>27</v>
      </c>
    </row>
    <row r="2348" spans="1:5" ht="25.5">
      <c r="A2348" s="35" t="s">
        <v>55</v>
      </c>
      <c r="E2348" s="39" t="s">
        <v>2533</v>
      </c>
    </row>
    <row r="2349" spans="1:5" ht="12.75">
      <c r="A2349" s="35" t="s">
        <v>56</v>
      </c>
      <c r="E2349" s="40" t="s">
        <v>5</v>
      </c>
    </row>
    <row r="2350" spans="1:5" ht="12.75">
      <c r="A2350" t="s">
        <v>57</v>
      </c>
      <c r="E2350" s="39" t="s">
        <v>5</v>
      </c>
    </row>
    <row r="2351" spans="1:16" ht="25.5">
      <c r="A2351" t="s">
        <v>49</v>
      </c>
      <c s="34" t="s">
        <v>2534</v>
      </c>
      <c s="34" t="s">
        <v>2535</v>
      </c>
      <c s="35" t="s">
        <v>5</v>
      </c>
      <c s="6" t="s">
        <v>2536</v>
      </c>
      <c s="36" t="s">
        <v>409</v>
      </c>
      <c s="37">
        <v>50</v>
      </c>
      <c s="36">
        <v>0</v>
      </c>
      <c s="36">
        <f>ROUND(G2351*H2351,6)</f>
      </c>
      <c r="L2351" s="38">
        <v>0</v>
      </c>
      <c s="32">
        <f>ROUND(ROUND(L2351,2)*ROUND(G2351,3),2)</f>
      </c>
      <c s="36" t="s">
        <v>54</v>
      </c>
      <c>
        <f>(M2351*21)/100</f>
      </c>
      <c t="s">
        <v>27</v>
      </c>
    </row>
    <row r="2352" spans="1:5" ht="25.5">
      <c r="A2352" s="35" t="s">
        <v>55</v>
      </c>
      <c r="E2352" s="39" t="s">
        <v>2536</v>
      </c>
    </row>
    <row r="2353" spans="1:5" ht="12.75">
      <c r="A2353" s="35" t="s">
        <v>56</v>
      </c>
      <c r="E2353" s="40" t="s">
        <v>5</v>
      </c>
    </row>
    <row r="2354" spans="1:5" ht="12.75">
      <c r="A2354" t="s">
        <v>57</v>
      </c>
      <c r="E2354" s="39" t="s">
        <v>5</v>
      </c>
    </row>
    <row r="2355" spans="1:16" ht="25.5">
      <c r="A2355" t="s">
        <v>49</v>
      </c>
      <c s="34" t="s">
        <v>2537</v>
      </c>
      <c s="34" t="s">
        <v>2538</v>
      </c>
      <c s="35" t="s">
        <v>5</v>
      </c>
      <c s="6" t="s">
        <v>2539</v>
      </c>
      <c s="36" t="s">
        <v>409</v>
      </c>
      <c s="37">
        <v>180</v>
      </c>
      <c s="36">
        <v>0</v>
      </c>
      <c s="36">
        <f>ROUND(G2355*H2355,6)</f>
      </c>
      <c r="L2355" s="38">
        <v>0</v>
      </c>
      <c s="32">
        <f>ROUND(ROUND(L2355,2)*ROUND(G2355,3),2)</f>
      </c>
      <c s="36" t="s">
        <v>54</v>
      </c>
      <c>
        <f>(M2355*21)/100</f>
      </c>
      <c t="s">
        <v>27</v>
      </c>
    </row>
    <row r="2356" spans="1:5" ht="25.5">
      <c r="A2356" s="35" t="s">
        <v>55</v>
      </c>
      <c r="E2356" s="39" t="s">
        <v>2539</v>
      </c>
    </row>
    <row r="2357" spans="1:5" ht="12.75">
      <c r="A2357" s="35" t="s">
        <v>56</v>
      </c>
      <c r="E2357" s="40" t="s">
        <v>5</v>
      </c>
    </row>
    <row r="2358" spans="1:5" ht="12.75">
      <c r="A2358" t="s">
        <v>57</v>
      </c>
      <c r="E2358" s="39" t="s">
        <v>5</v>
      </c>
    </row>
    <row r="2359" spans="1:16" ht="12.75">
      <c r="A2359" t="s">
        <v>49</v>
      </c>
      <c s="34" t="s">
        <v>2540</v>
      </c>
      <c s="34" t="s">
        <v>2541</v>
      </c>
      <c s="35" t="s">
        <v>5</v>
      </c>
      <c s="6" t="s">
        <v>2542</v>
      </c>
      <c s="36" t="s">
        <v>409</v>
      </c>
      <c s="37">
        <v>1477.27</v>
      </c>
      <c s="36">
        <v>0</v>
      </c>
      <c s="36">
        <f>ROUND(G2359*H2359,6)</f>
      </c>
      <c r="L2359" s="38">
        <v>0</v>
      </c>
      <c s="32">
        <f>ROUND(ROUND(L2359,2)*ROUND(G2359,3),2)</f>
      </c>
      <c s="36" t="s">
        <v>54</v>
      </c>
      <c>
        <f>(M2359*21)/100</f>
      </c>
      <c t="s">
        <v>27</v>
      </c>
    </row>
    <row r="2360" spans="1:5" ht="12.75">
      <c r="A2360" s="35" t="s">
        <v>55</v>
      </c>
      <c r="E2360" s="39" t="s">
        <v>2542</v>
      </c>
    </row>
    <row r="2361" spans="1:5" ht="12.75">
      <c r="A2361" s="35" t="s">
        <v>56</v>
      </c>
      <c r="E2361" s="40" t="s">
        <v>5</v>
      </c>
    </row>
    <row r="2362" spans="1:5" ht="12.75">
      <c r="A2362" t="s">
        <v>57</v>
      </c>
      <c r="E2362" s="39" t="s">
        <v>5</v>
      </c>
    </row>
    <row r="2363" spans="1:16" ht="12.75">
      <c r="A2363" t="s">
        <v>49</v>
      </c>
      <c s="34" t="s">
        <v>2543</v>
      </c>
      <c s="34" t="s">
        <v>2544</v>
      </c>
      <c s="35" t="s">
        <v>5</v>
      </c>
      <c s="6" t="s">
        <v>2545</v>
      </c>
      <c s="36" t="s">
        <v>409</v>
      </c>
      <c s="37">
        <v>3749.484</v>
      </c>
      <c s="36">
        <v>0</v>
      </c>
      <c s="36">
        <f>ROUND(G2363*H2363,6)</f>
      </c>
      <c r="L2363" s="38">
        <v>0</v>
      </c>
      <c s="32">
        <f>ROUND(ROUND(L2363,2)*ROUND(G2363,3),2)</f>
      </c>
      <c s="36" t="s">
        <v>54</v>
      </c>
      <c>
        <f>(M2363*21)/100</f>
      </c>
      <c t="s">
        <v>27</v>
      </c>
    </row>
    <row r="2364" spans="1:5" ht="12.75">
      <c r="A2364" s="35" t="s">
        <v>55</v>
      </c>
      <c r="E2364" s="39" t="s">
        <v>2545</v>
      </c>
    </row>
    <row r="2365" spans="1:5" ht="12.75">
      <c r="A2365" s="35" t="s">
        <v>56</v>
      </c>
      <c r="E2365" s="40" t="s">
        <v>5</v>
      </c>
    </row>
    <row r="2366" spans="1:5" ht="12.75">
      <c r="A2366" t="s">
        <v>57</v>
      </c>
      <c r="E2366" s="39" t="s">
        <v>5</v>
      </c>
    </row>
    <row r="2367" spans="1:16" ht="38.25">
      <c r="A2367" t="s">
        <v>49</v>
      </c>
      <c s="34" t="s">
        <v>2546</v>
      </c>
      <c s="34" t="s">
        <v>2547</v>
      </c>
      <c s="35" t="s">
        <v>5</v>
      </c>
      <c s="6" t="s">
        <v>2548</v>
      </c>
      <c s="36" t="s">
        <v>350</v>
      </c>
      <c s="37">
        <v>66</v>
      </c>
      <c s="36">
        <v>0</v>
      </c>
      <c s="36">
        <f>ROUND(G2367*H2367,6)</f>
      </c>
      <c r="L2367" s="38">
        <v>0</v>
      </c>
      <c s="32">
        <f>ROUND(ROUND(L2367,2)*ROUND(G2367,3),2)</f>
      </c>
      <c s="36" t="s">
        <v>54</v>
      </c>
      <c>
        <f>(M2367*21)/100</f>
      </c>
      <c t="s">
        <v>27</v>
      </c>
    </row>
    <row r="2368" spans="1:5" ht="38.25">
      <c r="A2368" s="35" t="s">
        <v>55</v>
      </c>
      <c r="E2368" s="39" t="s">
        <v>2549</v>
      </c>
    </row>
    <row r="2369" spans="1:5" ht="12.75">
      <c r="A2369" s="35" t="s">
        <v>56</v>
      </c>
      <c r="E2369" s="40" t="s">
        <v>5</v>
      </c>
    </row>
    <row r="2370" spans="1:5" ht="12.75">
      <c r="A2370" t="s">
        <v>57</v>
      </c>
      <c r="E2370" s="39" t="s">
        <v>5</v>
      </c>
    </row>
    <row r="2371" spans="1:16" ht="12.75">
      <c r="A2371" t="s">
        <v>49</v>
      </c>
      <c s="34" t="s">
        <v>2550</v>
      </c>
      <c s="34" t="s">
        <v>2551</v>
      </c>
      <c s="35" t="s">
        <v>5</v>
      </c>
      <c s="6" t="s">
        <v>2552</v>
      </c>
      <c s="36" t="s">
        <v>350</v>
      </c>
      <c s="37">
        <v>20</v>
      </c>
      <c s="36">
        <v>0</v>
      </c>
      <c s="36">
        <f>ROUND(G2371*H2371,6)</f>
      </c>
      <c r="L2371" s="38">
        <v>0</v>
      </c>
      <c s="32">
        <f>ROUND(ROUND(L2371,2)*ROUND(G2371,3),2)</f>
      </c>
      <c s="36" t="s">
        <v>54</v>
      </c>
      <c>
        <f>(M2371*21)/100</f>
      </c>
      <c t="s">
        <v>27</v>
      </c>
    </row>
    <row r="2372" spans="1:5" ht="12.75">
      <c r="A2372" s="35" t="s">
        <v>55</v>
      </c>
      <c r="E2372" s="39" t="s">
        <v>2552</v>
      </c>
    </row>
    <row r="2373" spans="1:5" ht="12.75">
      <c r="A2373" s="35" t="s">
        <v>56</v>
      </c>
      <c r="E2373" s="40" t="s">
        <v>5</v>
      </c>
    </row>
    <row r="2374" spans="1:5" ht="12.75">
      <c r="A2374" t="s">
        <v>57</v>
      </c>
      <c r="E2374" s="39" t="s">
        <v>5</v>
      </c>
    </row>
    <row r="2375" spans="1:16" ht="12.75">
      <c r="A2375" t="s">
        <v>49</v>
      </c>
      <c s="34" t="s">
        <v>2553</v>
      </c>
      <c s="34" t="s">
        <v>2554</v>
      </c>
      <c s="35" t="s">
        <v>5</v>
      </c>
      <c s="6" t="s">
        <v>2555</v>
      </c>
      <c s="36" t="s">
        <v>350</v>
      </c>
      <c s="37">
        <v>46</v>
      </c>
      <c s="36">
        <v>0</v>
      </c>
      <c s="36">
        <f>ROUND(G2375*H2375,6)</f>
      </c>
      <c r="L2375" s="38">
        <v>0</v>
      </c>
      <c s="32">
        <f>ROUND(ROUND(L2375,2)*ROUND(G2375,3),2)</f>
      </c>
      <c s="36" t="s">
        <v>54</v>
      </c>
      <c>
        <f>(M2375*21)/100</f>
      </c>
      <c t="s">
        <v>27</v>
      </c>
    </row>
    <row r="2376" spans="1:5" ht="12.75">
      <c r="A2376" s="35" t="s">
        <v>55</v>
      </c>
      <c r="E2376" s="39" t="s">
        <v>2555</v>
      </c>
    </row>
    <row r="2377" spans="1:5" ht="12.75">
      <c r="A2377" s="35" t="s">
        <v>56</v>
      </c>
      <c r="E2377" s="40" t="s">
        <v>5</v>
      </c>
    </row>
    <row r="2378" spans="1:5" ht="12.75">
      <c r="A2378" t="s">
        <v>57</v>
      </c>
      <c r="E2378" s="39" t="s">
        <v>5</v>
      </c>
    </row>
    <row r="2379" spans="1:16" ht="38.25">
      <c r="A2379" t="s">
        <v>49</v>
      </c>
      <c s="34" t="s">
        <v>2556</v>
      </c>
      <c s="34" t="s">
        <v>2557</v>
      </c>
      <c s="35" t="s">
        <v>5</v>
      </c>
      <c s="6" t="s">
        <v>2558</v>
      </c>
      <c s="36" t="s">
        <v>350</v>
      </c>
      <c s="37">
        <v>3</v>
      </c>
      <c s="36">
        <v>0</v>
      </c>
      <c s="36">
        <f>ROUND(G2379*H2379,6)</f>
      </c>
      <c r="L2379" s="38">
        <v>0</v>
      </c>
      <c s="32">
        <f>ROUND(ROUND(L2379,2)*ROUND(G2379,3),2)</f>
      </c>
      <c s="36" t="s">
        <v>54</v>
      </c>
      <c>
        <f>(M2379*21)/100</f>
      </c>
      <c t="s">
        <v>27</v>
      </c>
    </row>
    <row r="2380" spans="1:5" ht="38.25">
      <c r="A2380" s="35" t="s">
        <v>55</v>
      </c>
      <c r="E2380" s="39" t="s">
        <v>2559</v>
      </c>
    </row>
    <row r="2381" spans="1:5" ht="12.75">
      <c r="A2381" s="35" t="s">
        <v>56</v>
      </c>
      <c r="E2381" s="40" t="s">
        <v>5</v>
      </c>
    </row>
    <row r="2382" spans="1:5" ht="12.75">
      <c r="A2382" t="s">
        <v>57</v>
      </c>
      <c r="E2382" s="39" t="s">
        <v>5</v>
      </c>
    </row>
    <row r="2383" spans="1:16" ht="25.5">
      <c r="A2383" t="s">
        <v>49</v>
      </c>
      <c s="34" t="s">
        <v>2560</v>
      </c>
      <c s="34" t="s">
        <v>2561</v>
      </c>
      <c s="35" t="s">
        <v>5</v>
      </c>
      <c s="6" t="s">
        <v>2562</v>
      </c>
      <c s="36" t="s">
        <v>172</v>
      </c>
      <c s="37">
        <v>28.15</v>
      </c>
      <c s="36">
        <v>0</v>
      </c>
      <c s="36">
        <f>ROUND(G2383*H2383,6)</f>
      </c>
      <c r="L2383" s="38">
        <v>0</v>
      </c>
      <c s="32">
        <f>ROUND(ROUND(L2383,2)*ROUND(G2383,3),2)</f>
      </c>
      <c s="36" t="s">
        <v>54</v>
      </c>
      <c>
        <f>(M2383*21)/100</f>
      </c>
      <c t="s">
        <v>27</v>
      </c>
    </row>
    <row r="2384" spans="1:5" ht="51">
      <c r="A2384" s="35" t="s">
        <v>55</v>
      </c>
      <c r="E2384" s="39" t="s">
        <v>2563</v>
      </c>
    </row>
    <row r="2385" spans="1:5" ht="12.75">
      <c r="A2385" s="35" t="s">
        <v>56</v>
      </c>
      <c r="E2385" s="40" t="s">
        <v>5</v>
      </c>
    </row>
    <row r="2386" spans="1:5" ht="12.75">
      <c r="A2386" t="s">
        <v>57</v>
      </c>
      <c r="E2386" s="39" t="s">
        <v>5</v>
      </c>
    </row>
    <row r="2387" spans="1:16" ht="38.25">
      <c r="A2387" t="s">
        <v>49</v>
      </c>
      <c s="34" t="s">
        <v>2564</v>
      </c>
      <c s="34" t="s">
        <v>2565</v>
      </c>
      <c s="35" t="s">
        <v>5</v>
      </c>
      <c s="6" t="s">
        <v>2566</v>
      </c>
      <c s="36" t="s">
        <v>350</v>
      </c>
      <c s="37">
        <v>6</v>
      </c>
      <c s="36">
        <v>0</v>
      </c>
      <c s="36">
        <f>ROUND(G2387*H2387,6)</f>
      </c>
      <c r="L2387" s="38">
        <v>0</v>
      </c>
      <c s="32">
        <f>ROUND(ROUND(L2387,2)*ROUND(G2387,3),2)</f>
      </c>
      <c s="36" t="s">
        <v>54</v>
      </c>
      <c>
        <f>(M2387*21)/100</f>
      </c>
      <c t="s">
        <v>27</v>
      </c>
    </row>
    <row r="2388" spans="1:5" ht="38.25">
      <c r="A2388" s="35" t="s">
        <v>55</v>
      </c>
      <c r="E2388" s="39" t="s">
        <v>2567</v>
      </c>
    </row>
    <row r="2389" spans="1:5" ht="76.5">
      <c r="A2389" s="35" t="s">
        <v>56</v>
      </c>
      <c r="E2389" s="41" t="s">
        <v>2568</v>
      </c>
    </row>
    <row r="2390" spans="1:5" ht="12.75">
      <c r="A2390" t="s">
        <v>57</v>
      </c>
      <c r="E2390" s="39" t="s">
        <v>5</v>
      </c>
    </row>
    <row r="2391" spans="1:16" ht="12.75">
      <c r="A2391" t="s">
        <v>49</v>
      </c>
      <c s="34" t="s">
        <v>2569</v>
      </c>
      <c s="34" t="s">
        <v>2570</v>
      </c>
      <c s="35" t="s">
        <v>5</v>
      </c>
      <c s="6" t="s">
        <v>2571</v>
      </c>
      <c s="36" t="s">
        <v>172</v>
      </c>
      <c s="37">
        <v>36.3</v>
      </c>
      <c s="36">
        <v>0</v>
      </c>
      <c s="36">
        <f>ROUND(G2391*H2391,6)</f>
      </c>
      <c r="L2391" s="38">
        <v>0</v>
      </c>
      <c s="32">
        <f>ROUND(ROUND(L2391,2)*ROUND(G2391,3),2)</f>
      </c>
      <c s="36" t="s">
        <v>54</v>
      </c>
      <c>
        <f>(M2391*21)/100</f>
      </c>
      <c t="s">
        <v>27</v>
      </c>
    </row>
    <row r="2392" spans="1:5" ht="12.75">
      <c r="A2392" s="35" t="s">
        <v>55</v>
      </c>
      <c r="E2392" s="39" t="s">
        <v>2571</v>
      </c>
    </row>
    <row r="2393" spans="1:5" ht="12.75">
      <c r="A2393" s="35" t="s">
        <v>56</v>
      </c>
      <c r="E2393" s="40" t="s">
        <v>5</v>
      </c>
    </row>
    <row r="2394" spans="1:5" ht="12.75">
      <c r="A2394" t="s">
        <v>57</v>
      </c>
      <c r="E2394" s="39" t="s">
        <v>5</v>
      </c>
    </row>
    <row r="2395" spans="1:16" ht="25.5">
      <c r="A2395" t="s">
        <v>49</v>
      </c>
      <c s="34" t="s">
        <v>2572</v>
      </c>
      <c s="34" t="s">
        <v>535</v>
      </c>
      <c s="35" t="s">
        <v>5</v>
      </c>
      <c s="6" t="s">
        <v>536</v>
      </c>
      <c s="36" t="s">
        <v>412</v>
      </c>
      <c s="37">
        <v>1.5</v>
      </c>
      <c s="36">
        <v>0</v>
      </c>
      <c s="36">
        <f>ROUND(G2395*H2395,6)</f>
      </c>
      <c r="L2395" s="38">
        <v>0</v>
      </c>
      <c s="32">
        <f>ROUND(ROUND(L2395,2)*ROUND(G2395,3),2)</f>
      </c>
      <c s="36" t="s">
        <v>54</v>
      </c>
      <c>
        <f>(M2395*21)/100</f>
      </c>
      <c t="s">
        <v>27</v>
      </c>
    </row>
    <row r="2396" spans="1:5" ht="25.5">
      <c r="A2396" s="35" t="s">
        <v>55</v>
      </c>
      <c r="E2396" s="39" t="s">
        <v>536</v>
      </c>
    </row>
    <row r="2397" spans="1:5" ht="12.75">
      <c r="A2397" s="35" t="s">
        <v>56</v>
      </c>
      <c r="E2397" s="40" t="s">
        <v>5</v>
      </c>
    </row>
    <row r="2398" spans="1:5" ht="12.75">
      <c r="A2398" t="s">
        <v>57</v>
      </c>
      <c r="E2398" s="39" t="s">
        <v>5</v>
      </c>
    </row>
    <row r="2399" spans="1:16" ht="25.5">
      <c r="A2399" t="s">
        <v>49</v>
      </c>
      <c s="34" t="s">
        <v>2573</v>
      </c>
      <c s="34" t="s">
        <v>2574</v>
      </c>
      <c s="35" t="s">
        <v>5</v>
      </c>
      <c s="6" t="s">
        <v>2575</v>
      </c>
      <c s="36" t="s">
        <v>412</v>
      </c>
      <c s="37">
        <v>1.5</v>
      </c>
      <c s="36">
        <v>0</v>
      </c>
      <c s="36">
        <f>ROUND(G2399*H2399,6)</f>
      </c>
      <c r="L2399" s="38">
        <v>0</v>
      </c>
      <c s="32">
        <f>ROUND(ROUND(L2399,2)*ROUND(G2399,3),2)</f>
      </c>
      <c s="36" t="s">
        <v>54</v>
      </c>
      <c>
        <f>(M2399*21)/100</f>
      </c>
      <c t="s">
        <v>27</v>
      </c>
    </row>
    <row r="2400" spans="1:5" ht="25.5">
      <c r="A2400" s="35" t="s">
        <v>55</v>
      </c>
      <c r="E2400" s="39" t="s">
        <v>2575</v>
      </c>
    </row>
    <row r="2401" spans="1:5" ht="12.75">
      <c r="A2401" s="35" t="s">
        <v>56</v>
      </c>
      <c r="E2401" s="40" t="s">
        <v>5</v>
      </c>
    </row>
    <row r="2402" spans="1:5" ht="12.75">
      <c r="A2402" t="s">
        <v>57</v>
      </c>
      <c r="E2402" s="39" t="s">
        <v>5</v>
      </c>
    </row>
    <row r="2403" spans="1:16" ht="12.75">
      <c r="A2403" t="s">
        <v>49</v>
      </c>
      <c s="34" t="s">
        <v>2576</v>
      </c>
      <c s="34" t="s">
        <v>358</v>
      </c>
      <c s="35" t="s">
        <v>5</v>
      </c>
      <c s="6" t="s">
        <v>2577</v>
      </c>
      <c s="36" t="s">
        <v>350</v>
      </c>
      <c s="37">
        <v>1</v>
      </c>
      <c s="36">
        <v>0</v>
      </c>
      <c s="36">
        <f>ROUND(G2403*H2403,6)</f>
      </c>
      <c r="L2403" s="38">
        <v>0</v>
      </c>
      <c s="32">
        <f>ROUND(ROUND(L2403,2)*ROUND(G2403,3),2)</f>
      </c>
      <c s="36" t="s">
        <v>54</v>
      </c>
      <c>
        <f>(M2403*21)/100</f>
      </c>
      <c t="s">
        <v>27</v>
      </c>
    </row>
    <row r="2404" spans="1:5" ht="12.75">
      <c r="A2404" s="35" t="s">
        <v>55</v>
      </c>
      <c r="E2404" s="39" t="s">
        <v>2577</v>
      </c>
    </row>
    <row r="2405" spans="1:5" ht="12.75">
      <c r="A2405" s="35" t="s">
        <v>56</v>
      </c>
      <c r="E2405" s="40" t="s">
        <v>5</v>
      </c>
    </row>
    <row r="2406" spans="1:5" ht="12.75">
      <c r="A2406" t="s">
        <v>57</v>
      </c>
      <c r="E2406" s="39" t="s">
        <v>5</v>
      </c>
    </row>
    <row r="2407" spans="1:16" ht="38.25">
      <c r="A2407" t="s">
        <v>49</v>
      </c>
      <c s="34" t="s">
        <v>2578</v>
      </c>
      <c s="34" t="s">
        <v>603</v>
      </c>
      <c s="35" t="s">
        <v>5</v>
      </c>
      <c s="6" t="s">
        <v>604</v>
      </c>
      <c s="36" t="s">
        <v>350</v>
      </c>
      <c s="37">
        <v>1</v>
      </c>
      <c s="36">
        <v>0</v>
      </c>
      <c s="36">
        <f>ROUND(G2407*H2407,6)</f>
      </c>
      <c r="L2407" s="38">
        <v>0</v>
      </c>
      <c s="32">
        <f>ROUND(ROUND(L2407,2)*ROUND(G2407,3),2)</f>
      </c>
      <c s="36" t="s">
        <v>54</v>
      </c>
      <c>
        <f>(M2407*21)/100</f>
      </c>
      <c t="s">
        <v>27</v>
      </c>
    </row>
    <row r="2408" spans="1:5" ht="38.25">
      <c r="A2408" s="35" t="s">
        <v>55</v>
      </c>
      <c r="E2408" s="39" t="s">
        <v>605</v>
      </c>
    </row>
    <row r="2409" spans="1:5" ht="12.75">
      <c r="A2409" s="35" t="s">
        <v>56</v>
      </c>
      <c r="E2409" s="40" t="s">
        <v>5</v>
      </c>
    </row>
    <row r="2410" spans="1:5" ht="12.75">
      <c r="A2410" t="s">
        <v>57</v>
      </c>
      <c r="E2410" s="39" t="s">
        <v>5</v>
      </c>
    </row>
    <row r="2411" spans="1:16" ht="25.5">
      <c r="A2411" t="s">
        <v>49</v>
      </c>
      <c s="34" t="s">
        <v>2579</v>
      </c>
      <c s="34" t="s">
        <v>2580</v>
      </c>
      <c s="35" t="s">
        <v>5</v>
      </c>
      <c s="6" t="s">
        <v>2581</v>
      </c>
      <c s="36" t="s">
        <v>350</v>
      </c>
      <c s="37">
        <v>38</v>
      </c>
      <c s="36">
        <v>0</v>
      </c>
      <c s="36">
        <f>ROUND(G2411*H2411,6)</f>
      </c>
      <c r="L2411" s="38">
        <v>0</v>
      </c>
      <c s="32">
        <f>ROUND(ROUND(L2411,2)*ROUND(G2411,3),2)</f>
      </c>
      <c s="36" t="s">
        <v>54</v>
      </c>
      <c>
        <f>(M2411*21)/100</f>
      </c>
      <c t="s">
        <v>27</v>
      </c>
    </row>
    <row r="2412" spans="1:5" ht="25.5">
      <c r="A2412" s="35" t="s">
        <v>55</v>
      </c>
      <c r="E2412" s="39" t="s">
        <v>2581</v>
      </c>
    </row>
    <row r="2413" spans="1:5" ht="12.75">
      <c r="A2413" s="35" t="s">
        <v>56</v>
      </c>
      <c r="E2413" s="40" t="s">
        <v>5</v>
      </c>
    </row>
    <row r="2414" spans="1:5" ht="12.75">
      <c r="A2414" t="s">
        <v>57</v>
      </c>
      <c r="E2414" s="39" t="s">
        <v>5</v>
      </c>
    </row>
    <row r="2415" spans="1:16" ht="25.5">
      <c r="A2415" t="s">
        <v>49</v>
      </c>
      <c s="34" t="s">
        <v>2582</v>
      </c>
      <c s="34" t="s">
        <v>2583</v>
      </c>
      <c s="35" t="s">
        <v>5</v>
      </c>
      <c s="6" t="s">
        <v>2584</v>
      </c>
      <c s="36" t="s">
        <v>350</v>
      </c>
      <c s="37">
        <v>38</v>
      </c>
      <c s="36">
        <v>0</v>
      </c>
      <c s="36">
        <f>ROUND(G2415*H2415,6)</f>
      </c>
      <c r="L2415" s="38">
        <v>0</v>
      </c>
      <c s="32">
        <f>ROUND(ROUND(L2415,2)*ROUND(G2415,3),2)</f>
      </c>
      <c s="36" t="s">
        <v>54</v>
      </c>
      <c>
        <f>(M2415*21)/100</f>
      </c>
      <c t="s">
        <v>27</v>
      </c>
    </row>
    <row r="2416" spans="1:5" ht="25.5">
      <c r="A2416" s="35" t="s">
        <v>55</v>
      </c>
      <c r="E2416" s="39" t="s">
        <v>2584</v>
      </c>
    </row>
    <row r="2417" spans="1:5" ht="12.75">
      <c r="A2417" s="35" t="s">
        <v>56</v>
      </c>
      <c r="E2417" s="40" t="s">
        <v>5</v>
      </c>
    </row>
    <row r="2418" spans="1:5" ht="12.75">
      <c r="A2418" t="s">
        <v>57</v>
      </c>
      <c r="E2418" s="39" t="s">
        <v>5</v>
      </c>
    </row>
    <row r="2419" spans="1:16" ht="25.5">
      <c r="A2419" t="s">
        <v>49</v>
      </c>
      <c s="34" t="s">
        <v>2585</v>
      </c>
      <c s="34" t="s">
        <v>2586</v>
      </c>
      <c s="35" t="s">
        <v>5</v>
      </c>
      <c s="6" t="s">
        <v>2587</v>
      </c>
      <c s="36" t="s">
        <v>172</v>
      </c>
      <c s="37">
        <v>11</v>
      </c>
      <c s="36">
        <v>0</v>
      </c>
      <c s="36">
        <f>ROUND(G2419*H2419,6)</f>
      </c>
      <c r="L2419" s="38">
        <v>0</v>
      </c>
      <c s="32">
        <f>ROUND(ROUND(L2419,2)*ROUND(G2419,3),2)</f>
      </c>
      <c s="36" t="s">
        <v>54</v>
      </c>
      <c>
        <f>(M2419*21)/100</f>
      </c>
      <c t="s">
        <v>27</v>
      </c>
    </row>
    <row r="2420" spans="1:5" ht="25.5">
      <c r="A2420" s="35" t="s">
        <v>55</v>
      </c>
      <c r="E2420" s="39" t="s">
        <v>2587</v>
      </c>
    </row>
    <row r="2421" spans="1:5" ht="12.75">
      <c r="A2421" s="35" t="s">
        <v>56</v>
      </c>
      <c r="E2421" s="40" t="s">
        <v>5</v>
      </c>
    </row>
    <row r="2422" spans="1:5" ht="12.75">
      <c r="A2422" t="s">
        <v>57</v>
      </c>
      <c r="E2422" s="39" t="s">
        <v>5</v>
      </c>
    </row>
    <row r="2423" spans="1:13" ht="12.75">
      <c r="A2423" t="s">
        <v>46</v>
      </c>
      <c r="C2423" s="31" t="s">
        <v>857</v>
      </c>
      <c r="E2423" s="33" t="s">
        <v>2588</v>
      </c>
      <c r="J2423" s="32">
        <f>0</f>
      </c>
      <c s="32">
        <f>0</f>
      </c>
      <c s="32">
        <f>0+L2424+L2428+L2432+L2436+L2440+L2444+L2448+L2452+L2456+L2460+L2464+L2468+L2472+L2476+L2480+L2484+L2488+L2492+L2496+L2500+L2504+L2508+L2512+L2516+L2520+L2524+L2528+L2532+L2536+L2540+L2544</f>
      </c>
      <c s="32">
        <f>0+M2424+M2428+M2432+M2436+M2440+M2444+M2448+M2452+M2456+M2460+M2464+M2468+M2472+M2476+M2480+M2484+M2488+M2492+M2496+M2500+M2504+M2508+M2512+M2516+M2520+M2524+M2528+M2532+M2536+M2540+M2544</f>
      </c>
    </row>
    <row r="2424" spans="1:16" ht="25.5">
      <c r="A2424" t="s">
        <v>49</v>
      </c>
      <c s="34" t="s">
        <v>2589</v>
      </c>
      <c s="34" t="s">
        <v>2590</v>
      </c>
      <c s="35" t="s">
        <v>5</v>
      </c>
      <c s="6" t="s">
        <v>2591</v>
      </c>
      <c s="36" t="s">
        <v>2592</v>
      </c>
      <c s="37">
        <v>210</v>
      </c>
      <c s="36">
        <v>0</v>
      </c>
      <c s="36">
        <f>ROUND(G2424*H2424,6)</f>
      </c>
      <c r="L2424" s="38">
        <v>0</v>
      </c>
      <c s="32">
        <f>ROUND(ROUND(L2424,2)*ROUND(G2424,3),2)</f>
      </c>
      <c s="36" t="s">
        <v>54</v>
      </c>
      <c>
        <f>(M2424*21)/100</f>
      </c>
      <c t="s">
        <v>27</v>
      </c>
    </row>
    <row r="2425" spans="1:5" ht="25.5">
      <c r="A2425" s="35" t="s">
        <v>55</v>
      </c>
      <c r="E2425" s="39" t="s">
        <v>2591</v>
      </c>
    </row>
    <row r="2426" spans="1:5" ht="12.75">
      <c r="A2426" s="35" t="s">
        <v>56</v>
      </c>
      <c r="E2426" s="40" t="s">
        <v>5</v>
      </c>
    </row>
    <row r="2427" spans="1:5" ht="12.75">
      <c r="A2427" t="s">
        <v>57</v>
      </c>
      <c r="E2427" s="39" t="s">
        <v>5</v>
      </c>
    </row>
    <row r="2428" spans="1:16" ht="12.75">
      <c r="A2428" t="s">
        <v>49</v>
      </c>
      <c s="34" t="s">
        <v>2593</v>
      </c>
      <c s="34" t="s">
        <v>2594</v>
      </c>
      <c s="35" t="s">
        <v>5</v>
      </c>
      <c s="6" t="s">
        <v>2595</v>
      </c>
      <c s="36" t="s">
        <v>172</v>
      </c>
      <c s="37">
        <v>33</v>
      </c>
      <c s="36">
        <v>0</v>
      </c>
      <c s="36">
        <f>ROUND(G2428*H2428,6)</f>
      </c>
      <c r="L2428" s="38">
        <v>0</v>
      </c>
      <c s="32">
        <f>ROUND(ROUND(L2428,2)*ROUND(G2428,3),2)</f>
      </c>
      <c s="36" t="s">
        <v>54</v>
      </c>
      <c>
        <f>(M2428*21)/100</f>
      </c>
      <c t="s">
        <v>27</v>
      </c>
    </row>
    <row r="2429" spans="1:5" ht="12.75">
      <c r="A2429" s="35" t="s">
        <v>55</v>
      </c>
      <c r="E2429" s="39" t="s">
        <v>2595</v>
      </c>
    </row>
    <row r="2430" spans="1:5" ht="12.75">
      <c r="A2430" s="35" t="s">
        <v>56</v>
      </c>
      <c r="E2430" s="40" t="s">
        <v>5</v>
      </c>
    </row>
    <row r="2431" spans="1:5" ht="12.75">
      <c r="A2431" t="s">
        <v>57</v>
      </c>
      <c r="E2431" s="39" t="s">
        <v>5</v>
      </c>
    </row>
    <row r="2432" spans="1:16" ht="25.5">
      <c r="A2432" t="s">
        <v>49</v>
      </c>
      <c s="34" t="s">
        <v>2596</v>
      </c>
      <c s="34" t="s">
        <v>2597</v>
      </c>
      <c s="35" t="s">
        <v>5</v>
      </c>
      <c s="6" t="s">
        <v>2598</v>
      </c>
      <c s="36" t="s">
        <v>172</v>
      </c>
      <c s="37">
        <v>2970</v>
      </c>
      <c s="36">
        <v>0</v>
      </c>
      <c s="36">
        <f>ROUND(G2432*H2432,6)</f>
      </c>
      <c r="L2432" s="38">
        <v>0</v>
      </c>
      <c s="32">
        <f>ROUND(ROUND(L2432,2)*ROUND(G2432,3),2)</f>
      </c>
      <c s="36" t="s">
        <v>54</v>
      </c>
      <c>
        <f>(M2432*21)/100</f>
      </c>
      <c t="s">
        <v>27</v>
      </c>
    </row>
    <row r="2433" spans="1:5" ht="25.5">
      <c r="A2433" s="35" t="s">
        <v>55</v>
      </c>
      <c r="E2433" s="39" t="s">
        <v>2598</v>
      </c>
    </row>
    <row r="2434" spans="1:5" ht="12.75">
      <c r="A2434" s="35" t="s">
        <v>56</v>
      </c>
      <c r="E2434" s="40" t="s">
        <v>5</v>
      </c>
    </row>
    <row r="2435" spans="1:5" ht="12.75">
      <c r="A2435" t="s">
        <v>57</v>
      </c>
      <c r="E2435" s="39" t="s">
        <v>5</v>
      </c>
    </row>
    <row r="2436" spans="1:16" ht="25.5">
      <c r="A2436" t="s">
        <v>49</v>
      </c>
      <c s="34" t="s">
        <v>2599</v>
      </c>
      <c s="34" t="s">
        <v>2600</v>
      </c>
      <c s="35" t="s">
        <v>5</v>
      </c>
      <c s="6" t="s">
        <v>2601</v>
      </c>
      <c s="36" t="s">
        <v>409</v>
      </c>
      <c s="37">
        <v>62.37</v>
      </c>
      <c s="36">
        <v>0</v>
      </c>
      <c s="36">
        <f>ROUND(G2436*H2436,6)</f>
      </c>
      <c r="L2436" s="38">
        <v>0</v>
      </c>
      <c s="32">
        <f>ROUND(ROUND(L2436,2)*ROUND(G2436,3),2)</f>
      </c>
      <c s="36" t="s">
        <v>54</v>
      </c>
      <c>
        <f>(M2436*21)/100</f>
      </c>
      <c t="s">
        <v>27</v>
      </c>
    </row>
    <row r="2437" spans="1:5" ht="25.5">
      <c r="A2437" s="35" t="s">
        <v>55</v>
      </c>
      <c r="E2437" s="39" t="s">
        <v>2601</v>
      </c>
    </row>
    <row r="2438" spans="1:5" ht="12.75">
      <c r="A2438" s="35" t="s">
        <v>56</v>
      </c>
      <c r="E2438" s="40" t="s">
        <v>5</v>
      </c>
    </row>
    <row r="2439" spans="1:5" ht="12.75">
      <c r="A2439" t="s">
        <v>57</v>
      </c>
      <c r="E2439" s="39" t="s">
        <v>5</v>
      </c>
    </row>
    <row r="2440" spans="1:16" ht="25.5">
      <c r="A2440" t="s">
        <v>49</v>
      </c>
      <c s="34" t="s">
        <v>2602</v>
      </c>
      <c s="34" t="s">
        <v>2603</v>
      </c>
      <c s="35" t="s">
        <v>5</v>
      </c>
      <c s="6" t="s">
        <v>2604</v>
      </c>
      <c s="36" t="s">
        <v>409</v>
      </c>
      <c s="37">
        <v>1750.24</v>
      </c>
      <c s="36">
        <v>0</v>
      </c>
      <c s="36">
        <f>ROUND(G2440*H2440,6)</f>
      </c>
      <c r="L2440" s="38">
        <v>0</v>
      </c>
      <c s="32">
        <f>ROUND(ROUND(L2440,2)*ROUND(G2440,3),2)</f>
      </c>
      <c s="36" t="s">
        <v>54</v>
      </c>
      <c>
        <f>(M2440*21)/100</f>
      </c>
      <c t="s">
        <v>27</v>
      </c>
    </row>
    <row r="2441" spans="1:5" ht="25.5">
      <c r="A2441" s="35" t="s">
        <v>55</v>
      </c>
      <c r="E2441" s="39" t="s">
        <v>2604</v>
      </c>
    </row>
    <row r="2442" spans="1:5" ht="12.75">
      <c r="A2442" s="35" t="s">
        <v>56</v>
      </c>
      <c r="E2442" s="40" t="s">
        <v>5</v>
      </c>
    </row>
    <row r="2443" spans="1:5" ht="12.75">
      <c r="A2443" t="s">
        <v>57</v>
      </c>
      <c r="E2443" s="39" t="s">
        <v>5</v>
      </c>
    </row>
    <row r="2444" spans="1:16" ht="25.5">
      <c r="A2444" t="s">
        <v>49</v>
      </c>
      <c s="34" t="s">
        <v>2605</v>
      </c>
      <c s="34" t="s">
        <v>2606</v>
      </c>
      <c s="35" t="s">
        <v>5</v>
      </c>
      <c s="6" t="s">
        <v>2607</v>
      </c>
      <c s="36" t="s">
        <v>2608</v>
      </c>
      <c s="37">
        <v>12</v>
      </c>
      <c s="36">
        <v>0</v>
      </c>
      <c s="36">
        <f>ROUND(G2444*H2444,6)</f>
      </c>
      <c r="L2444" s="38">
        <v>0</v>
      </c>
      <c s="32">
        <f>ROUND(ROUND(L2444,2)*ROUND(G2444,3),2)</f>
      </c>
      <c s="36" t="s">
        <v>54</v>
      </c>
      <c>
        <f>(M2444*21)/100</f>
      </c>
      <c t="s">
        <v>27</v>
      </c>
    </row>
    <row r="2445" spans="1:5" ht="25.5">
      <c r="A2445" s="35" t="s">
        <v>55</v>
      </c>
      <c r="E2445" s="39" t="s">
        <v>2607</v>
      </c>
    </row>
    <row r="2446" spans="1:5" ht="12.75">
      <c r="A2446" s="35" t="s">
        <v>56</v>
      </c>
      <c r="E2446" s="40" t="s">
        <v>5</v>
      </c>
    </row>
    <row r="2447" spans="1:5" ht="12.75">
      <c r="A2447" t="s">
        <v>57</v>
      </c>
      <c r="E2447" s="39" t="s">
        <v>5</v>
      </c>
    </row>
    <row r="2448" spans="1:16" ht="25.5">
      <c r="A2448" t="s">
        <v>49</v>
      </c>
      <c s="34" t="s">
        <v>2609</v>
      </c>
      <c s="34" t="s">
        <v>2610</v>
      </c>
      <c s="35" t="s">
        <v>5</v>
      </c>
      <c s="6" t="s">
        <v>2611</v>
      </c>
      <c s="36" t="s">
        <v>2608</v>
      </c>
      <c s="37">
        <v>720</v>
      </c>
      <c s="36">
        <v>0</v>
      </c>
      <c s="36">
        <f>ROUND(G2448*H2448,6)</f>
      </c>
      <c r="L2448" s="38">
        <v>0</v>
      </c>
      <c s="32">
        <f>ROUND(ROUND(L2448,2)*ROUND(G2448,3),2)</f>
      </c>
      <c s="36" t="s">
        <v>54</v>
      </c>
      <c>
        <f>(M2448*21)/100</f>
      </c>
      <c t="s">
        <v>27</v>
      </c>
    </row>
    <row r="2449" spans="1:5" ht="25.5">
      <c r="A2449" s="35" t="s">
        <v>55</v>
      </c>
      <c r="E2449" s="39" t="s">
        <v>2611</v>
      </c>
    </row>
    <row r="2450" spans="1:5" ht="12.75">
      <c r="A2450" s="35" t="s">
        <v>56</v>
      </c>
      <c r="E2450" s="40" t="s">
        <v>5</v>
      </c>
    </row>
    <row r="2451" spans="1:5" ht="12.75">
      <c r="A2451" t="s">
        <v>57</v>
      </c>
      <c r="E2451" s="39" t="s">
        <v>5</v>
      </c>
    </row>
    <row r="2452" spans="1:16" ht="25.5">
      <c r="A2452" t="s">
        <v>49</v>
      </c>
      <c s="34" t="s">
        <v>2612</v>
      </c>
      <c s="34" t="s">
        <v>2613</v>
      </c>
      <c s="35" t="s">
        <v>5</v>
      </c>
      <c s="6" t="s">
        <v>2614</v>
      </c>
      <c s="36" t="s">
        <v>2608</v>
      </c>
      <c s="37">
        <v>12</v>
      </c>
      <c s="36">
        <v>0</v>
      </c>
      <c s="36">
        <f>ROUND(G2452*H2452,6)</f>
      </c>
      <c r="L2452" s="38">
        <v>0</v>
      </c>
      <c s="32">
        <f>ROUND(ROUND(L2452,2)*ROUND(G2452,3),2)</f>
      </c>
      <c s="36" t="s">
        <v>54</v>
      </c>
      <c>
        <f>(M2452*21)/100</f>
      </c>
      <c t="s">
        <v>27</v>
      </c>
    </row>
    <row r="2453" spans="1:5" ht="25.5">
      <c r="A2453" s="35" t="s">
        <v>55</v>
      </c>
      <c r="E2453" s="39" t="s">
        <v>2614</v>
      </c>
    </row>
    <row r="2454" spans="1:5" ht="12.75">
      <c r="A2454" s="35" t="s">
        <v>56</v>
      </c>
      <c r="E2454" s="40" t="s">
        <v>5</v>
      </c>
    </row>
    <row r="2455" spans="1:5" ht="12.75">
      <c r="A2455" t="s">
        <v>57</v>
      </c>
      <c r="E2455" s="39" t="s">
        <v>5</v>
      </c>
    </row>
    <row r="2456" spans="1:16" ht="25.5">
      <c r="A2456" t="s">
        <v>49</v>
      </c>
      <c s="34" t="s">
        <v>2615</v>
      </c>
      <c s="34" t="s">
        <v>2616</v>
      </c>
      <c s="35" t="s">
        <v>5</v>
      </c>
      <c s="6" t="s">
        <v>2617</v>
      </c>
      <c s="36" t="s">
        <v>412</v>
      </c>
      <c s="37">
        <v>2715.61</v>
      </c>
      <c s="36">
        <v>0</v>
      </c>
      <c s="36">
        <f>ROUND(G2456*H2456,6)</f>
      </c>
      <c r="L2456" s="38">
        <v>0</v>
      </c>
      <c s="32">
        <f>ROUND(ROUND(L2456,2)*ROUND(G2456,3),2)</f>
      </c>
      <c s="36" t="s">
        <v>54</v>
      </c>
      <c>
        <f>(M2456*21)/100</f>
      </c>
      <c t="s">
        <v>27</v>
      </c>
    </row>
    <row r="2457" spans="1:5" ht="25.5">
      <c r="A2457" s="35" t="s">
        <v>55</v>
      </c>
      <c r="E2457" s="39" t="s">
        <v>2617</v>
      </c>
    </row>
    <row r="2458" spans="1:5" ht="12.75">
      <c r="A2458" s="35" t="s">
        <v>56</v>
      </c>
      <c r="E2458" s="40" t="s">
        <v>5</v>
      </c>
    </row>
    <row r="2459" spans="1:5" ht="12.75">
      <c r="A2459" t="s">
        <v>57</v>
      </c>
      <c r="E2459" s="39" t="s">
        <v>5</v>
      </c>
    </row>
    <row r="2460" spans="1:16" ht="25.5">
      <c r="A2460" t="s">
        <v>49</v>
      </c>
      <c s="34" t="s">
        <v>2618</v>
      </c>
      <c s="34" t="s">
        <v>2619</v>
      </c>
      <c s="35" t="s">
        <v>5</v>
      </c>
      <c s="6" t="s">
        <v>2620</v>
      </c>
      <c s="36" t="s">
        <v>412</v>
      </c>
      <c s="37">
        <v>99.352</v>
      </c>
      <c s="36">
        <v>0</v>
      </c>
      <c s="36">
        <f>ROUND(G2460*H2460,6)</f>
      </c>
      <c r="L2460" s="38">
        <v>0</v>
      </c>
      <c s="32">
        <f>ROUND(ROUND(L2460,2)*ROUND(G2460,3),2)</f>
      </c>
      <c s="36" t="s">
        <v>54</v>
      </c>
      <c>
        <f>(M2460*21)/100</f>
      </c>
      <c t="s">
        <v>27</v>
      </c>
    </row>
    <row r="2461" spans="1:5" ht="25.5">
      <c r="A2461" s="35" t="s">
        <v>55</v>
      </c>
      <c r="E2461" s="39" t="s">
        <v>2620</v>
      </c>
    </row>
    <row r="2462" spans="1:5" ht="12.75">
      <c r="A2462" s="35" t="s">
        <v>56</v>
      </c>
      <c r="E2462" s="40" t="s">
        <v>5</v>
      </c>
    </row>
    <row r="2463" spans="1:5" ht="12.75">
      <c r="A2463" t="s">
        <v>57</v>
      </c>
      <c r="E2463" s="39" t="s">
        <v>5</v>
      </c>
    </row>
    <row r="2464" spans="1:16" ht="25.5">
      <c r="A2464" t="s">
        <v>49</v>
      </c>
      <c s="34" t="s">
        <v>2621</v>
      </c>
      <c s="34" t="s">
        <v>2622</v>
      </c>
      <c s="35" t="s">
        <v>5</v>
      </c>
      <c s="6" t="s">
        <v>2623</v>
      </c>
      <c s="36" t="s">
        <v>412</v>
      </c>
      <c s="37">
        <v>977619.6</v>
      </c>
      <c s="36">
        <v>0</v>
      </c>
      <c s="36">
        <f>ROUND(G2464*H2464,6)</f>
      </c>
      <c r="L2464" s="38">
        <v>0</v>
      </c>
      <c s="32">
        <f>ROUND(ROUND(L2464,2)*ROUND(G2464,3),2)</f>
      </c>
      <c s="36" t="s">
        <v>54</v>
      </c>
      <c>
        <f>(M2464*21)/100</f>
      </c>
      <c t="s">
        <v>27</v>
      </c>
    </row>
    <row r="2465" spans="1:5" ht="25.5">
      <c r="A2465" s="35" t="s">
        <v>55</v>
      </c>
      <c r="E2465" s="39" t="s">
        <v>2623</v>
      </c>
    </row>
    <row r="2466" spans="1:5" ht="12.75">
      <c r="A2466" s="35" t="s">
        <v>56</v>
      </c>
      <c r="E2466" s="40" t="s">
        <v>5</v>
      </c>
    </row>
    <row r="2467" spans="1:5" ht="12.75">
      <c r="A2467" t="s">
        <v>57</v>
      </c>
      <c r="E2467" s="39" t="s">
        <v>5</v>
      </c>
    </row>
    <row r="2468" spans="1:16" ht="25.5">
      <c r="A2468" t="s">
        <v>49</v>
      </c>
      <c s="34" t="s">
        <v>2624</v>
      </c>
      <c s="34" t="s">
        <v>2625</v>
      </c>
      <c s="35" t="s">
        <v>5</v>
      </c>
      <c s="6" t="s">
        <v>2626</v>
      </c>
      <c s="36" t="s">
        <v>412</v>
      </c>
      <c s="37">
        <v>35766.72</v>
      </c>
      <c s="36">
        <v>0</v>
      </c>
      <c s="36">
        <f>ROUND(G2468*H2468,6)</f>
      </c>
      <c r="L2468" s="38">
        <v>0</v>
      </c>
      <c s="32">
        <f>ROUND(ROUND(L2468,2)*ROUND(G2468,3),2)</f>
      </c>
      <c s="36" t="s">
        <v>54</v>
      </c>
      <c>
        <f>(M2468*21)/100</f>
      </c>
      <c t="s">
        <v>27</v>
      </c>
    </row>
    <row r="2469" spans="1:5" ht="25.5">
      <c r="A2469" s="35" t="s">
        <v>55</v>
      </c>
      <c r="E2469" s="39" t="s">
        <v>2626</v>
      </c>
    </row>
    <row r="2470" spans="1:5" ht="12.75">
      <c r="A2470" s="35" t="s">
        <v>56</v>
      </c>
      <c r="E2470" s="40" t="s">
        <v>5</v>
      </c>
    </row>
    <row r="2471" spans="1:5" ht="12.75">
      <c r="A2471" t="s">
        <v>57</v>
      </c>
      <c r="E2471" s="39" t="s">
        <v>5</v>
      </c>
    </row>
    <row r="2472" spans="1:16" ht="25.5">
      <c r="A2472" t="s">
        <v>49</v>
      </c>
      <c s="34" t="s">
        <v>2627</v>
      </c>
      <c s="34" t="s">
        <v>2628</v>
      </c>
      <c s="35" t="s">
        <v>5</v>
      </c>
      <c s="6" t="s">
        <v>2629</v>
      </c>
      <c s="36" t="s">
        <v>412</v>
      </c>
      <c s="37">
        <v>2715.61</v>
      </c>
      <c s="36">
        <v>0</v>
      </c>
      <c s="36">
        <f>ROUND(G2472*H2472,6)</f>
      </c>
      <c r="L2472" s="38">
        <v>0</v>
      </c>
      <c s="32">
        <f>ROUND(ROUND(L2472,2)*ROUND(G2472,3),2)</f>
      </c>
      <c s="36" t="s">
        <v>54</v>
      </c>
      <c>
        <f>(M2472*21)/100</f>
      </c>
      <c t="s">
        <v>27</v>
      </c>
    </row>
    <row r="2473" spans="1:5" ht="25.5">
      <c r="A2473" s="35" t="s">
        <v>55</v>
      </c>
      <c r="E2473" s="39" t="s">
        <v>2629</v>
      </c>
    </row>
    <row r="2474" spans="1:5" ht="12.75">
      <c r="A2474" s="35" t="s">
        <v>56</v>
      </c>
      <c r="E2474" s="40" t="s">
        <v>5</v>
      </c>
    </row>
    <row r="2475" spans="1:5" ht="12.75">
      <c r="A2475" t="s">
        <v>57</v>
      </c>
      <c r="E2475" s="39" t="s">
        <v>5</v>
      </c>
    </row>
    <row r="2476" spans="1:16" ht="25.5">
      <c r="A2476" t="s">
        <v>49</v>
      </c>
      <c s="34" t="s">
        <v>2630</v>
      </c>
      <c s="34" t="s">
        <v>2631</v>
      </c>
      <c s="35" t="s">
        <v>5</v>
      </c>
      <c s="6" t="s">
        <v>2632</v>
      </c>
      <c s="36" t="s">
        <v>412</v>
      </c>
      <c s="37">
        <v>99.352</v>
      </c>
      <c s="36">
        <v>0</v>
      </c>
      <c s="36">
        <f>ROUND(G2476*H2476,6)</f>
      </c>
      <c r="L2476" s="38">
        <v>0</v>
      </c>
      <c s="32">
        <f>ROUND(ROUND(L2476,2)*ROUND(G2476,3),2)</f>
      </c>
      <c s="36" t="s">
        <v>54</v>
      </c>
      <c>
        <f>(M2476*21)/100</f>
      </c>
      <c t="s">
        <v>27</v>
      </c>
    </row>
    <row r="2477" spans="1:5" ht="25.5">
      <c r="A2477" s="35" t="s">
        <v>55</v>
      </c>
      <c r="E2477" s="39" t="s">
        <v>2632</v>
      </c>
    </row>
    <row r="2478" spans="1:5" ht="12.75">
      <c r="A2478" s="35" t="s">
        <v>56</v>
      </c>
      <c r="E2478" s="40" t="s">
        <v>5</v>
      </c>
    </row>
    <row r="2479" spans="1:5" ht="12.75">
      <c r="A2479" t="s">
        <v>57</v>
      </c>
      <c r="E2479" s="39" t="s">
        <v>5</v>
      </c>
    </row>
    <row r="2480" spans="1:16" ht="25.5">
      <c r="A2480" t="s">
        <v>49</v>
      </c>
      <c s="34" t="s">
        <v>2633</v>
      </c>
      <c s="34" t="s">
        <v>2634</v>
      </c>
      <c s="35" t="s">
        <v>5</v>
      </c>
      <c s="6" t="s">
        <v>2635</v>
      </c>
      <c s="36" t="s">
        <v>409</v>
      </c>
      <c s="37">
        <v>621.792</v>
      </c>
      <c s="36">
        <v>0</v>
      </c>
      <c s="36">
        <f>ROUND(G2480*H2480,6)</f>
      </c>
      <c r="L2480" s="38">
        <v>0</v>
      </c>
      <c s="32">
        <f>ROUND(ROUND(L2480,2)*ROUND(G2480,3),2)</f>
      </c>
      <c s="36" t="s">
        <v>54</v>
      </c>
      <c>
        <f>(M2480*21)/100</f>
      </c>
      <c t="s">
        <v>27</v>
      </c>
    </row>
    <row r="2481" spans="1:5" ht="25.5">
      <c r="A2481" s="35" t="s">
        <v>55</v>
      </c>
      <c r="E2481" s="39" t="s">
        <v>2635</v>
      </c>
    </row>
    <row r="2482" spans="1:5" ht="12.75">
      <c r="A2482" s="35" t="s">
        <v>56</v>
      </c>
      <c r="E2482" s="40" t="s">
        <v>5</v>
      </c>
    </row>
    <row r="2483" spans="1:5" ht="12.75">
      <c r="A2483" t="s">
        <v>57</v>
      </c>
      <c r="E2483" s="39" t="s">
        <v>5</v>
      </c>
    </row>
    <row r="2484" spans="1:16" ht="25.5">
      <c r="A2484" t="s">
        <v>49</v>
      </c>
      <c s="34" t="s">
        <v>2636</v>
      </c>
      <c s="34" t="s">
        <v>2637</v>
      </c>
      <c s="35" t="s">
        <v>5</v>
      </c>
      <c s="6" t="s">
        <v>2638</v>
      </c>
      <c s="36" t="s">
        <v>409</v>
      </c>
      <c s="37">
        <v>68.098</v>
      </c>
      <c s="36">
        <v>0</v>
      </c>
      <c s="36">
        <f>ROUND(G2484*H2484,6)</f>
      </c>
      <c r="L2484" s="38">
        <v>0</v>
      </c>
      <c s="32">
        <f>ROUND(ROUND(L2484,2)*ROUND(G2484,3),2)</f>
      </c>
      <c s="36" t="s">
        <v>54</v>
      </c>
      <c>
        <f>(M2484*21)/100</f>
      </c>
      <c t="s">
        <v>27</v>
      </c>
    </row>
    <row r="2485" spans="1:5" ht="25.5">
      <c r="A2485" s="35" t="s">
        <v>55</v>
      </c>
      <c r="E2485" s="39" t="s">
        <v>2638</v>
      </c>
    </row>
    <row r="2486" spans="1:5" ht="12.75">
      <c r="A2486" s="35" t="s">
        <v>56</v>
      </c>
      <c r="E2486" s="40" t="s">
        <v>5</v>
      </c>
    </row>
    <row r="2487" spans="1:5" ht="12.75">
      <c r="A2487" t="s">
        <v>57</v>
      </c>
      <c r="E2487" s="39" t="s">
        <v>5</v>
      </c>
    </row>
    <row r="2488" spans="1:16" ht="25.5">
      <c r="A2488" t="s">
        <v>49</v>
      </c>
      <c s="34" t="s">
        <v>2639</v>
      </c>
      <c s="34" t="s">
        <v>2640</v>
      </c>
      <c s="35" t="s">
        <v>5</v>
      </c>
      <c s="6" t="s">
        <v>2641</v>
      </c>
      <c s="36" t="s">
        <v>409</v>
      </c>
      <c s="37">
        <v>223845.12</v>
      </c>
      <c s="36">
        <v>0</v>
      </c>
      <c s="36">
        <f>ROUND(G2488*H2488,6)</f>
      </c>
      <c r="L2488" s="38">
        <v>0</v>
      </c>
      <c s="32">
        <f>ROUND(ROUND(L2488,2)*ROUND(G2488,3),2)</f>
      </c>
      <c s="36" t="s">
        <v>54</v>
      </c>
      <c>
        <f>(M2488*21)/100</f>
      </c>
      <c t="s">
        <v>27</v>
      </c>
    </row>
    <row r="2489" spans="1:5" ht="25.5">
      <c r="A2489" s="35" t="s">
        <v>55</v>
      </c>
      <c r="E2489" s="39" t="s">
        <v>2641</v>
      </c>
    </row>
    <row r="2490" spans="1:5" ht="12.75">
      <c r="A2490" s="35" t="s">
        <v>56</v>
      </c>
      <c r="E2490" s="40" t="s">
        <v>5</v>
      </c>
    </row>
    <row r="2491" spans="1:5" ht="12.75">
      <c r="A2491" t="s">
        <v>57</v>
      </c>
      <c r="E2491" s="39" t="s">
        <v>5</v>
      </c>
    </row>
    <row r="2492" spans="1:16" ht="25.5">
      <c r="A2492" t="s">
        <v>49</v>
      </c>
      <c s="34" t="s">
        <v>2642</v>
      </c>
      <c s="34" t="s">
        <v>2643</v>
      </c>
      <c s="35" t="s">
        <v>5</v>
      </c>
      <c s="6" t="s">
        <v>2644</v>
      </c>
      <c s="36" t="s">
        <v>409</v>
      </c>
      <c s="37">
        <v>24515.28</v>
      </c>
      <c s="36">
        <v>0</v>
      </c>
      <c s="36">
        <f>ROUND(G2492*H2492,6)</f>
      </c>
      <c r="L2492" s="38">
        <v>0</v>
      </c>
      <c s="32">
        <f>ROUND(ROUND(L2492,2)*ROUND(G2492,3),2)</f>
      </c>
      <c s="36" t="s">
        <v>54</v>
      </c>
      <c>
        <f>(M2492*21)/100</f>
      </c>
      <c t="s">
        <v>27</v>
      </c>
    </row>
    <row r="2493" spans="1:5" ht="25.5">
      <c r="A2493" s="35" t="s">
        <v>55</v>
      </c>
      <c r="E2493" s="39" t="s">
        <v>2644</v>
      </c>
    </row>
    <row r="2494" spans="1:5" ht="12.75">
      <c r="A2494" s="35" t="s">
        <v>56</v>
      </c>
      <c r="E2494" s="40" t="s">
        <v>5</v>
      </c>
    </row>
    <row r="2495" spans="1:5" ht="12.75">
      <c r="A2495" t="s">
        <v>57</v>
      </c>
      <c r="E2495" s="39" t="s">
        <v>5</v>
      </c>
    </row>
    <row r="2496" spans="1:16" ht="25.5">
      <c r="A2496" t="s">
        <v>49</v>
      </c>
      <c s="34" t="s">
        <v>2645</v>
      </c>
      <c s="34" t="s">
        <v>2646</v>
      </c>
      <c s="35" t="s">
        <v>5</v>
      </c>
      <c s="6" t="s">
        <v>2647</v>
      </c>
      <c s="36" t="s">
        <v>409</v>
      </c>
      <c s="37">
        <v>621.792</v>
      </c>
      <c s="36">
        <v>0</v>
      </c>
      <c s="36">
        <f>ROUND(G2496*H2496,6)</f>
      </c>
      <c r="L2496" s="38">
        <v>0</v>
      </c>
      <c s="32">
        <f>ROUND(ROUND(L2496,2)*ROUND(G2496,3),2)</f>
      </c>
      <c s="36" t="s">
        <v>54</v>
      </c>
      <c>
        <f>(M2496*21)/100</f>
      </c>
      <c t="s">
        <v>27</v>
      </c>
    </row>
    <row r="2497" spans="1:5" ht="25.5">
      <c r="A2497" s="35" t="s">
        <v>55</v>
      </c>
      <c r="E2497" s="39" t="s">
        <v>2647</v>
      </c>
    </row>
    <row r="2498" spans="1:5" ht="12.75">
      <c r="A2498" s="35" t="s">
        <v>56</v>
      </c>
      <c r="E2498" s="40" t="s">
        <v>5</v>
      </c>
    </row>
    <row r="2499" spans="1:5" ht="12.75">
      <c r="A2499" t="s">
        <v>57</v>
      </c>
      <c r="E2499" s="39" t="s">
        <v>5</v>
      </c>
    </row>
    <row r="2500" spans="1:16" ht="25.5">
      <c r="A2500" t="s">
        <v>49</v>
      </c>
      <c s="34" t="s">
        <v>2648</v>
      </c>
      <c s="34" t="s">
        <v>2649</v>
      </c>
      <c s="35" t="s">
        <v>5</v>
      </c>
      <c s="6" t="s">
        <v>2650</v>
      </c>
      <c s="36" t="s">
        <v>409</v>
      </c>
      <c s="37">
        <v>68.098</v>
      </c>
      <c s="36">
        <v>0</v>
      </c>
      <c s="36">
        <f>ROUND(G2500*H2500,6)</f>
      </c>
      <c r="L2500" s="38">
        <v>0</v>
      </c>
      <c s="32">
        <f>ROUND(ROUND(L2500,2)*ROUND(G2500,3),2)</f>
      </c>
      <c s="36" t="s">
        <v>54</v>
      </c>
      <c>
        <f>(M2500*21)/100</f>
      </c>
      <c t="s">
        <v>27</v>
      </c>
    </row>
    <row r="2501" spans="1:5" ht="25.5">
      <c r="A2501" s="35" t="s">
        <v>55</v>
      </c>
      <c r="E2501" s="39" t="s">
        <v>2650</v>
      </c>
    </row>
    <row r="2502" spans="1:5" ht="12.75">
      <c r="A2502" s="35" t="s">
        <v>56</v>
      </c>
      <c r="E2502" s="40" t="s">
        <v>5</v>
      </c>
    </row>
    <row r="2503" spans="1:5" ht="12.75">
      <c r="A2503" t="s">
        <v>57</v>
      </c>
      <c r="E2503" s="39" t="s">
        <v>5</v>
      </c>
    </row>
    <row r="2504" spans="1:16" ht="25.5">
      <c r="A2504" t="s">
        <v>49</v>
      </c>
      <c s="34" t="s">
        <v>2651</v>
      </c>
      <c s="34" t="s">
        <v>2652</v>
      </c>
      <c s="35" t="s">
        <v>5</v>
      </c>
      <c s="6" t="s">
        <v>2653</v>
      </c>
      <c s="36" t="s">
        <v>409</v>
      </c>
      <c s="37">
        <v>505.333</v>
      </c>
      <c s="36">
        <v>0</v>
      </c>
      <c s="36">
        <f>ROUND(G2504*H2504,6)</f>
      </c>
      <c r="L2504" s="38">
        <v>0</v>
      </c>
      <c s="32">
        <f>ROUND(ROUND(L2504,2)*ROUND(G2504,3),2)</f>
      </c>
      <c s="36" t="s">
        <v>54</v>
      </c>
      <c>
        <f>(M2504*21)/100</f>
      </c>
      <c t="s">
        <v>27</v>
      </c>
    </row>
    <row r="2505" spans="1:5" ht="25.5">
      <c r="A2505" s="35" t="s">
        <v>55</v>
      </c>
      <c r="E2505" s="39" t="s">
        <v>2653</v>
      </c>
    </row>
    <row r="2506" spans="1:5" ht="12.75">
      <c r="A2506" s="35" t="s">
        <v>56</v>
      </c>
      <c r="E2506" s="40" t="s">
        <v>5</v>
      </c>
    </row>
    <row r="2507" spans="1:5" ht="12.75">
      <c r="A2507" t="s">
        <v>57</v>
      </c>
      <c r="E2507" s="39" t="s">
        <v>5</v>
      </c>
    </row>
    <row r="2508" spans="1:16" ht="25.5">
      <c r="A2508" t="s">
        <v>49</v>
      </c>
      <c s="34" t="s">
        <v>2654</v>
      </c>
      <c s="34" t="s">
        <v>2655</v>
      </c>
      <c s="35" t="s">
        <v>5</v>
      </c>
      <c s="6" t="s">
        <v>2656</v>
      </c>
      <c s="36" t="s">
        <v>409</v>
      </c>
      <c s="37">
        <v>607.018</v>
      </c>
      <c s="36">
        <v>0</v>
      </c>
      <c s="36">
        <f>ROUND(G2508*H2508,6)</f>
      </c>
      <c r="L2508" s="38">
        <v>0</v>
      </c>
      <c s="32">
        <f>ROUND(ROUND(L2508,2)*ROUND(G2508,3),2)</f>
      </c>
      <c s="36" t="s">
        <v>54</v>
      </c>
      <c>
        <f>(M2508*21)/100</f>
      </c>
      <c t="s">
        <v>27</v>
      </c>
    </row>
    <row r="2509" spans="1:5" ht="25.5">
      <c r="A2509" s="35" t="s">
        <v>55</v>
      </c>
      <c r="E2509" s="39" t="s">
        <v>2656</v>
      </c>
    </row>
    <row r="2510" spans="1:5" ht="12.75">
      <c r="A2510" s="35" t="s">
        <v>56</v>
      </c>
      <c r="E2510" s="40" t="s">
        <v>5</v>
      </c>
    </row>
    <row r="2511" spans="1:5" ht="12.75">
      <c r="A2511" t="s">
        <v>57</v>
      </c>
      <c r="E2511" s="39" t="s">
        <v>5</v>
      </c>
    </row>
    <row r="2512" spans="1:16" ht="25.5">
      <c r="A2512" t="s">
        <v>49</v>
      </c>
      <c s="34" t="s">
        <v>2657</v>
      </c>
      <c s="34" t="s">
        <v>2658</v>
      </c>
      <c s="35" t="s">
        <v>5</v>
      </c>
      <c s="6" t="s">
        <v>2659</v>
      </c>
      <c s="36" t="s">
        <v>409</v>
      </c>
      <c s="37">
        <v>121279.92</v>
      </c>
      <c s="36">
        <v>0</v>
      </c>
      <c s="36">
        <f>ROUND(G2512*H2512,6)</f>
      </c>
      <c r="L2512" s="38">
        <v>0</v>
      </c>
      <c s="32">
        <f>ROUND(ROUND(L2512,2)*ROUND(G2512,3),2)</f>
      </c>
      <c s="36" t="s">
        <v>54</v>
      </c>
      <c>
        <f>(M2512*21)/100</f>
      </c>
      <c t="s">
        <v>27</v>
      </c>
    </row>
    <row r="2513" spans="1:5" ht="38.25">
      <c r="A2513" s="35" t="s">
        <v>55</v>
      </c>
      <c r="E2513" s="39" t="s">
        <v>2660</v>
      </c>
    </row>
    <row r="2514" spans="1:5" ht="12.75">
      <c r="A2514" s="35" t="s">
        <v>56</v>
      </c>
      <c r="E2514" s="40" t="s">
        <v>5</v>
      </c>
    </row>
    <row r="2515" spans="1:5" ht="12.75">
      <c r="A2515" t="s">
        <v>57</v>
      </c>
      <c r="E2515" s="39" t="s">
        <v>5</v>
      </c>
    </row>
    <row r="2516" spans="1:16" ht="25.5">
      <c r="A2516" t="s">
        <v>49</v>
      </c>
      <c s="34" t="s">
        <v>2661</v>
      </c>
      <c s="34" t="s">
        <v>2662</v>
      </c>
      <c s="35" t="s">
        <v>5</v>
      </c>
      <c s="6" t="s">
        <v>2659</v>
      </c>
      <c s="36" t="s">
        <v>409</v>
      </c>
      <c s="37">
        <v>145684.32</v>
      </c>
      <c s="36">
        <v>0</v>
      </c>
      <c s="36">
        <f>ROUND(G2516*H2516,6)</f>
      </c>
      <c r="L2516" s="38">
        <v>0</v>
      </c>
      <c s="32">
        <f>ROUND(ROUND(L2516,2)*ROUND(G2516,3),2)</f>
      </c>
      <c s="36" t="s">
        <v>54</v>
      </c>
      <c>
        <f>(M2516*21)/100</f>
      </c>
      <c t="s">
        <v>27</v>
      </c>
    </row>
    <row r="2517" spans="1:5" ht="38.25">
      <c r="A2517" s="35" t="s">
        <v>55</v>
      </c>
      <c r="E2517" s="39" t="s">
        <v>2663</v>
      </c>
    </row>
    <row r="2518" spans="1:5" ht="12.75">
      <c r="A2518" s="35" t="s">
        <v>56</v>
      </c>
      <c r="E2518" s="40" t="s">
        <v>5</v>
      </c>
    </row>
    <row r="2519" spans="1:5" ht="12.75">
      <c r="A2519" t="s">
        <v>57</v>
      </c>
      <c r="E2519" s="39" t="s">
        <v>5</v>
      </c>
    </row>
    <row r="2520" spans="1:16" ht="25.5">
      <c r="A2520" t="s">
        <v>49</v>
      </c>
      <c s="34" t="s">
        <v>2664</v>
      </c>
      <c s="34" t="s">
        <v>2665</v>
      </c>
      <c s="35" t="s">
        <v>5</v>
      </c>
      <c s="6" t="s">
        <v>2666</v>
      </c>
      <c s="36" t="s">
        <v>409</v>
      </c>
      <c s="37">
        <v>505.333</v>
      </c>
      <c s="36">
        <v>0</v>
      </c>
      <c s="36">
        <f>ROUND(G2520*H2520,6)</f>
      </c>
      <c r="L2520" s="38">
        <v>0</v>
      </c>
      <c s="32">
        <f>ROUND(ROUND(L2520,2)*ROUND(G2520,3),2)</f>
      </c>
      <c s="36" t="s">
        <v>54</v>
      </c>
      <c>
        <f>(M2520*21)/100</f>
      </c>
      <c t="s">
        <v>27</v>
      </c>
    </row>
    <row r="2521" spans="1:5" ht="25.5">
      <c r="A2521" s="35" t="s">
        <v>55</v>
      </c>
      <c r="E2521" s="39" t="s">
        <v>2667</v>
      </c>
    </row>
    <row r="2522" spans="1:5" ht="12.75">
      <c r="A2522" s="35" t="s">
        <v>56</v>
      </c>
      <c r="E2522" s="40" t="s">
        <v>5</v>
      </c>
    </row>
    <row r="2523" spans="1:5" ht="12.75">
      <c r="A2523" t="s">
        <v>57</v>
      </c>
      <c r="E2523" s="39" t="s">
        <v>5</v>
      </c>
    </row>
    <row r="2524" spans="1:16" ht="25.5">
      <c r="A2524" t="s">
        <v>49</v>
      </c>
      <c s="34" t="s">
        <v>2668</v>
      </c>
      <c s="34" t="s">
        <v>2669</v>
      </c>
      <c s="35" t="s">
        <v>5</v>
      </c>
      <c s="6" t="s">
        <v>2670</v>
      </c>
      <c s="36" t="s">
        <v>409</v>
      </c>
      <c s="37">
        <v>607.018</v>
      </c>
      <c s="36">
        <v>0</v>
      </c>
      <c s="36">
        <f>ROUND(G2524*H2524,6)</f>
      </c>
      <c r="L2524" s="38">
        <v>0</v>
      </c>
      <c s="32">
        <f>ROUND(ROUND(L2524,2)*ROUND(G2524,3),2)</f>
      </c>
      <c s="36" t="s">
        <v>54</v>
      </c>
      <c>
        <f>(M2524*21)/100</f>
      </c>
      <c t="s">
        <v>27</v>
      </c>
    </row>
    <row r="2525" spans="1:5" ht="25.5">
      <c r="A2525" s="35" t="s">
        <v>55</v>
      </c>
      <c r="E2525" s="39" t="s">
        <v>2670</v>
      </c>
    </row>
    <row r="2526" spans="1:5" ht="12.75">
      <c r="A2526" s="35" t="s">
        <v>56</v>
      </c>
      <c r="E2526" s="40" t="s">
        <v>5</v>
      </c>
    </row>
    <row r="2527" spans="1:5" ht="12.75">
      <c r="A2527" t="s">
        <v>57</v>
      </c>
      <c r="E2527" s="39" t="s">
        <v>5</v>
      </c>
    </row>
    <row r="2528" spans="1:16" ht="12.75">
      <c r="A2528" t="s">
        <v>49</v>
      </c>
      <c s="34" t="s">
        <v>2671</v>
      </c>
      <c s="34" t="s">
        <v>2672</v>
      </c>
      <c s="35" t="s">
        <v>5</v>
      </c>
      <c s="6" t="s">
        <v>2673</v>
      </c>
      <c s="36" t="s">
        <v>409</v>
      </c>
      <c s="37">
        <v>1112.351</v>
      </c>
      <c s="36">
        <v>0</v>
      </c>
      <c s="36">
        <f>ROUND(G2528*H2528,6)</f>
      </c>
      <c r="L2528" s="38">
        <v>0</v>
      </c>
      <c s="32">
        <f>ROUND(ROUND(L2528,2)*ROUND(G2528,3),2)</f>
      </c>
      <c s="36" t="s">
        <v>54</v>
      </c>
      <c>
        <f>(M2528*21)/100</f>
      </c>
      <c t="s">
        <v>27</v>
      </c>
    </row>
    <row r="2529" spans="1:5" ht="12.75">
      <c r="A2529" s="35" t="s">
        <v>55</v>
      </c>
      <c r="E2529" s="39" t="s">
        <v>2673</v>
      </c>
    </row>
    <row r="2530" spans="1:5" ht="12.75">
      <c r="A2530" s="35" t="s">
        <v>56</v>
      </c>
      <c r="E2530" s="40" t="s">
        <v>5</v>
      </c>
    </row>
    <row r="2531" spans="1:5" ht="12.75">
      <c r="A2531" t="s">
        <v>57</v>
      </c>
      <c r="E2531" s="39" t="s">
        <v>5</v>
      </c>
    </row>
    <row r="2532" spans="1:16" ht="12.75">
      <c r="A2532" t="s">
        <v>49</v>
      </c>
      <c s="34" t="s">
        <v>2674</v>
      </c>
      <c s="34" t="s">
        <v>2675</v>
      </c>
      <c s="35" t="s">
        <v>5</v>
      </c>
      <c s="6" t="s">
        <v>2676</v>
      </c>
      <c s="36" t="s">
        <v>409</v>
      </c>
      <c s="37">
        <v>266964.24</v>
      </c>
      <c s="36">
        <v>0</v>
      </c>
      <c s="36">
        <f>ROUND(G2532*H2532,6)</f>
      </c>
      <c r="L2532" s="38">
        <v>0</v>
      </c>
      <c s="32">
        <f>ROUND(ROUND(L2532,2)*ROUND(G2532,3),2)</f>
      </c>
      <c s="36" t="s">
        <v>54</v>
      </c>
      <c>
        <f>(M2532*21)/100</f>
      </c>
      <c t="s">
        <v>27</v>
      </c>
    </row>
    <row r="2533" spans="1:5" ht="12.75">
      <c r="A2533" s="35" t="s">
        <v>55</v>
      </c>
      <c r="E2533" s="39" t="s">
        <v>2676</v>
      </c>
    </row>
    <row r="2534" spans="1:5" ht="12.75">
      <c r="A2534" s="35" t="s">
        <v>56</v>
      </c>
      <c r="E2534" s="40" t="s">
        <v>5</v>
      </c>
    </row>
    <row r="2535" spans="1:5" ht="12.75">
      <c r="A2535" t="s">
        <v>57</v>
      </c>
      <c r="E2535" s="39" t="s">
        <v>5</v>
      </c>
    </row>
    <row r="2536" spans="1:16" ht="12.75">
      <c r="A2536" t="s">
        <v>49</v>
      </c>
      <c s="34" t="s">
        <v>2677</v>
      </c>
      <c s="34" t="s">
        <v>2678</v>
      </c>
      <c s="35" t="s">
        <v>5</v>
      </c>
      <c s="6" t="s">
        <v>2679</v>
      </c>
      <c s="36" t="s">
        <v>409</v>
      </c>
      <c s="37">
        <v>1112.351</v>
      </c>
      <c s="36">
        <v>0</v>
      </c>
      <c s="36">
        <f>ROUND(G2536*H2536,6)</f>
      </c>
      <c r="L2536" s="38">
        <v>0</v>
      </c>
      <c s="32">
        <f>ROUND(ROUND(L2536,2)*ROUND(G2536,3),2)</f>
      </c>
      <c s="36" t="s">
        <v>54</v>
      </c>
      <c>
        <f>(M2536*21)/100</f>
      </c>
      <c t="s">
        <v>27</v>
      </c>
    </row>
    <row r="2537" spans="1:5" ht="12.75">
      <c r="A2537" s="35" t="s">
        <v>55</v>
      </c>
      <c r="E2537" s="39" t="s">
        <v>2679</v>
      </c>
    </row>
    <row r="2538" spans="1:5" ht="12.75">
      <c r="A2538" s="35" t="s">
        <v>56</v>
      </c>
      <c r="E2538" s="40" t="s">
        <v>5</v>
      </c>
    </row>
    <row r="2539" spans="1:5" ht="12.75">
      <c r="A2539" t="s">
        <v>57</v>
      </c>
      <c r="E2539" s="39" t="s">
        <v>5</v>
      </c>
    </row>
    <row r="2540" spans="1:16" ht="12.75">
      <c r="A2540" t="s">
        <v>49</v>
      </c>
      <c s="34" t="s">
        <v>2680</v>
      </c>
      <c s="34" t="s">
        <v>614</v>
      </c>
      <c s="35" t="s">
        <v>5</v>
      </c>
      <c s="6" t="s">
        <v>2681</v>
      </c>
      <c s="36" t="s">
        <v>172</v>
      </c>
      <c s="37">
        <v>37.28</v>
      </c>
      <c s="36">
        <v>0</v>
      </c>
      <c s="36">
        <f>ROUND(G2540*H2540,6)</f>
      </c>
      <c r="L2540" s="38">
        <v>0</v>
      </c>
      <c s="32">
        <f>ROUND(ROUND(L2540,2)*ROUND(G2540,3),2)</f>
      </c>
      <c s="36" t="s">
        <v>54</v>
      </c>
      <c>
        <f>(M2540*21)/100</f>
      </c>
      <c t="s">
        <v>27</v>
      </c>
    </row>
    <row r="2541" spans="1:5" ht="12.75">
      <c r="A2541" s="35" t="s">
        <v>55</v>
      </c>
      <c r="E2541" s="39" t="s">
        <v>2681</v>
      </c>
    </row>
    <row r="2542" spans="1:5" ht="12.75">
      <c r="A2542" s="35" t="s">
        <v>56</v>
      </c>
      <c r="E2542" s="40" t="s">
        <v>5</v>
      </c>
    </row>
    <row r="2543" spans="1:5" ht="12.75">
      <c r="A2543" t="s">
        <v>57</v>
      </c>
      <c r="E2543" s="39" t="s">
        <v>5</v>
      </c>
    </row>
    <row r="2544" spans="1:16" ht="12.75">
      <c r="A2544" t="s">
        <v>49</v>
      </c>
      <c s="34" t="s">
        <v>2682</v>
      </c>
      <c s="34" t="s">
        <v>617</v>
      </c>
      <c s="35" t="s">
        <v>5</v>
      </c>
      <c s="6" t="s">
        <v>2683</v>
      </c>
      <c s="36" t="s">
        <v>350</v>
      </c>
      <c s="37">
        <v>3</v>
      </c>
      <c s="36">
        <v>0</v>
      </c>
      <c s="36">
        <f>ROUND(G2544*H2544,6)</f>
      </c>
      <c r="L2544" s="38">
        <v>0</v>
      </c>
      <c s="32">
        <f>ROUND(ROUND(L2544,2)*ROUND(G2544,3),2)</f>
      </c>
      <c s="36" t="s">
        <v>54</v>
      </c>
      <c>
        <f>(M2544*21)/100</f>
      </c>
      <c t="s">
        <v>27</v>
      </c>
    </row>
    <row r="2545" spans="1:5" ht="12.75">
      <c r="A2545" s="35" t="s">
        <v>55</v>
      </c>
      <c r="E2545" s="39" t="s">
        <v>2683</v>
      </c>
    </row>
    <row r="2546" spans="1:5" ht="12.75">
      <c r="A2546" s="35" t="s">
        <v>56</v>
      </c>
      <c r="E2546" s="40" t="s">
        <v>5</v>
      </c>
    </row>
    <row r="2547" spans="1:5" ht="12.75">
      <c r="A2547" t="s">
        <v>57</v>
      </c>
      <c r="E2547" s="39" t="s">
        <v>5</v>
      </c>
    </row>
    <row r="2548" spans="1:13" ht="12.75">
      <c r="A2548" t="s">
        <v>46</v>
      </c>
      <c r="C2548" s="31" t="s">
        <v>860</v>
      </c>
      <c r="E2548" s="33" t="s">
        <v>2684</v>
      </c>
      <c r="J2548" s="32">
        <f>0</f>
      </c>
      <c s="32">
        <f>0</f>
      </c>
      <c s="32">
        <f>0+L2549</f>
      </c>
      <c s="32">
        <f>0+M2549</f>
      </c>
    </row>
    <row r="2549" spans="1:16" ht="25.5">
      <c r="A2549" t="s">
        <v>49</v>
      </c>
      <c s="34" t="s">
        <v>2685</v>
      </c>
      <c s="34" t="s">
        <v>620</v>
      </c>
      <c s="35" t="s">
        <v>5</v>
      </c>
      <c s="6" t="s">
        <v>2686</v>
      </c>
      <c s="36" t="s">
        <v>100</v>
      </c>
      <c s="37">
        <v>1</v>
      </c>
      <c s="36">
        <v>0</v>
      </c>
      <c s="36">
        <f>ROUND(G2549*H2549,6)</f>
      </c>
      <c r="L2549" s="38">
        <v>0</v>
      </c>
      <c s="32">
        <f>ROUND(ROUND(L2549,2)*ROUND(G2549,3),2)</f>
      </c>
      <c s="36" t="s">
        <v>54</v>
      </c>
      <c>
        <f>(M2549*21)/100</f>
      </c>
      <c t="s">
        <v>27</v>
      </c>
    </row>
    <row r="2550" spans="1:5" ht="25.5">
      <c r="A2550" s="35" t="s">
        <v>55</v>
      </c>
      <c r="E2550" s="39" t="s">
        <v>2686</v>
      </c>
    </row>
    <row r="2551" spans="1:5" ht="12.75">
      <c r="A2551" s="35" t="s">
        <v>56</v>
      </c>
      <c r="E2551" s="40" t="s">
        <v>5</v>
      </c>
    </row>
    <row r="2552" spans="1:5" ht="12.75">
      <c r="A2552" t="s">
        <v>57</v>
      </c>
      <c r="E2552" s="39" t="s">
        <v>5</v>
      </c>
    </row>
    <row r="2553" spans="1:13" ht="12.75">
      <c r="A2553" t="s">
        <v>46</v>
      </c>
      <c r="C2553" s="31" t="s">
        <v>559</v>
      </c>
      <c r="E2553" s="33" t="s">
        <v>560</v>
      </c>
      <c r="J2553" s="32">
        <f>0</f>
      </c>
      <c s="32">
        <f>0</f>
      </c>
      <c s="32">
        <f>0+L2554+L2558+L2562+L2566+L2570+L2574+L2578+L2582+L2586+L2590+L2594+L2598+L2602+L2606+L2610+L2614+L2618+L2622+L2626+L2630+L2634+L2638+L2642+L2646+L2650+L2654+L2658+L2662+L2666+L2670+L2674+L2678+L2682+L2686+L2690+L2694+L2698+L2702+L2706+L2710+L2714+L2718+L2722+L2726+L2730+L2734+L2738+L2742+L2746+L2750+L2754+L2758+L2762+L2766</f>
      </c>
      <c s="32">
        <f>0+M2554+M2558+M2562+M2566+M2570+M2574+M2578+M2582+M2586+M2590+M2594+M2598+M2602+M2606+M2610+M2614+M2618+M2622+M2626+M2630+M2634+M2638+M2642+M2646+M2650+M2654+M2658+M2662+M2666+M2670+M2674+M2678+M2682+M2686+M2690+M2694+M2698+M2702+M2706+M2710+M2714+M2718+M2722+M2726+M2730+M2734+M2738+M2742+M2746+M2750+M2754+M2758+M2762+M2766</f>
      </c>
    </row>
    <row r="2554" spans="1:16" ht="12.75">
      <c r="A2554" t="s">
        <v>49</v>
      </c>
      <c s="34" t="s">
        <v>2687</v>
      </c>
      <c s="34" t="s">
        <v>2688</v>
      </c>
      <c s="35" t="s">
        <v>5</v>
      </c>
      <c s="6" t="s">
        <v>2689</v>
      </c>
      <c s="36" t="s">
        <v>172</v>
      </c>
      <c s="37">
        <v>21.8</v>
      </c>
      <c s="36">
        <v>0</v>
      </c>
      <c s="36">
        <f>ROUND(G2554*H2554,6)</f>
      </c>
      <c r="L2554" s="38">
        <v>0</v>
      </c>
      <c s="32">
        <f>ROUND(ROUND(L2554,2)*ROUND(G2554,3),2)</f>
      </c>
      <c s="36" t="s">
        <v>54</v>
      </c>
      <c>
        <f>(M2554*21)/100</f>
      </c>
      <c t="s">
        <v>27</v>
      </c>
    </row>
    <row r="2555" spans="1:5" ht="12.75">
      <c r="A2555" s="35" t="s">
        <v>55</v>
      </c>
      <c r="E2555" s="39" t="s">
        <v>2689</v>
      </c>
    </row>
    <row r="2556" spans="1:5" ht="12.75">
      <c r="A2556" s="35" t="s">
        <v>56</v>
      </c>
      <c r="E2556" s="40" t="s">
        <v>5</v>
      </c>
    </row>
    <row r="2557" spans="1:5" ht="12.75">
      <c r="A2557" t="s">
        <v>57</v>
      </c>
      <c r="E2557" s="39" t="s">
        <v>5</v>
      </c>
    </row>
    <row r="2558" spans="1:16" ht="25.5">
      <c r="A2558" t="s">
        <v>49</v>
      </c>
      <c s="34" t="s">
        <v>2690</v>
      </c>
      <c s="34" t="s">
        <v>2691</v>
      </c>
      <c s="35" t="s">
        <v>5</v>
      </c>
      <c s="6" t="s">
        <v>2692</v>
      </c>
      <c s="36" t="s">
        <v>172</v>
      </c>
      <c s="37">
        <v>30.13</v>
      </c>
      <c s="36">
        <v>0</v>
      </c>
      <c s="36">
        <f>ROUND(G2558*H2558,6)</f>
      </c>
      <c r="L2558" s="38">
        <v>0</v>
      </c>
      <c s="32">
        <f>ROUND(ROUND(L2558,2)*ROUND(G2558,3),2)</f>
      </c>
      <c s="36" t="s">
        <v>54</v>
      </c>
      <c>
        <f>(M2558*21)/100</f>
      </c>
      <c t="s">
        <v>27</v>
      </c>
    </row>
    <row r="2559" spans="1:5" ht="25.5">
      <c r="A2559" s="35" t="s">
        <v>55</v>
      </c>
      <c r="E2559" s="39" t="s">
        <v>2692</v>
      </c>
    </row>
    <row r="2560" spans="1:5" ht="12.75">
      <c r="A2560" s="35" t="s">
        <v>56</v>
      </c>
      <c r="E2560" s="40" t="s">
        <v>5</v>
      </c>
    </row>
    <row r="2561" spans="1:5" ht="12.75">
      <c r="A2561" t="s">
        <v>57</v>
      </c>
      <c r="E2561" s="39" t="s">
        <v>5</v>
      </c>
    </row>
    <row r="2562" spans="1:16" ht="25.5">
      <c r="A2562" t="s">
        <v>49</v>
      </c>
      <c s="34" t="s">
        <v>2693</v>
      </c>
      <c s="34" t="s">
        <v>2694</v>
      </c>
      <c s="35" t="s">
        <v>5</v>
      </c>
      <c s="6" t="s">
        <v>2695</v>
      </c>
      <c s="36" t="s">
        <v>412</v>
      </c>
      <c s="37">
        <v>7.802</v>
      </c>
      <c s="36">
        <v>0</v>
      </c>
      <c s="36">
        <f>ROUND(G2562*H2562,6)</f>
      </c>
      <c r="L2562" s="38">
        <v>0</v>
      </c>
      <c s="32">
        <f>ROUND(ROUND(L2562,2)*ROUND(G2562,3),2)</f>
      </c>
      <c s="36" t="s">
        <v>54</v>
      </c>
      <c>
        <f>(M2562*21)/100</f>
      </c>
      <c t="s">
        <v>27</v>
      </c>
    </row>
    <row r="2563" spans="1:5" ht="25.5">
      <c r="A2563" s="35" t="s">
        <v>55</v>
      </c>
      <c r="E2563" s="39" t="s">
        <v>2695</v>
      </c>
    </row>
    <row r="2564" spans="1:5" ht="12.75">
      <c r="A2564" s="35" t="s">
        <v>56</v>
      </c>
      <c r="E2564" s="40" t="s">
        <v>5</v>
      </c>
    </row>
    <row r="2565" spans="1:5" ht="12.75">
      <c r="A2565" t="s">
        <v>57</v>
      </c>
      <c r="E2565" s="39" t="s">
        <v>5</v>
      </c>
    </row>
    <row r="2566" spans="1:16" ht="25.5">
      <c r="A2566" t="s">
        <v>49</v>
      </c>
      <c s="34" t="s">
        <v>2696</v>
      </c>
      <c s="34" t="s">
        <v>2697</v>
      </c>
      <c s="35" t="s">
        <v>5</v>
      </c>
      <c s="6" t="s">
        <v>2698</v>
      </c>
      <c s="36" t="s">
        <v>172</v>
      </c>
      <c s="37">
        <v>19.6</v>
      </c>
      <c s="36">
        <v>0</v>
      </c>
      <c s="36">
        <f>ROUND(G2566*H2566,6)</f>
      </c>
      <c r="L2566" s="38">
        <v>0</v>
      </c>
      <c s="32">
        <f>ROUND(ROUND(L2566,2)*ROUND(G2566,3),2)</f>
      </c>
      <c s="36" t="s">
        <v>54</v>
      </c>
      <c>
        <f>(M2566*21)/100</f>
      </c>
      <c t="s">
        <v>27</v>
      </c>
    </row>
    <row r="2567" spans="1:5" ht="25.5">
      <c r="A2567" s="35" t="s">
        <v>55</v>
      </c>
      <c r="E2567" s="39" t="s">
        <v>2698</v>
      </c>
    </row>
    <row r="2568" spans="1:5" ht="12.75">
      <c r="A2568" s="35" t="s">
        <v>56</v>
      </c>
      <c r="E2568" s="40" t="s">
        <v>5</v>
      </c>
    </row>
    <row r="2569" spans="1:5" ht="12.75">
      <c r="A2569" t="s">
        <v>57</v>
      </c>
      <c r="E2569" s="39" t="s">
        <v>5</v>
      </c>
    </row>
    <row r="2570" spans="1:16" ht="25.5">
      <c r="A2570" t="s">
        <v>49</v>
      </c>
      <c s="34" t="s">
        <v>2699</v>
      </c>
      <c s="34" t="s">
        <v>2700</v>
      </c>
      <c s="35" t="s">
        <v>5</v>
      </c>
      <c s="6" t="s">
        <v>2701</v>
      </c>
      <c s="36" t="s">
        <v>409</v>
      </c>
      <c s="37">
        <v>35</v>
      </c>
      <c s="36">
        <v>0</v>
      </c>
      <c s="36">
        <f>ROUND(G2570*H2570,6)</f>
      </c>
      <c r="L2570" s="38">
        <v>0</v>
      </c>
      <c s="32">
        <f>ROUND(ROUND(L2570,2)*ROUND(G2570,3),2)</f>
      </c>
      <c s="36" t="s">
        <v>54</v>
      </c>
      <c>
        <f>(M2570*21)/100</f>
      </c>
      <c t="s">
        <v>27</v>
      </c>
    </row>
    <row r="2571" spans="1:5" ht="25.5">
      <c r="A2571" s="35" t="s">
        <v>55</v>
      </c>
      <c r="E2571" s="39" t="s">
        <v>2701</v>
      </c>
    </row>
    <row r="2572" spans="1:5" ht="12.75">
      <c r="A2572" s="35" t="s">
        <v>56</v>
      </c>
      <c r="E2572" s="40" t="s">
        <v>5</v>
      </c>
    </row>
    <row r="2573" spans="1:5" ht="12.75">
      <c r="A2573" t="s">
        <v>57</v>
      </c>
      <c r="E2573" s="39" t="s">
        <v>5</v>
      </c>
    </row>
    <row r="2574" spans="1:16" ht="25.5">
      <c r="A2574" t="s">
        <v>49</v>
      </c>
      <c s="34" t="s">
        <v>2702</v>
      </c>
      <c s="34" t="s">
        <v>2703</v>
      </c>
      <c s="35" t="s">
        <v>5</v>
      </c>
      <c s="6" t="s">
        <v>2704</v>
      </c>
      <c s="36" t="s">
        <v>409</v>
      </c>
      <c s="37">
        <v>35</v>
      </c>
      <c s="36">
        <v>0</v>
      </c>
      <c s="36">
        <f>ROUND(G2574*H2574,6)</f>
      </c>
      <c r="L2574" s="38">
        <v>0</v>
      </c>
      <c s="32">
        <f>ROUND(ROUND(L2574,2)*ROUND(G2574,3),2)</f>
      </c>
      <c s="36" t="s">
        <v>54</v>
      </c>
      <c>
        <f>(M2574*21)/100</f>
      </c>
      <c t="s">
        <v>27</v>
      </c>
    </row>
    <row r="2575" spans="1:5" ht="25.5">
      <c r="A2575" s="35" t="s">
        <v>55</v>
      </c>
      <c r="E2575" s="39" t="s">
        <v>2704</v>
      </c>
    </row>
    <row r="2576" spans="1:5" ht="12.75">
      <c r="A2576" s="35" t="s">
        <v>56</v>
      </c>
      <c r="E2576" s="40" t="s">
        <v>5</v>
      </c>
    </row>
    <row r="2577" spans="1:5" ht="12.75">
      <c r="A2577" t="s">
        <v>57</v>
      </c>
      <c r="E2577" s="39" t="s">
        <v>5</v>
      </c>
    </row>
    <row r="2578" spans="1:16" ht="25.5">
      <c r="A2578" t="s">
        <v>49</v>
      </c>
      <c s="34" t="s">
        <v>2705</v>
      </c>
      <c s="34" t="s">
        <v>2706</v>
      </c>
      <c s="35" t="s">
        <v>5</v>
      </c>
      <c s="6" t="s">
        <v>2707</v>
      </c>
      <c s="36" t="s">
        <v>409</v>
      </c>
      <c s="37">
        <v>35</v>
      </c>
      <c s="36">
        <v>0</v>
      </c>
      <c s="36">
        <f>ROUND(G2578*H2578,6)</f>
      </c>
      <c r="L2578" s="38">
        <v>0</v>
      </c>
      <c s="32">
        <f>ROUND(ROUND(L2578,2)*ROUND(G2578,3),2)</f>
      </c>
      <c s="36" t="s">
        <v>54</v>
      </c>
      <c>
        <f>(M2578*21)/100</f>
      </c>
      <c t="s">
        <v>27</v>
      </c>
    </row>
    <row r="2579" spans="1:5" ht="25.5">
      <c r="A2579" s="35" t="s">
        <v>55</v>
      </c>
      <c r="E2579" s="39" t="s">
        <v>2707</v>
      </c>
    </row>
    <row r="2580" spans="1:5" ht="12.75">
      <c r="A2580" s="35" t="s">
        <v>56</v>
      </c>
      <c r="E2580" s="40" t="s">
        <v>5</v>
      </c>
    </row>
    <row r="2581" spans="1:5" ht="12.75">
      <c r="A2581" t="s">
        <v>57</v>
      </c>
      <c r="E2581" s="39" t="s">
        <v>5</v>
      </c>
    </row>
    <row r="2582" spans="1:16" ht="25.5">
      <c r="A2582" t="s">
        <v>49</v>
      </c>
      <c s="34" t="s">
        <v>2708</v>
      </c>
      <c s="34" t="s">
        <v>2709</v>
      </c>
      <c s="35" t="s">
        <v>5</v>
      </c>
      <c s="6" t="s">
        <v>2710</v>
      </c>
      <c s="36" t="s">
        <v>409</v>
      </c>
      <c s="37">
        <v>35</v>
      </c>
      <c s="36">
        <v>0</v>
      </c>
      <c s="36">
        <f>ROUND(G2582*H2582,6)</f>
      </c>
      <c r="L2582" s="38">
        <v>0</v>
      </c>
      <c s="32">
        <f>ROUND(ROUND(L2582,2)*ROUND(G2582,3),2)</f>
      </c>
      <c s="36" t="s">
        <v>54</v>
      </c>
      <c>
        <f>(M2582*21)/100</f>
      </c>
      <c t="s">
        <v>27</v>
      </c>
    </row>
    <row r="2583" spans="1:5" ht="25.5">
      <c r="A2583" s="35" t="s">
        <v>55</v>
      </c>
      <c r="E2583" s="39" t="s">
        <v>2710</v>
      </c>
    </row>
    <row r="2584" spans="1:5" ht="12.75">
      <c r="A2584" s="35" t="s">
        <v>56</v>
      </c>
      <c r="E2584" s="40" t="s">
        <v>5</v>
      </c>
    </row>
    <row r="2585" spans="1:5" ht="12.75">
      <c r="A2585" t="s">
        <v>57</v>
      </c>
      <c r="E2585" s="39" t="s">
        <v>5</v>
      </c>
    </row>
    <row r="2586" spans="1:16" ht="25.5">
      <c r="A2586" t="s">
        <v>49</v>
      </c>
      <c s="34" t="s">
        <v>2711</v>
      </c>
      <c s="34" t="s">
        <v>2712</v>
      </c>
      <c s="35" t="s">
        <v>5</v>
      </c>
      <c s="6" t="s">
        <v>2713</v>
      </c>
      <c s="36" t="s">
        <v>172</v>
      </c>
      <c s="37">
        <v>26.4</v>
      </c>
      <c s="36">
        <v>0</v>
      </c>
      <c s="36">
        <f>ROUND(G2586*H2586,6)</f>
      </c>
      <c r="L2586" s="38">
        <v>0</v>
      </c>
      <c s="32">
        <f>ROUND(ROUND(L2586,2)*ROUND(G2586,3),2)</f>
      </c>
      <c s="36" t="s">
        <v>54</v>
      </c>
      <c>
        <f>(M2586*21)/100</f>
      </c>
      <c t="s">
        <v>27</v>
      </c>
    </row>
    <row r="2587" spans="1:5" ht="38.25">
      <c r="A2587" s="35" t="s">
        <v>55</v>
      </c>
      <c r="E2587" s="39" t="s">
        <v>2714</v>
      </c>
    </row>
    <row r="2588" spans="1:5" ht="12.75">
      <c r="A2588" s="35" t="s">
        <v>56</v>
      </c>
      <c r="E2588" s="40" t="s">
        <v>5</v>
      </c>
    </row>
    <row r="2589" spans="1:5" ht="12.75">
      <c r="A2589" t="s">
        <v>57</v>
      </c>
      <c r="E2589" s="39" t="s">
        <v>5</v>
      </c>
    </row>
    <row r="2590" spans="1:16" ht="38.25">
      <c r="A2590" t="s">
        <v>49</v>
      </c>
      <c s="34" t="s">
        <v>2715</v>
      </c>
      <c s="34" t="s">
        <v>2716</v>
      </c>
      <c s="35" t="s">
        <v>5</v>
      </c>
      <c s="6" t="s">
        <v>2717</v>
      </c>
      <c s="36" t="s">
        <v>350</v>
      </c>
      <c s="37">
        <v>6</v>
      </c>
      <c s="36">
        <v>0</v>
      </c>
      <c s="36">
        <f>ROUND(G2590*H2590,6)</f>
      </c>
      <c r="L2590" s="38">
        <v>0</v>
      </c>
      <c s="32">
        <f>ROUND(ROUND(L2590,2)*ROUND(G2590,3),2)</f>
      </c>
      <c s="36" t="s">
        <v>54</v>
      </c>
      <c>
        <f>(M2590*21)/100</f>
      </c>
      <c t="s">
        <v>27</v>
      </c>
    </row>
    <row r="2591" spans="1:5" ht="38.25">
      <c r="A2591" s="35" t="s">
        <v>55</v>
      </c>
      <c r="E2591" s="39" t="s">
        <v>2718</v>
      </c>
    </row>
    <row r="2592" spans="1:5" ht="12.75">
      <c r="A2592" s="35" t="s">
        <v>56</v>
      </c>
      <c r="E2592" s="40" t="s">
        <v>5</v>
      </c>
    </row>
    <row r="2593" spans="1:5" ht="12.75">
      <c r="A2593" t="s">
        <v>57</v>
      </c>
      <c r="E2593" s="39" t="s">
        <v>5</v>
      </c>
    </row>
    <row r="2594" spans="1:16" ht="38.25">
      <c r="A2594" t="s">
        <v>49</v>
      </c>
      <c s="34" t="s">
        <v>2719</v>
      </c>
      <c s="34" t="s">
        <v>2720</v>
      </c>
      <c s="35" t="s">
        <v>5</v>
      </c>
      <c s="6" t="s">
        <v>2717</v>
      </c>
      <c s="36" t="s">
        <v>350</v>
      </c>
      <c s="37">
        <v>6</v>
      </c>
      <c s="36">
        <v>0</v>
      </c>
      <c s="36">
        <f>ROUND(G2594*H2594,6)</f>
      </c>
      <c r="L2594" s="38">
        <v>0</v>
      </c>
      <c s="32">
        <f>ROUND(ROUND(L2594,2)*ROUND(G2594,3),2)</f>
      </c>
      <c s="36" t="s">
        <v>54</v>
      </c>
      <c>
        <f>(M2594*21)/100</f>
      </c>
      <c t="s">
        <v>27</v>
      </c>
    </row>
    <row r="2595" spans="1:5" ht="38.25">
      <c r="A2595" s="35" t="s">
        <v>55</v>
      </c>
      <c r="E2595" s="39" t="s">
        <v>2721</v>
      </c>
    </row>
    <row r="2596" spans="1:5" ht="12.75">
      <c r="A2596" s="35" t="s">
        <v>56</v>
      </c>
      <c r="E2596" s="40" t="s">
        <v>5</v>
      </c>
    </row>
    <row r="2597" spans="1:5" ht="12.75">
      <c r="A2597" t="s">
        <v>57</v>
      </c>
      <c r="E2597" s="39" t="s">
        <v>5</v>
      </c>
    </row>
    <row r="2598" spans="1:16" ht="25.5">
      <c r="A2598" t="s">
        <v>49</v>
      </c>
      <c s="34" t="s">
        <v>2722</v>
      </c>
      <c s="34" t="s">
        <v>2723</v>
      </c>
      <c s="35" t="s">
        <v>5</v>
      </c>
      <c s="6" t="s">
        <v>2724</v>
      </c>
      <c s="36" t="s">
        <v>409</v>
      </c>
      <c s="37">
        <v>3.6</v>
      </c>
      <c s="36">
        <v>0</v>
      </c>
      <c s="36">
        <f>ROUND(G2598*H2598,6)</f>
      </c>
      <c r="L2598" s="38">
        <v>0</v>
      </c>
      <c s="32">
        <f>ROUND(ROUND(L2598,2)*ROUND(G2598,3),2)</f>
      </c>
      <c s="36" t="s">
        <v>54</v>
      </c>
      <c>
        <f>(M2598*21)/100</f>
      </c>
      <c t="s">
        <v>27</v>
      </c>
    </row>
    <row r="2599" spans="1:5" ht="38.25">
      <c r="A2599" s="35" t="s">
        <v>55</v>
      </c>
      <c r="E2599" s="39" t="s">
        <v>2725</v>
      </c>
    </row>
    <row r="2600" spans="1:5" ht="12.75">
      <c r="A2600" s="35" t="s">
        <v>56</v>
      </c>
      <c r="E2600" s="40" t="s">
        <v>5</v>
      </c>
    </row>
    <row r="2601" spans="1:5" ht="12.75">
      <c r="A2601" t="s">
        <v>57</v>
      </c>
      <c r="E2601" s="39" t="s">
        <v>5</v>
      </c>
    </row>
    <row r="2602" spans="1:16" ht="12.75">
      <c r="A2602" t="s">
        <v>49</v>
      </c>
      <c s="34" t="s">
        <v>2726</v>
      </c>
      <c s="34" t="s">
        <v>2727</v>
      </c>
      <c s="35" t="s">
        <v>5</v>
      </c>
      <c s="6" t="s">
        <v>2728</v>
      </c>
      <c s="36" t="s">
        <v>172</v>
      </c>
      <c s="37">
        <v>93.124</v>
      </c>
      <c s="36">
        <v>0</v>
      </c>
      <c s="36">
        <f>ROUND(G2602*H2602,6)</f>
      </c>
      <c r="L2602" s="38">
        <v>0</v>
      </c>
      <c s="32">
        <f>ROUND(ROUND(L2602,2)*ROUND(G2602,3),2)</f>
      </c>
      <c s="36" t="s">
        <v>54</v>
      </c>
      <c>
        <f>(M2602*21)/100</f>
      </c>
      <c t="s">
        <v>27</v>
      </c>
    </row>
    <row r="2603" spans="1:5" ht="12.75">
      <c r="A2603" s="35" t="s">
        <v>55</v>
      </c>
      <c r="E2603" s="39" t="s">
        <v>2728</v>
      </c>
    </row>
    <row r="2604" spans="1:5" ht="12.75">
      <c r="A2604" s="35" t="s">
        <v>56</v>
      </c>
      <c r="E2604" s="40" t="s">
        <v>5</v>
      </c>
    </row>
    <row r="2605" spans="1:5" ht="12.75">
      <c r="A2605" t="s">
        <v>57</v>
      </c>
      <c r="E2605" s="39" t="s">
        <v>5</v>
      </c>
    </row>
    <row r="2606" spans="1:16" ht="12.75">
      <c r="A2606" t="s">
        <v>49</v>
      </c>
      <c s="34" t="s">
        <v>2729</v>
      </c>
      <c s="34" t="s">
        <v>2730</v>
      </c>
      <c s="35" t="s">
        <v>5</v>
      </c>
      <c s="6" t="s">
        <v>2731</v>
      </c>
      <c s="36" t="s">
        <v>172</v>
      </c>
      <c s="37">
        <v>93.124</v>
      </c>
      <c s="36">
        <v>0</v>
      </c>
      <c s="36">
        <f>ROUND(G2606*H2606,6)</f>
      </c>
      <c r="L2606" s="38">
        <v>0</v>
      </c>
      <c s="32">
        <f>ROUND(ROUND(L2606,2)*ROUND(G2606,3),2)</f>
      </c>
      <c s="36" t="s">
        <v>54</v>
      </c>
      <c>
        <f>(M2606*21)/100</f>
      </c>
      <c t="s">
        <v>27</v>
      </c>
    </row>
    <row r="2607" spans="1:5" ht="12.75">
      <c r="A2607" s="35" t="s">
        <v>55</v>
      </c>
      <c r="E2607" s="39" t="s">
        <v>2731</v>
      </c>
    </row>
    <row r="2608" spans="1:5" ht="12.75">
      <c r="A2608" s="35" t="s">
        <v>56</v>
      </c>
      <c r="E2608" s="40" t="s">
        <v>5</v>
      </c>
    </row>
    <row r="2609" spans="1:5" ht="12.75">
      <c r="A2609" t="s">
        <v>57</v>
      </c>
      <c r="E2609" s="39" t="s">
        <v>5</v>
      </c>
    </row>
    <row r="2610" spans="1:16" ht="25.5">
      <c r="A2610" t="s">
        <v>49</v>
      </c>
      <c s="34" t="s">
        <v>2732</v>
      </c>
      <c s="34" t="s">
        <v>563</v>
      </c>
      <c s="35" t="s">
        <v>5</v>
      </c>
      <c s="6" t="s">
        <v>564</v>
      </c>
      <c s="36" t="s">
        <v>412</v>
      </c>
      <c s="37">
        <v>7.322</v>
      </c>
      <c s="36">
        <v>0</v>
      </c>
      <c s="36">
        <f>ROUND(G2610*H2610,6)</f>
      </c>
      <c r="L2610" s="38">
        <v>0</v>
      </c>
      <c s="32">
        <f>ROUND(ROUND(L2610,2)*ROUND(G2610,3),2)</f>
      </c>
      <c s="36" t="s">
        <v>54</v>
      </c>
      <c>
        <f>(M2610*21)/100</f>
      </c>
      <c t="s">
        <v>27</v>
      </c>
    </row>
    <row r="2611" spans="1:5" ht="25.5">
      <c r="A2611" s="35" t="s">
        <v>55</v>
      </c>
      <c r="E2611" s="39" t="s">
        <v>564</v>
      </c>
    </row>
    <row r="2612" spans="1:5" ht="12.75">
      <c r="A2612" s="35" t="s">
        <v>56</v>
      </c>
      <c r="E2612" s="40" t="s">
        <v>5</v>
      </c>
    </row>
    <row r="2613" spans="1:5" ht="12.75">
      <c r="A2613" t="s">
        <v>57</v>
      </c>
      <c r="E2613" s="39" t="s">
        <v>5</v>
      </c>
    </row>
    <row r="2614" spans="1:16" ht="25.5">
      <c r="A2614" t="s">
        <v>49</v>
      </c>
      <c s="34" t="s">
        <v>2733</v>
      </c>
      <c s="34" t="s">
        <v>2734</v>
      </c>
      <c s="35" t="s">
        <v>5</v>
      </c>
      <c s="6" t="s">
        <v>2735</v>
      </c>
      <c s="36" t="s">
        <v>412</v>
      </c>
      <c s="37">
        <v>7.322</v>
      </c>
      <c s="36">
        <v>0</v>
      </c>
      <c s="36">
        <f>ROUND(G2614*H2614,6)</f>
      </c>
      <c r="L2614" s="38">
        <v>0</v>
      </c>
      <c s="32">
        <f>ROUND(ROUND(L2614,2)*ROUND(G2614,3),2)</f>
      </c>
      <c s="36" t="s">
        <v>54</v>
      </c>
      <c>
        <f>(M2614*21)/100</f>
      </c>
      <c t="s">
        <v>27</v>
      </c>
    </row>
    <row r="2615" spans="1:5" ht="25.5">
      <c r="A2615" s="35" t="s">
        <v>55</v>
      </c>
      <c r="E2615" s="39" t="s">
        <v>2735</v>
      </c>
    </row>
    <row r="2616" spans="1:5" ht="12.75">
      <c r="A2616" s="35" t="s">
        <v>56</v>
      </c>
      <c r="E2616" s="40" t="s">
        <v>5</v>
      </c>
    </row>
    <row r="2617" spans="1:5" ht="12.75">
      <c r="A2617" t="s">
        <v>57</v>
      </c>
      <c r="E2617" s="39" t="s">
        <v>5</v>
      </c>
    </row>
    <row r="2618" spans="1:16" ht="25.5">
      <c r="A2618" t="s">
        <v>49</v>
      </c>
      <c s="34" t="s">
        <v>2736</v>
      </c>
      <c s="34" t="s">
        <v>2737</v>
      </c>
      <c s="35" t="s">
        <v>5</v>
      </c>
      <c s="6" t="s">
        <v>2738</v>
      </c>
      <c s="36" t="s">
        <v>409</v>
      </c>
      <c s="37">
        <v>83.305</v>
      </c>
      <c s="36">
        <v>0</v>
      </c>
      <c s="36">
        <f>ROUND(G2618*H2618,6)</f>
      </c>
      <c r="L2618" s="38">
        <v>0</v>
      </c>
      <c s="32">
        <f>ROUND(ROUND(L2618,2)*ROUND(G2618,3),2)</f>
      </c>
      <c s="36" t="s">
        <v>54</v>
      </c>
      <c>
        <f>(M2618*21)/100</f>
      </c>
      <c t="s">
        <v>27</v>
      </c>
    </row>
    <row r="2619" spans="1:5" ht="25.5">
      <c r="A2619" s="35" t="s">
        <v>55</v>
      </c>
      <c r="E2619" s="39" t="s">
        <v>2738</v>
      </c>
    </row>
    <row r="2620" spans="1:5" ht="12.75">
      <c r="A2620" s="35" t="s">
        <v>56</v>
      </c>
      <c r="E2620" s="40" t="s">
        <v>5</v>
      </c>
    </row>
    <row r="2621" spans="1:5" ht="12.75">
      <c r="A2621" t="s">
        <v>57</v>
      </c>
      <c r="E2621" s="39" t="s">
        <v>5</v>
      </c>
    </row>
    <row r="2622" spans="1:16" ht="25.5">
      <c r="A2622" t="s">
        <v>49</v>
      </c>
      <c s="34" t="s">
        <v>2739</v>
      </c>
      <c s="34" t="s">
        <v>2740</v>
      </c>
      <c s="35" t="s">
        <v>5</v>
      </c>
      <c s="6" t="s">
        <v>2741</v>
      </c>
      <c s="36" t="s">
        <v>409</v>
      </c>
      <c s="37">
        <v>120.727</v>
      </c>
      <c s="36">
        <v>0</v>
      </c>
      <c s="36">
        <f>ROUND(G2622*H2622,6)</f>
      </c>
      <c r="L2622" s="38">
        <v>0</v>
      </c>
      <c s="32">
        <f>ROUND(ROUND(L2622,2)*ROUND(G2622,3),2)</f>
      </c>
      <c s="36" t="s">
        <v>54</v>
      </c>
      <c>
        <f>(M2622*21)/100</f>
      </c>
      <c t="s">
        <v>27</v>
      </c>
    </row>
    <row r="2623" spans="1:5" ht="25.5">
      <c r="A2623" s="35" t="s">
        <v>55</v>
      </c>
      <c r="E2623" s="39" t="s">
        <v>2741</v>
      </c>
    </row>
    <row r="2624" spans="1:5" ht="12.75">
      <c r="A2624" s="35" t="s">
        <v>56</v>
      </c>
      <c r="E2624" s="40" t="s">
        <v>5</v>
      </c>
    </row>
    <row r="2625" spans="1:5" ht="12.75">
      <c r="A2625" t="s">
        <v>57</v>
      </c>
      <c r="E2625" s="39" t="s">
        <v>5</v>
      </c>
    </row>
    <row r="2626" spans="1:16" ht="25.5">
      <c r="A2626" t="s">
        <v>49</v>
      </c>
      <c s="34" t="s">
        <v>2742</v>
      </c>
      <c s="34" t="s">
        <v>2743</v>
      </c>
      <c s="35" t="s">
        <v>5</v>
      </c>
      <c s="6" t="s">
        <v>2744</v>
      </c>
      <c s="36" t="s">
        <v>409</v>
      </c>
      <c s="37">
        <v>5.76</v>
      </c>
      <c s="36">
        <v>0</v>
      </c>
      <c s="36">
        <f>ROUND(G2626*H2626,6)</f>
      </c>
      <c r="L2626" s="38">
        <v>0</v>
      </c>
      <c s="32">
        <f>ROUND(ROUND(L2626,2)*ROUND(G2626,3),2)</f>
      </c>
      <c s="36" t="s">
        <v>54</v>
      </c>
      <c>
        <f>(M2626*21)/100</f>
      </c>
      <c t="s">
        <v>27</v>
      </c>
    </row>
    <row r="2627" spans="1:5" ht="25.5">
      <c r="A2627" s="35" t="s">
        <v>55</v>
      </c>
      <c r="E2627" s="39" t="s">
        <v>2744</v>
      </c>
    </row>
    <row r="2628" spans="1:5" ht="12.75">
      <c r="A2628" s="35" t="s">
        <v>56</v>
      </c>
      <c r="E2628" s="40" t="s">
        <v>5</v>
      </c>
    </row>
    <row r="2629" spans="1:5" ht="12.75">
      <c r="A2629" t="s">
        <v>57</v>
      </c>
      <c r="E2629" s="39" t="s">
        <v>5</v>
      </c>
    </row>
    <row r="2630" spans="1:16" ht="25.5">
      <c r="A2630" t="s">
        <v>49</v>
      </c>
      <c s="34" t="s">
        <v>2745</v>
      </c>
      <c s="34" t="s">
        <v>2746</v>
      </c>
      <c s="35" t="s">
        <v>5</v>
      </c>
      <c s="6" t="s">
        <v>2747</v>
      </c>
      <c s="36" t="s">
        <v>409</v>
      </c>
      <c s="37">
        <v>1.68</v>
      </c>
      <c s="36">
        <v>0</v>
      </c>
      <c s="36">
        <f>ROUND(G2630*H2630,6)</f>
      </c>
      <c r="L2630" s="38">
        <v>0</v>
      </c>
      <c s="32">
        <f>ROUND(ROUND(L2630,2)*ROUND(G2630,3),2)</f>
      </c>
      <c s="36" t="s">
        <v>54</v>
      </c>
      <c>
        <f>(M2630*21)/100</f>
      </c>
      <c t="s">
        <v>27</v>
      </c>
    </row>
    <row r="2631" spans="1:5" ht="25.5">
      <c r="A2631" s="35" t="s">
        <v>55</v>
      </c>
      <c r="E2631" s="39" t="s">
        <v>2747</v>
      </c>
    </row>
    <row r="2632" spans="1:5" ht="12.75">
      <c r="A2632" s="35" t="s">
        <v>56</v>
      </c>
      <c r="E2632" s="40" t="s">
        <v>5</v>
      </c>
    </row>
    <row r="2633" spans="1:5" ht="12.75">
      <c r="A2633" t="s">
        <v>57</v>
      </c>
      <c r="E2633" s="39" t="s">
        <v>5</v>
      </c>
    </row>
    <row r="2634" spans="1:16" ht="38.25">
      <c r="A2634" t="s">
        <v>49</v>
      </c>
      <c s="34" t="s">
        <v>2748</v>
      </c>
      <c s="34" t="s">
        <v>2749</v>
      </c>
      <c s="35" t="s">
        <v>5</v>
      </c>
      <c s="6" t="s">
        <v>2750</v>
      </c>
      <c s="36" t="s">
        <v>412</v>
      </c>
      <c s="37">
        <v>11.205</v>
      </c>
      <c s="36">
        <v>0</v>
      </c>
      <c s="36">
        <f>ROUND(G2634*H2634,6)</f>
      </c>
      <c r="L2634" s="38">
        <v>0</v>
      </c>
      <c s="32">
        <f>ROUND(ROUND(L2634,2)*ROUND(G2634,3),2)</f>
      </c>
      <c s="36" t="s">
        <v>54</v>
      </c>
      <c>
        <f>(M2634*21)/100</f>
      </c>
      <c t="s">
        <v>27</v>
      </c>
    </row>
    <row r="2635" spans="1:5" ht="38.25">
      <c r="A2635" s="35" t="s">
        <v>55</v>
      </c>
      <c r="E2635" s="39" t="s">
        <v>2751</v>
      </c>
    </row>
    <row r="2636" spans="1:5" ht="12.75">
      <c r="A2636" s="35" t="s">
        <v>56</v>
      </c>
      <c r="E2636" s="40" t="s">
        <v>5</v>
      </c>
    </row>
    <row r="2637" spans="1:5" ht="12.75">
      <c r="A2637" t="s">
        <v>57</v>
      </c>
      <c r="E2637" s="39" t="s">
        <v>5</v>
      </c>
    </row>
    <row r="2638" spans="1:16" ht="38.25">
      <c r="A2638" t="s">
        <v>49</v>
      </c>
      <c s="34" t="s">
        <v>2752</v>
      </c>
      <c s="34" t="s">
        <v>2753</v>
      </c>
      <c s="35" t="s">
        <v>5</v>
      </c>
      <c s="6" t="s">
        <v>2750</v>
      </c>
      <c s="36" t="s">
        <v>412</v>
      </c>
      <c s="37">
        <v>0.336</v>
      </c>
      <c s="36">
        <v>0</v>
      </c>
      <c s="36">
        <f>ROUND(G2638*H2638,6)</f>
      </c>
      <c r="L2638" s="38">
        <v>0</v>
      </c>
      <c s="32">
        <f>ROUND(ROUND(L2638,2)*ROUND(G2638,3),2)</f>
      </c>
      <c s="36" t="s">
        <v>54</v>
      </c>
      <c>
        <f>(M2638*21)/100</f>
      </c>
      <c t="s">
        <v>27</v>
      </c>
    </row>
    <row r="2639" spans="1:5" ht="38.25">
      <c r="A2639" s="35" t="s">
        <v>55</v>
      </c>
      <c r="E2639" s="39" t="s">
        <v>2754</v>
      </c>
    </row>
    <row r="2640" spans="1:5" ht="12.75">
      <c r="A2640" s="35" t="s">
        <v>56</v>
      </c>
      <c r="E2640" s="40" t="s">
        <v>5</v>
      </c>
    </row>
    <row r="2641" spans="1:5" ht="12.75">
      <c r="A2641" t="s">
        <v>57</v>
      </c>
      <c r="E2641" s="39" t="s">
        <v>5</v>
      </c>
    </row>
    <row r="2642" spans="1:16" ht="38.25">
      <c r="A2642" t="s">
        <v>49</v>
      </c>
      <c s="34" t="s">
        <v>2755</v>
      </c>
      <c s="34" t="s">
        <v>2756</v>
      </c>
      <c s="35" t="s">
        <v>5</v>
      </c>
      <c s="6" t="s">
        <v>2757</v>
      </c>
      <c s="36" t="s">
        <v>412</v>
      </c>
      <c s="37">
        <v>6.089</v>
      </c>
      <c s="36">
        <v>0</v>
      </c>
      <c s="36">
        <f>ROUND(G2642*H2642,6)</f>
      </c>
      <c r="L2642" s="38">
        <v>0</v>
      </c>
      <c s="32">
        <f>ROUND(ROUND(L2642,2)*ROUND(G2642,3),2)</f>
      </c>
      <c s="36" t="s">
        <v>54</v>
      </c>
      <c>
        <f>(M2642*21)/100</f>
      </c>
      <c t="s">
        <v>27</v>
      </c>
    </row>
    <row r="2643" spans="1:5" ht="38.25">
      <c r="A2643" s="35" t="s">
        <v>55</v>
      </c>
      <c r="E2643" s="39" t="s">
        <v>2758</v>
      </c>
    </row>
    <row r="2644" spans="1:5" ht="12.75">
      <c r="A2644" s="35" t="s">
        <v>56</v>
      </c>
      <c r="E2644" s="40" t="s">
        <v>5</v>
      </c>
    </row>
    <row r="2645" spans="1:5" ht="12.75">
      <c r="A2645" t="s">
        <v>57</v>
      </c>
      <c r="E2645" s="39" t="s">
        <v>5</v>
      </c>
    </row>
    <row r="2646" spans="1:16" ht="38.25">
      <c r="A2646" t="s">
        <v>49</v>
      </c>
      <c s="34" t="s">
        <v>2759</v>
      </c>
      <c s="34" t="s">
        <v>2760</v>
      </c>
      <c s="35" t="s">
        <v>5</v>
      </c>
      <c s="6" t="s">
        <v>2750</v>
      </c>
      <c s="36" t="s">
        <v>409</v>
      </c>
      <c s="37">
        <v>3.76</v>
      </c>
      <c s="36">
        <v>0</v>
      </c>
      <c s="36">
        <f>ROUND(G2646*H2646,6)</f>
      </c>
      <c r="L2646" s="38">
        <v>0</v>
      </c>
      <c s="32">
        <f>ROUND(ROUND(L2646,2)*ROUND(G2646,3),2)</f>
      </c>
      <c s="36" t="s">
        <v>54</v>
      </c>
      <c>
        <f>(M2646*21)/100</f>
      </c>
      <c t="s">
        <v>27</v>
      </c>
    </row>
    <row r="2647" spans="1:5" ht="38.25">
      <c r="A2647" s="35" t="s">
        <v>55</v>
      </c>
      <c r="E2647" s="39" t="s">
        <v>2761</v>
      </c>
    </row>
    <row r="2648" spans="1:5" ht="12.75">
      <c r="A2648" s="35" t="s">
        <v>56</v>
      </c>
      <c r="E2648" s="40" t="s">
        <v>5</v>
      </c>
    </row>
    <row r="2649" spans="1:5" ht="12.75">
      <c r="A2649" t="s">
        <v>57</v>
      </c>
      <c r="E2649" s="39" t="s">
        <v>5</v>
      </c>
    </row>
    <row r="2650" spans="1:16" ht="25.5">
      <c r="A2650" t="s">
        <v>49</v>
      </c>
      <c s="34" t="s">
        <v>2762</v>
      </c>
      <c s="34" t="s">
        <v>2763</v>
      </c>
      <c s="35" t="s">
        <v>5</v>
      </c>
      <c s="6" t="s">
        <v>2724</v>
      </c>
      <c s="36" t="s">
        <v>409</v>
      </c>
      <c s="37">
        <v>22.175</v>
      </c>
      <c s="36">
        <v>0</v>
      </c>
      <c s="36">
        <f>ROUND(G2650*H2650,6)</f>
      </c>
      <c r="L2650" s="38">
        <v>0</v>
      </c>
      <c s="32">
        <f>ROUND(ROUND(L2650,2)*ROUND(G2650,3),2)</f>
      </c>
      <c s="36" t="s">
        <v>54</v>
      </c>
      <c>
        <f>(M2650*21)/100</f>
      </c>
      <c t="s">
        <v>27</v>
      </c>
    </row>
    <row r="2651" spans="1:5" ht="38.25">
      <c r="A2651" s="35" t="s">
        <v>55</v>
      </c>
      <c r="E2651" s="39" t="s">
        <v>2725</v>
      </c>
    </row>
    <row r="2652" spans="1:5" ht="12.75">
      <c r="A2652" s="35" t="s">
        <v>56</v>
      </c>
      <c r="E2652" s="40" t="s">
        <v>5</v>
      </c>
    </row>
    <row r="2653" spans="1:5" ht="12.75">
      <c r="A2653" t="s">
        <v>57</v>
      </c>
      <c r="E2653" s="39" t="s">
        <v>5</v>
      </c>
    </row>
    <row r="2654" spans="1:16" ht="25.5">
      <c r="A2654" t="s">
        <v>49</v>
      </c>
      <c s="34" t="s">
        <v>2764</v>
      </c>
      <c s="34" t="s">
        <v>2765</v>
      </c>
      <c s="35" t="s">
        <v>5</v>
      </c>
      <c s="6" t="s">
        <v>2766</v>
      </c>
      <c s="36" t="s">
        <v>409</v>
      </c>
      <c s="37">
        <v>95.19</v>
      </c>
      <c s="36">
        <v>0</v>
      </c>
      <c s="36">
        <f>ROUND(G2654*H2654,6)</f>
      </c>
      <c r="L2654" s="38">
        <v>0</v>
      </c>
      <c s="32">
        <f>ROUND(ROUND(L2654,2)*ROUND(G2654,3),2)</f>
      </c>
      <c s="36" t="s">
        <v>54</v>
      </c>
      <c>
        <f>(M2654*21)/100</f>
      </c>
      <c t="s">
        <v>27</v>
      </c>
    </row>
    <row r="2655" spans="1:5" ht="25.5">
      <c r="A2655" s="35" t="s">
        <v>55</v>
      </c>
      <c r="E2655" s="39" t="s">
        <v>2766</v>
      </c>
    </row>
    <row r="2656" spans="1:5" ht="12.75">
      <c r="A2656" s="35" t="s">
        <v>56</v>
      </c>
      <c r="E2656" s="40" t="s">
        <v>5</v>
      </c>
    </row>
    <row r="2657" spans="1:5" ht="12.75">
      <c r="A2657" t="s">
        <v>57</v>
      </c>
      <c r="E2657" s="39" t="s">
        <v>5</v>
      </c>
    </row>
    <row r="2658" spans="1:16" ht="25.5">
      <c r="A2658" t="s">
        <v>49</v>
      </c>
      <c s="34" t="s">
        <v>2767</v>
      </c>
      <c s="34" t="s">
        <v>2768</v>
      </c>
      <c s="35" t="s">
        <v>5</v>
      </c>
      <c s="6" t="s">
        <v>2769</v>
      </c>
      <c s="36" t="s">
        <v>409</v>
      </c>
      <c s="37">
        <v>401.794</v>
      </c>
      <c s="36">
        <v>0</v>
      </c>
      <c s="36">
        <f>ROUND(G2658*H2658,6)</f>
      </c>
      <c r="L2658" s="38">
        <v>0</v>
      </c>
      <c s="32">
        <f>ROUND(ROUND(L2658,2)*ROUND(G2658,3),2)</f>
      </c>
      <c s="36" t="s">
        <v>54</v>
      </c>
      <c>
        <f>(M2658*21)/100</f>
      </c>
      <c t="s">
        <v>27</v>
      </c>
    </row>
    <row r="2659" spans="1:5" ht="25.5">
      <c r="A2659" s="35" t="s">
        <v>55</v>
      </c>
      <c r="E2659" s="39" t="s">
        <v>2769</v>
      </c>
    </row>
    <row r="2660" spans="1:5" ht="12.75">
      <c r="A2660" s="35" t="s">
        <v>56</v>
      </c>
      <c r="E2660" s="40" t="s">
        <v>5</v>
      </c>
    </row>
    <row r="2661" spans="1:5" ht="12.75">
      <c r="A2661" t="s">
        <v>57</v>
      </c>
      <c r="E2661" s="39" t="s">
        <v>5</v>
      </c>
    </row>
    <row r="2662" spans="1:16" ht="25.5">
      <c r="A2662" t="s">
        <v>49</v>
      </c>
      <c s="34" t="s">
        <v>2770</v>
      </c>
      <c s="34" t="s">
        <v>2771</v>
      </c>
      <c s="35" t="s">
        <v>5</v>
      </c>
      <c s="6" t="s">
        <v>2772</v>
      </c>
      <c s="36" t="s">
        <v>412</v>
      </c>
      <c s="37">
        <v>7.741</v>
      </c>
      <c s="36">
        <v>0</v>
      </c>
      <c s="36">
        <f>ROUND(G2662*H2662,6)</f>
      </c>
      <c r="L2662" s="38">
        <v>0</v>
      </c>
      <c s="32">
        <f>ROUND(ROUND(L2662,2)*ROUND(G2662,3),2)</f>
      </c>
      <c s="36" t="s">
        <v>54</v>
      </c>
      <c>
        <f>(M2662*21)/100</f>
      </c>
      <c t="s">
        <v>27</v>
      </c>
    </row>
    <row r="2663" spans="1:5" ht="25.5">
      <c r="A2663" s="35" t="s">
        <v>55</v>
      </c>
      <c r="E2663" s="39" t="s">
        <v>2772</v>
      </c>
    </row>
    <row r="2664" spans="1:5" ht="12.75">
      <c r="A2664" s="35" t="s">
        <v>56</v>
      </c>
      <c r="E2664" s="40" t="s">
        <v>5</v>
      </c>
    </row>
    <row r="2665" spans="1:5" ht="12.75">
      <c r="A2665" t="s">
        <v>57</v>
      </c>
      <c r="E2665" s="39" t="s">
        <v>5</v>
      </c>
    </row>
    <row r="2666" spans="1:16" ht="38.25">
      <c r="A2666" t="s">
        <v>49</v>
      </c>
      <c s="34" t="s">
        <v>2773</v>
      </c>
      <c s="34" t="s">
        <v>2774</v>
      </c>
      <c s="35" t="s">
        <v>5</v>
      </c>
      <c s="6" t="s">
        <v>2775</v>
      </c>
      <c s="36" t="s">
        <v>409</v>
      </c>
      <c s="37">
        <v>48.549</v>
      </c>
      <c s="36">
        <v>0</v>
      </c>
      <c s="36">
        <f>ROUND(G2666*H2666,6)</f>
      </c>
      <c r="L2666" s="38">
        <v>0</v>
      </c>
      <c s="32">
        <f>ROUND(ROUND(L2666,2)*ROUND(G2666,3),2)</f>
      </c>
      <c s="36" t="s">
        <v>54</v>
      </c>
      <c>
        <f>(M2666*21)/100</f>
      </c>
      <c t="s">
        <v>27</v>
      </c>
    </row>
    <row r="2667" spans="1:5" ht="38.25">
      <c r="A2667" s="35" t="s">
        <v>55</v>
      </c>
      <c r="E2667" s="39" t="s">
        <v>2776</v>
      </c>
    </row>
    <row r="2668" spans="1:5" ht="12.75">
      <c r="A2668" s="35" t="s">
        <v>56</v>
      </c>
      <c r="E2668" s="40" t="s">
        <v>5</v>
      </c>
    </row>
    <row r="2669" spans="1:5" ht="12.75">
      <c r="A2669" t="s">
        <v>57</v>
      </c>
      <c r="E2669" s="39" t="s">
        <v>5</v>
      </c>
    </row>
    <row r="2670" spans="1:16" ht="25.5">
      <c r="A2670" t="s">
        <v>49</v>
      </c>
      <c s="34" t="s">
        <v>2777</v>
      </c>
      <c s="34" t="s">
        <v>2778</v>
      </c>
      <c s="35" t="s">
        <v>5</v>
      </c>
      <c s="6" t="s">
        <v>2779</v>
      </c>
      <c s="36" t="s">
        <v>412</v>
      </c>
      <c s="37">
        <v>19.511</v>
      </c>
      <c s="36">
        <v>0</v>
      </c>
      <c s="36">
        <f>ROUND(G2670*H2670,6)</f>
      </c>
      <c r="L2670" s="38">
        <v>0</v>
      </c>
      <c s="32">
        <f>ROUND(ROUND(L2670,2)*ROUND(G2670,3),2)</f>
      </c>
      <c s="36" t="s">
        <v>54</v>
      </c>
      <c>
        <f>(M2670*21)/100</f>
      </c>
      <c t="s">
        <v>27</v>
      </c>
    </row>
    <row r="2671" spans="1:5" ht="25.5">
      <c r="A2671" s="35" t="s">
        <v>55</v>
      </c>
      <c r="E2671" s="39" t="s">
        <v>2779</v>
      </c>
    </row>
    <row r="2672" spans="1:5" ht="12.75">
      <c r="A2672" s="35" t="s">
        <v>56</v>
      </c>
      <c r="E2672" s="40" t="s">
        <v>5</v>
      </c>
    </row>
    <row r="2673" spans="1:5" ht="12.75">
      <c r="A2673" t="s">
        <v>57</v>
      </c>
      <c r="E2673" s="39" t="s">
        <v>5</v>
      </c>
    </row>
    <row r="2674" spans="1:16" ht="25.5">
      <c r="A2674" t="s">
        <v>49</v>
      </c>
      <c s="34" t="s">
        <v>2780</v>
      </c>
      <c s="34" t="s">
        <v>2781</v>
      </c>
      <c s="35" t="s">
        <v>5</v>
      </c>
      <c s="6" t="s">
        <v>2782</v>
      </c>
      <c s="36" t="s">
        <v>409</v>
      </c>
      <c s="37">
        <v>55.715</v>
      </c>
      <c s="36">
        <v>0</v>
      </c>
      <c s="36">
        <f>ROUND(G2674*H2674,6)</f>
      </c>
      <c r="L2674" s="38">
        <v>0</v>
      </c>
      <c s="32">
        <f>ROUND(ROUND(L2674,2)*ROUND(G2674,3),2)</f>
      </c>
      <c s="36" t="s">
        <v>54</v>
      </c>
      <c>
        <f>(M2674*21)/100</f>
      </c>
      <c t="s">
        <v>27</v>
      </c>
    </row>
    <row r="2675" spans="1:5" ht="38.25">
      <c r="A2675" s="35" t="s">
        <v>55</v>
      </c>
      <c r="E2675" s="39" t="s">
        <v>2783</v>
      </c>
    </row>
    <row r="2676" spans="1:5" ht="12.75">
      <c r="A2676" s="35" t="s">
        <v>56</v>
      </c>
      <c r="E2676" s="40" t="s">
        <v>5</v>
      </c>
    </row>
    <row r="2677" spans="1:5" ht="12.75">
      <c r="A2677" t="s">
        <v>57</v>
      </c>
      <c r="E2677" s="39" t="s">
        <v>5</v>
      </c>
    </row>
    <row r="2678" spans="1:16" ht="12.75">
      <c r="A2678" t="s">
        <v>49</v>
      </c>
      <c s="34" t="s">
        <v>2784</v>
      </c>
      <c s="34" t="s">
        <v>581</v>
      </c>
      <c s="35" t="s">
        <v>5</v>
      </c>
      <c s="6" t="s">
        <v>582</v>
      </c>
      <c s="36" t="s">
        <v>409</v>
      </c>
      <c s="37">
        <v>25.618</v>
      </c>
      <c s="36">
        <v>0</v>
      </c>
      <c s="36">
        <f>ROUND(G2678*H2678,6)</f>
      </c>
      <c r="L2678" s="38">
        <v>0</v>
      </c>
      <c s="32">
        <f>ROUND(ROUND(L2678,2)*ROUND(G2678,3),2)</f>
      </c>
      <c s="36" t="s">
        <v>54</v>
      </c>
      <c>
        <f>(M2678*21)/100</f>
      </c>
      <c t="s">
        <v>27</v>
      </c>
    </row>
    <row r="2679" spans="1:5" ht="12.75">
      <c r="A2679" s="35" t="s">
        <v>55</v>
      </c>
      <c r="E2679" s="39" t="s">
        <v>582</v>
      </c>
    </row>
    <row r="2680" spans="1:5" ht="12.75">
      <c r="A2680" s="35" t="s">
        <v>56</v>
      </c>
      <c r="E2680" s="40" t="s">
        <v>5</v>
      </c>
    </row>
    <row r="2681" spans="1:5" ht="12.75">
      <c r="A2681" t="s">
        <v>57</v>
      </c>
      <c r="E2681" s="39" t="s">
        <v>5</v>
      </c>
    </row>
    <row r="2682" spans="1:16" ht="25.5">
      <c r="A2682" t="s">
        <v>49</v>
      </c>
      <c s="34" t="s">
        <v>2785</v>
      </c>
      <c s="34" t="s">
        <v>2786</v>
      </c>
      <c s="35" t="s">
        <v>5</v>
      </c>
      <c s="6" t="s">
        <v>2787</v>
      </c>
      <c s="36" t="s">
        <v>172</v>
      </c>
      <c s="37">
        <v>245.001</v>
      </c>
      <c s="36">
        <v>0</v>
      </c>
      <c s="36">
        <f>ROUND(G2682*H2682,6)</f>
      </c>
      <c r="L2682" s="38">
        <v>0</v>
      </c>
      <c s="32">
        <f>ROUND(ROUND(L2682,2)*ROUND(G2682,3),2)</f>
      </c>
      <c s="36" t="s">
        <v>54</v>
      </c>
      <c>
        <f>(M2682*21)/100</f>
      </c>
      <c t="s">
        <v>27</v>
      </c>
    </row>
    <row r="2683" spans="1:5" ht="25.5">
      <c r="A2683" s="35" t="s">
        <v>55</v>
      </c>
      <c r="E2683" s="39" t="s">
        <v>2787</v>
      </c>
    </row>
    <row r="2684" spans="1:5" ht="12.75">
      <c r="A2684" s="35" t="s">
        <v>56</v>
      </c>
      <c r="E2684" s="40" t="s">
        <v>5</v>
      </c>
    </row>
    <row r="2685" spans="1:5" ht="12.75">
      <c r="A2685" t="s">
        <v>57</v>
      </c>
      <c r="E2685" s="39" t="s">
        <v>5</v>
      </c>
    </row>
    <row r="2686" spans="1:16" ht="38.25">
      <c r="A2686" t="s">
        <v>49</v>
      </c>
      <c s="34" t="s">
        <v>2788</v>
      </c>
      <c s="34" t="s">
        <v>2789</v>
      </c>
      <c s="35" t="s">
        <v>5</v>
      </c>
      <c s="6" t="s">
        <v>2790</v>
      </c>
      <c s="36" t="s">
        <v>172</v>
      </c>
      <c s="37">
        <v>22.8</v>
      </c>
      <c s="36">
        <v>0</v>
      </c>
      <c s="36">
        <f>ROUND(G2686*H2686,6)</f>
      </c>
      <c r="L2686" s="38">
        <v>0</v>
      </c>
      <c s="32">
        <f>ROUND(ROUND(L2686,2)*ROUND(G2686,3),2)</f>
      </c>
      <c s="36" t="s">
        <v>54</v>
      </c>
      <c>
        <f>(M2686*21)/100</f>
      </c>
      <c t="s">
        <v>27</v>
      </c>
    </row>
    <row r="2687" spans="1:5" ht="38.25">
      <c r="A2687" s="35" t="s">
        <v>55</v>
      </c>
      <c r="E2687" s="39" t="s">
        <v>2791</v>
      </c>
    </row>
    <row r="2688" spans="1:5" ht="12.75">
      <c r="A2688" s="35" t="s">
        <v>56</v>
      </c>
      <c r="E2688" s="40" t="s">
        <v>5</v>
      </c>
    </row>
    <row r="2689" spans="1:5" ht="12.75">
      <c r="A2689" t="s">
        <v>57</v>
      </c>
      <c r="E2689" s="39" t="s">
        <v>5</v>
      </c>
    </row>
    <row r="2690" spans="1:16" ht="25.5">
      <c r="A2690" t="s">
        <v>49</v>
      </c>
      <c s="34" t="s">
        <v>2792</v>
      </c>
      <c s="34" t="s">
        <v>2793</v>
      </c>
      <c s="35" t="s">
        <v>5</v>
      </c>
      <c s="6" t="s">
        <v>2794</v>
      </c>
      <c s="36" t="s">
        <v>409</v>
      </c>
      <c s="37">
        <v>218.956</v>
      </c>
      <c s="36">
        <v>0</v>
      </c>
      <c s="36">
        <f>ROUND(G2690*H2690,6)</f>
      </c>
      <c r="L2690" s="38">
        <v>0</v>
      </c>
      <c s="32">
        <f>ROUND(ROUND(L2690,2)*ROUND(G2690,3),2)</f>
      </c>
      <c s="36" t="s">
        <v>54</v>
      </c>
      <c>
        <f>(M2690*21)/100</f>
      </c>
      <c t="s">
        <v>27</v>
      </c>
    </row>
    <row r="2691" spans="1:5" ht="25.5">
      <c r="A2691" s="35" t="s">
        <v>55</v>
      </c>
      <c r="E2691" s="39" t="s">
        <v>2794</v>
      </c>
    </row>
    <row r="2692" spans="1:5" ht="12.75">
      <c r="A2692" s="35" t="s">
        <v>56</v>
      </c>
      <c r="E2692" s="40" t="s">
        <v>5</v>
      </c>
    </row>
    <row r="2693" spans="1:5" ht="12.75">
      <c r="A2693" t="s">
        <v>57</v>
      </c>
      <c r="E2693" s="39" t="s">
        <v>5</v>
      </c>
    </row>
    <row r="2694" spans="1:16" ht="12.75">
      <c r="A2694" t="s">
        <v>49</v>
      </c>
      <c s="34" t="s">
        <v>2795</v>
      </c>
      <c s="34" t="s">
        <v>2796</v>
      </c>
      <c s="35" t="s">
        <v>5</v>
      </c>
      <c s="6" t="s">
        <v>2797</v>
      </c>
      <c s="36" t="s">
        <v>412</v>
      </c>
      <c s="37">
        <v>53.742</v>
      </c>
      <c s="36">
        <v>0</v>
      </c>
      <c s="36">
        <f>ROUND(G2694*H2694,6)</f>
      </c>
      <c r="L2694" s="38">
        <v>0</v>
      </c>
      <c s="32">
        <f>ROUND(ROUND(L2694,2)*ROUND(G2694,3),2)</f>
      </c>
      <c s="36" t="s">
        <v>54</v>
      </c>
      <c>
        <f>(M2694*21)/100</f>
      </c>
      <c t="s">
        <v>27</v>
      </c>
    </row>
    <row r="2695" spans="1:5" ht="12.75">
      <c r="A2695" s="35" t="s">
        <v>55</v>
      </c>
      <c r="E2695" s="39" t="s">
        <v>2797</v>
      </c>
    </row>
    <row r="2696" spans="1:5" ht="12.75">
      <c r="A2696" s="35" t="s">
        <v>56</v>
      </c>
      <c r="E2696" s="40" t="s">
        <v>5</v>
      </c>
    </row>
    <row r="2697" spans="1:5" ht="12.75">
      <c r="A2697" t="s">
        <v>57</v>
      </c>
      <c r="E2697" s="39" t="s">
        <v>5</v>
      </c>
    </row>
    <row r="2698" spans="1:16" ht="12.75">
      <c r="A2698" t="s">
        <v>49</v>
      </c>
      <c s="34" t="s">
        <v>2798</v>
      </c>
      <c s="34" t="s">
        <v>2799</v>
      </c>
      <c s="35" t="s">
        <v>5</v>
      </c>
      <c s="6" t="s">
        <v>2800</v>
      </c>
      <c s="36" t="s">
        <v>172</v>
      </c>
      <c s="37">
        <v>175.165</v>
      </c>
      <c s="36">
        <v>0</v>
      </c>
      <c s="36">
        <f>ROUND(G2698*H2698,6)</f>
      </c>
      <c r="L2698" s="38">
        <v>0</v>
      </c>
      <c s="32">
        <f>ROUND(ROUND(L2698,2)*ROUND(G2698,3),2)</f>
      </c>
      <c s="36" t="s">
        <v>54</v>
      </c>
      <c>
        <f>(M2698*21)/100</f>
      </c>
      <c t="s">
        <v>27</v>
      </c>
    </row>
    <row r="2699" spans="1:5" ht="12.75">
      <c r="A2699" s="35" t="s">
        <v>55</v>
      </c>
      <c r="E2699" s="39" t="s">
        <v>2800</v>
      </c>
    </row>
    <row r="2700" spans="1:5" ht="12.75">
      <c r="A2700" s="35" t="s">
        <v>56</v>
      </c>
      <c r="E2700" s="40" t="s">
        <v>5</v>
      </c>
    </row>
    <row r="2701" spans="1:5" ht="12.75">
      <c r="A2701" t="s">
        <v>57</v>
      </c>
      <c r="E2701" s="39" t="s">
        <v>5</v>
      </c>
    </row>
    <row r="2702" spans="1:16" ht="12.75">
      <c r="A2702" t="s">
        <v>49</v>
      </c>
      <c s="34" t="s">
        <v>2801</v>
      </c>
      <c s="34" t="s">
        <v>2802</v>
      </c>
      <c s="35" t="s">
        <v>5</v>
      </c>
      <c s="6" t="s">
        <v>2803</v>
      </c>
      <c s="36" t="s">
        <v>172</v>
      </c>
      <c s="37">
        <v>35.4</v>
      </c>
      <c s="36">
        <v>0</v>
      </c>
      <c s="36">
        <f>ROUND(G2702*H2702,6)</f>
      </c>
      <c r="L2702" s="38">
        <v>0</v>
      </c>
      <c s="32">
        <f>ROUND(ROUND(L2702,2)*ROUND(G2702,3),2)</f>
      </c>
      <c s="36" t="s">
        <v>54</v>
      </c>
      <c>
        <f>(M2702*21)/100</f>
      </c>
      <c t="s">
        <v>27</v>
      </c>
    </row>
    <row r="2703" spans="1:5" ht="12.75">
      <c r="A2703" s="35" t="s">
        <v>55</v>
      </c>
      <c r="E2703" s="39" t="s">
        <v>2803</v>
      </c>
    </row>
    <row r="2704" spans="1:5" ht="12.75">
      <c r="A2704" s="35" t="s">
        <v>56</v>
      </c>
      <c r="E2704" s="40" t="s">
        <v>5</v>
      </c>
    </row>
    <row r="2705" spans="1:5" ht="12.75">
      <c r="A2705" t="s">
        <v>57</v>
      </c>
      <c r="E2705" s="39" t="s">
        <v>5</v>
      </c>
    </row>
    <row r="2706" spans="1:16" ht="12.75">
      <c r="A2706" t="s">
        <v>49</v>
      </c>
      <c s="34" t="s">
        <v>2804</v>
      </c>
      <c s="34" t="s">
        <v>2805</v>
      </c>
      <c s="35" t="s">
        <v>5</v>
      </c>
      <c s="6" t="s">
        <v>2806</v>
      </c>
      <c s="36" t="s">
        <v>409</v>
      </c>
      <c s="37">
        <v>558.51</v>
      </c>
      <c s="36">
        <v>0</v>
      </c>
      <c s="36">
        <f>ROUND(G2706*H2706,6)</f>
      </c>
      <c r="L2706" s="38">
        <v>0</v>
      </c>
      <c s="32">
        <f>ROUND(ROUND(L2706,2)*ROUND(G2706,3),2)</f>
      </c>
      <c s="36" t="s">
        <v>54</v>
      </c>
      <c>
        <f>(M2706*21)/100</f>
      </c>
      <c t="s">
        <v>27</v>
      </c>
    </row>
    <row r="2707" spans="1:5" ht="12.75">
      <c r="A2707" s="35" t="s">
        <v>55</v>
      </c>
      <c r="E2707" s="39" t="s">
        <v>2806</v>
      </c>
    </row>
    <row r="2708" spans="1:5" ht="12.75">
      <c r="A2708" s="35" t="s">
        <v>56</v>
      </c>
      <c r="E2708" s="40" t="s">
        <v>5</v>
      </c>
    </row>
    <row r="2709" spans="1:5" ht="12.75">
      <c r="A2709" t="s">
        <v>57</v>
      </c>
      <c r="E2709" s="39" t="s">
        <v>5</v>
      </c>
    </row>
    <row r="2710" spans="1:16" ht="12.75">
      <c r="A2710" t="s">
        <v>49</v>
      </c>
      <c s="34" t="s">
        <v>2807</v>
      </c>
      <c s="34" t="s">
        <v>2808</v>
      </c>
      <c s="35" t="s">
        <v>5</v>
      </c>
      <c s="6" t="s">
        <v>2809</v>
      </c>
      <c s="36" t="s">
        <v>409</v>
      </c>
      <c s="37">
        <v>1108.24</v>
      </c>
      <c s="36">
        <v>0</v>
      </c>
      <c s="36">
        <f>ROUND(G2710*H2710,6)</f>
      </c>
      <c r="L2710" s="38">
        <v>0</v>
      </c>
      <c s="32">
        <f>ROUND(ROUND(L2710,2)*ROUND(G2710,3),2)</f>
      </c>
      <c s="36" t="s">
        <v>54</v>
      </c>
      <c>
        <f>(M2710*21)/100</f>
      </c>
      <c t="s">
        <v>27</v>
      </c>
    </row>
    <row r="2711" spans="1:5" ht="12.75">
      <c r="A2711" s="35" t="s">
        <v>55</v>
      </c>
      <c r="E2711" s="39" t="s">
        <v>2809</v>
      </c>
    </row>
    <row r="2712" spans="1:5" ht="12.75">
      <c r="A2712" s="35" t="s">
        <v>56</v>
      </c>
      <c r="E2712" s="40" t="s">
        <v>5</v>
      </c>
    </row>
    <row r="2713" spans="1:5" ht="12.75">
      <c r="A2713" t="s">
        <v>57</v>
      </c>
      <c r="E2713" s="39" t="s">
        <v>5</v>
      </c>
    </row>
    <row r="2714" spans="1:16" ht="25.5">
      <c r="A2714" t="s">
        <v>49</v>
      </c>
      <c s="34" t="s">
        <v>2810</v>
      </c>
      <c s="34" t="s">
        <v>2811</v>
      </c>
      <c s="35" t="s">
        <v>5</v>
      </c>
      <c s="6" t="s">
        <v>2812</v>
      </c>
      <c s="36" t="s">
        <v>409</v>
      </c>
      <c s="37">
        <v>600.191</v>
      </c>
      <c s="36">
        <v>0</v>
      </c>
      <c s="36">
        <f>ROUND(G2714*H2714,6)</f>
      </c>
      <c r="L2714" s="38">
        <v>0</v>
      </c>
      <c s="32">
        <f>ROUND(ROUND(L2714,2)*ROUND(G2714,3),2)</f>
      </c>
      <c s="36" t="s">
        <v>54</v>
      </c>
      <c>
        <f>(M2714*21)/100</f>
      </c>
      <c t="s">
        <v>27</v>
      </c>
    </row>
    <row r="2715" spans="1:5" ht="25.5">
      <c r="A2715" s="35" t="s">
        <v>55</v>
      </c>
      <c r="E2715" s="39" t="s">
        <v>2812</v>
      </c>
    </row>
    <row r="2716" spans="1:5" ht="12.75">
      <c r="A2716" s="35" t="s">
        <v>56</v>
      </c>
      <c r="E2716" s="40" t="s">
        <v>5</v>
      </c>
    </row>
    <row r="2717" spans="1:5" ht="12.75">
      <c r="A2717" t="s">
        <v>57</v>
      </c>
      <c r="E2717" s="39" t="s">
        <v>5</v>
      </c>
    </row>
    <row r="2718" spans="1:16" ht="25.5">
      <c r="A2718" t="s">
        <v>49</v>
      </c>
      <c s="34" t="s">
        <v>2813</v>
      </c>
      <c s="34" t="s">
        <v>2814</v>
      </c>
      <c s="35" t="s">
        <v>5</v>
      </c>
      <c s="6" t="s">
        <v>2815</v>
      </c>
      <c s="36" t="s">
        <v>409</v>
      </c>
      <c s="37">
        <v>2573.244</v>
      </c>
      <c s="36">
        <v>0</v>
      </c>
      <c s="36">
        <f>ROUND(G2718*H2718,6)</f>
      </c>
      <c r="L2718" s="38">
        <v>0</v>
      </c>
      <c s="32">
        <f>ROUND(ROUND(L2718,2)*ROUND(G2718,3),2)</f>
      </c>
      <c s="36" t="s">
        <v>54</v>
      </c>
      <c>
        <f>(M2718*21)/100</f>
      </c>
      <c t="s">
        <v>27</v>
      </c>
    </row>
    <row r="2719" spans="1:5" ht="25.5">
      <c r="A2719" s="35" t="s">
        <v>55</v>
      </c>
      <c r="E2719" s="39" t="s">
        <v>2815</v>
      </c>
    </row>
    <row r="2720" spans="1:5" ht="12.75">
      <c r="A2720" s="35" t="s">
        <v>56</v>
      </c>
      <c r="E2720" s="40" t="s">
        <v>5</v>
      </c>
    </row>
    <row r="2721" spans="1:5" ht="12.75">
      <c r="A2721" t="s">
        <v>57</v>
      </c>
      <c r="E2721" s="39" t="s">
        <v>5</v>
      </c>
    </row>
    <row r="2722" spans="1:16" ht="25.5">
      <c r="A2722" t="s">
        <v>49</v>
      </c>
      <c s="34" t="s">
        <v>2816</v>
      </c>
      <c s="34" t="s">
        <v>2817</v>
      </c>
      <c s="35" t="s">
        <v>5</v>
      </c>
      <c s="6" t="s">
        <v>2818</v>
      </c>
      <c s="36" t="s">
        <v>172</v>
      </c>
      <c s="37">
        <v>207.4</v>
      </c>
      <c s="36">
        <v>0</v>
      </c>
      <c s="36">
        <f>ROUND(G2722*H2722,6)</f>
      </c>
      <c r="L2722" s="38">
        <v>0</v>
      </c>
      <c s="32">
        <f>ROUND(ROUND(L2722,2)*ROUND(G2722,3),2)</f>
      </c>
      <c s="36" t="s">
        <v>54</v>
      </c>
      <c>
        <f>(M2722*21)/100</f>
      </c>
      <c t="s">
        <v>27</v>
      </c>
    </row>
    <row r="2723" spans="1:5" ht="25.5">
      <c r="A2723" s="35" t="s">
        <v>55</v>
      </c>
      <c r="E2723" s="39" t="s">
        <v>2818</v>
      </c>
    </row>
    <row r="2724" spans="1:5" ht="12.75">
      <c r="A2724" s="35" t="s">
        <v>56</v>
      </c>
      <c r="E2724" s="40" t="s">
        <v>5</v>
      </c>
    </row>
    <row r="2725" spans="1:5" ht="12.75">
      <c r="A2725" t="s">
        <v>57</v>
      </c>
      <c r="E2725" s="39" t="s">
        <v>5</v>
      </c>
    </row>
    <row r="2726" spans="1:16" ht="25.5">
      <c r="A2726" t="s">
        <v>49</v>
      </c>
      <c s="34" t="s">
        <v>2819</v>
      </c>
      <c s="34" t="s">
        <v>2820</v>
      </c>
      <c s="35" t="s">
        <v>5</v>
      </c>
      <c s="6" t="s">
        <v>2821</v>
      </c>
      <c s="36" t="s">
        <v>172</v>
      </c>
      <c s="37">
        <v>77.6</v>
      </c>
      <c s="36">
        <v>0</v>
      </c>
      <c s="36">
        <f>ROUND(G2726*H2726,6)</f>
      </c>
      <c r="L2726" s="38">
        <v>0</v>
      </c>
      <c s="32">
        <f>ROUND(ROUND(L2726,2)*ROUND(G2726,3),2)</f>
      </c>
      <c s="36" t="s">
        <v>54</v>
      </c>
      <c>
        <f>(M2726*21)/100</f>
      </c>
      <c t="s">
        <v>27</v>
      </c>
    </row>
    <row r="2727" spans="1:5" ht="25.5">
      <c r="A2727" s="35" t="s">
        <v>55</v>
      </c>
      <c r="E2727" s="39" t="s">
        <v>2821</v>
      </c>
    </row>
    <row r="2728" spans="1:5" ht="12.75">
      <c r="A2728" s="35" t="s">
        <v>56</v>
      </c>
      <c r="E2728" s="40" t="s">
        <v>5</v>
      </c>
    </row>
    <row r="2729" spans="1:5" ht="12.75">
      <c r="A2729" t="s">
        <v>57</v>
      </c>
      <c r="E2729" s="39" t="s">
        <v>5</v>
      </c>
    </row>
    <row r="2730" spans="1:16" ht="25.5">
      <c r="A2730" t="s">
        <v>49</v>
      </c>
      <c s="34" t="s">
        <v>2822</v>
      </c>
      <c s="34" t="s">
        <v>2823</v>
      </c>
      <c s="35" t="s">
        <v>5</v>
      </c>
      <c s="6" t="s">
        <v>2824</v>
      </c>
      <c s="36" t="s">
        <v>172</v>
      </c>
      <c s="37">
        <v>11</v>
      </c>
      <c s="36">
        <v>0</v>
      </c>
      <c s="36">
        <f>ROUND(G2730*H2730,6)</f>
      </c>
      <c r="L2730" s="38">
        <v>0</v>
      </c>
      <c s="32">
        <f>ROUND(ROUND(L2730,2)*ROUND(G2730,3),2)</f>
      </c>
      <c s="36" t="s">
        <v>54</v>
      </c>
      <c>
        <f>(M2730*21)/100</f>
      </c>
      <c t="s">
        <v>27</v>
      </c>
    </row>
    <row r="2731" spans="1:5" ht="25.5">
      <c r="A2731" s="35" t="s">
        <v>55</v>
      </c>
      <c r="E2731" s="39" t="s">
        <v>2824</v>
      </c>
    </row>
    <row r="2732" spans="1:5" ht="12.75">
      <c r="A2732" s="35" t="s">
        <v>56</v>
      </c>
      <c r="E2732" s="40" t="s">
        <v>5</v>
      </c>
    </row>
    <row r="2733" spans="1:5" ht="12.75">
      <c r="A2733" t="s">
        <v>57</v>
      </c>
      <c r="E2733" s="39" t="s">
        <v>5</v>
      </c>
    </row>
    <row r="2734" spans="1:16" ht="25.5">
      <c r="A2734" t="s">
        <v>49</v>
      </c>
      <c s="34" t="s">
        <v>2825</v>
      </c>
      <c s="34" t="s">
        <v>2826</v>
      </c>
      <c s="35" t="s">
        <v>5</v>
      </c>
      <c s="6" t="s">
        <v>2827</v>
      </c>
      <c s="36" t="s">
        <v>172</v>
      </c>
      <c s="37">
        <v>2.8</v>
      </c>
      <c s="36">
        <v>0</v>
      </c>
      <c s="36">
        <f>ROUND(G2734*H2734,6)</f>
      </c>
      <c r="L2734" s="38">
        <v>0</v>
      </c>
      <c s="32">
        <f>ROUND(ROUND(L2734,2)*ROUND(G2734,3),2)</f>
      </c>
      <c s="36" t="s">
        <v>54</v>
      </c>
      <c>
        <f>(M2734*21)/100</f>
      </c>
      <c t="s">
        <v>27</v>
      </c>
    </row>
    <row r="2735" spans="1:5" ht="25.5">
      <c r="A2735" s="35" t="s">
        <v>55</v>
      </c>
      <c r="E2735" s="39" t="s">
        <v>2827</v>
      </c>
    </row>
    <row r="2736" spans="1:5" ht="12.75">
      <c r="A2736" s="35" t="s">
        <v>56</v>
      </c>
      <c r="E2736" s="40" t="s">
        <v>5</v>
      </c>
    </row>
    <row r="2737" spans="1:5" ht="12.75">
      <c r="A2737" t="s">
        <v>57</v>
      </c>
      <c r="E2737" s="39" t="s">
        <v>5</v>
      </c>
    </row>
    <row r="2738" spans="1:16" ht="25.5">
      <c r="A2738" t="s">
        <v>49</v>
      </c>
      <c s="34" t="s">
        <v>2828</v>
      </c>
      <c s="34" t="s">
        <v>2829</v>
      </c>
      <c s="35" t="s">
        <v>5</v>
      </c>
      <c s="6" t="s">
        <v>2830</v>
      </c>
      <c s="36" t="s">
        <v>409</v>
      </c>
      <c s="37">
        <v>84.438</v>
      </c>
      <c s="36">
        <v>0</v>
      </c>
      <c s="36">
        <f>ROUND(G2738*H2738,6)</f>
      </c>
      <c r="L2738" s="38">
        <v>0</v>
      </c>
      <c s="32">
        <f>ROUND(ROUND(L2738,2)*ROUND(G2738,3),2)</f>
      </c>
      <c s="36" t="s">
        <v>54</v>
      </c>
      <c>
        <f>(M2738*21)/100</f>
      </c>
      <c t="s">
        <v>27</v>
      </c>
    </row>
    <row r="2739" spans="1:5" ht="25.5">
      <c r="A2739" s="35" t="s">
        <v>55</v>
      </c>
      <c r="E2739" s="39" t="s">
        <v>2830</v>
      </c>
    </row>
    <row r="2740" spans="1:5" ht="12.75">
      <c r="A2740" s="35" t="s">
        <v>56</v>
      </c>
      <c r="E2740" s="40" t="s">
        <v>5</v>
      </c>
    </row>
    <row r="2741" spans="1:5" ht="12.75">
      <c r="A2741" t="s">
        <v>57</v>
      </c>
      <c r="E2741" s="39" t="s">
        <v>5</v>
      </c>
    </row>
    <row r="2742" spans="1:16" ht="25.5">
      <c r="A2742" t="s">
        <v>49</v>
      </c>
      <c s="34" t="s">
        <v>2831</v>
      </c>
      <c s="34" t="s">
        <v>2832</v>
      </c>
      <c s="35" t="s">
        <v>5</v>
      </c>
      <c s="6" t="s">
        <v>2833</v>
      </c>
      <c s="36" t="s">
        <v>409</v>
      </c>
      <c s="37">
        <v>135.34</v>
      </c>
      <c s="36">
        <v>0</v>
      </c>
      <c s="36">
        <f>ROUND(G2742*H2742,6)</f>
      </c>
      <c r="L2742" s="38">
        <v>0</v>
      </c>
      <c s="32">
        <f>ROUND(ROUND(L2742,2)*ROUND(G2742,3),2)</f>
      </c>
      <c s="36" t="s">
        <v>54</v>
      </c>
      <c>
        <f>(M2742*21)/100</f>
      </c>
      <c t="s">
        <v>27</v>
      </c>
    </row>
    <row r="2743" spans="1:5" ht="25.5">
      <c r="A2743" s="35" t="s">
        <v>55</v>
      </c>
      <c r="E2743" s="39" t="s">
        <v>2833</v>
      </c>
    </row>
    <row r="2744" spans="1:5" ht="12.75">
      <c r="A2744" s="35" t="s">
        <v>56</v>
      </c>
      <c r="E2744" s="40" t="s">
        <v>5</v>
      </c>
    </row>
    <row r="2745" spans="1:5" ht="12.75">
      <c r="A2745" t="s">
        <v>57</v>
      </c>
      <c r="E2745" s="39" t="s">
        <v>5</v>
      </c>
    </row>
    <row r="2746" spans="1:16" ht="25.5">
      <c r="A2746" t="s">
        <v>49</v>
      </c>
      <c s="34" t="s">
        <v>2834</v>
      </c>
      <c s="34" t="s">
        <v>2835</v>
      </c>
      <c s="35" t="s">
        <v>5</v>
      </c>
      <c s="6" t="s">
        <v>2836</v>
      </c>
      <c s="36" t="s">
        <v>350</v>
      </c>
      <c s="37">
        <v>2</v>
      </c>
      <c s="36">
        <v>0</v>
      </c>
      <c s="36">
        <f>ROUND(G2746*H2746,6)</f>
      </c>
      <c r="L2746" s="38">
        <v>0</v>
      </c>
      <c s="32">
        <f>ROUND(ROUND(L2746,2)*ROUND(G2746,3),2)</f>
      </c>
      <c s="36" t="s">
        <v>54</v>
      </c>
      <c>
        <f>(M2746*21)/100</f>
      </c>
      <c t="s">
        <v>27</v>
      </c>
    </row>
    <row r="2747" spans="1:5" ht="25.5">
      <c r="A2747" s="35" t="s">
        <v>55</v>
      </c>
      <c r="E2747" s="39" t="s">
        <v>2836</v>
      </c>
    </row>
    <row r="2748" spans="1:5" ht="12.75">
      <c r="A2748" s="35" t="s">
        <v>56</v>
      </c>
      <c r="E2748" s="40" t="s">
        <v>5</v>
      </c>
    </row>
    <row r="2749" spans="1:5" ht="12.75">
      <c r="A2749" t="s">
        <v>57</v>
      </c>
      <c r="E2749" s="39" t="s">
        <v>5</v>
      </c>
    </row>
    <row r="2750" spans="1:16" ht="25.5">
      <c r="A2750" t="s">
        <v>49</v>
      </c>
      <c s="34" t="s">
        <v>2837</v>
      </c>
      <c s="34" t="s">
        <v>2838</v>
      </c>
      <c s="35" t="s">
        <v>5</v>
      </c>
      <c s="6" t="s">
        <v>2724</v>
      </c>
      <c s="36" t="s">
        <v>409</v>
      </c>
      <c s="37">
        <v>1.08</v>
      </c>
      <c s="36">
        <v>0</v>
      </c>
      <c s="36">
        <f>ROUND(G2750*H2750,6)</f>
      </c>
      <c r="L2750" s="38">
        <v>0</v>
      </c>
      <c s="32">
        <f>ROUND(ROUND(L2750,2)*ROUND(G2750,3),2)</f>
      </c>
      <c s="36" t="s">
        <v>54</v>
      </c>
      <c>
        <f>(M2750*21)/100</f>
      </c>
      <c t="s">
        <v>27</v>
      </c>
    </row>
    <row r="2751" spans="1:5" ht="38.25">
      <c r="A2751" s="35" t="s">
        <v>55</v>
      </c>
      <c r="E2751" s="39" t="s">
        <v>2725</v>
      </c>
    </row>
    <row r="2752" spans="1:5" ht="12.75">
      <c r="A2752" s="35" t="s">
        <v>56</v>
      </c>
      <c r="E2752" s="40" t="s">
        <v>5</v>
      </c>
    </row>
    <row r="2753" spans="1:5" ht="12.75">
      <c r="A2753" t="s">
        <v>57</v>
      </c>
      <c r="E2753" s="39" t="s">
        <v>5</v>
      </c>
    </row>
    <row r="2754" spans="1:16" ht="25.5">
      <c r="A2754" t="s">
        <v>49</v>
      </c>
      <c s="34" t="s">
        <v>2839</v>
      </c>
      <c s="34" t="s">
        <v>2840</v>
      </c>
      <c s="35" t="s">
        <v>5</v>
      </c>
      <c s="6" t="s">
        <v>2841</v>
      </c>
      <c s="36" t="s">
        <v>409</v>
      </c>
      <c s="37">
        <v>265.512</v>
      </c>
      <c s="36">
        <v>0</v>
      </c>
      <c s="36">
        <f>ROUND(G2754*H2754,6)</f>
      </c>
      <c r="L2754" s="38">
        <v>0</v>
      </c>
      <c s="32">
        <f>ROUND(ROUND(L2754,2)*ROUND(G2754,3),2)</f>
      </c>
      <c s="36" t="s">
        <v>54</v>
      </c>
      <c>
        <f>(M2754*21)/100</f>
      </c>
      <c t="s">
        <v>27</v>
      </c>
    </row>
    <row r="2755" spans="1:5" ht="25.5">
      <c r="A2755" s="35" t="s">
        <v>55</v>
      </c>
      <c r="E2755" s="39" t="s">
        <v>2841</v>
      </c>
    </row>
    <row r="2756" spans="1:5" ht="12.75">
      <c r="A2756" s="35" t="s">
        <v>56</v>
      </c>
      <c r="E2756" s="40" t="s">
        <v>5</v>
      </c>
    </row>
    <row r="2757" spans="1:5" ht="12.75">
      <c r="A2757" t="s">
        <v>57</v>
      </c>
      <c r="E2757" s="39" t="s">
        <v>5</v>
      </c>
    </row>
    <row r="2758" spans="1:16" ht="25.5">
      <c r="A2758" t="s">
        <v>49</v>
      </c>
      <c s="34" t="s">
        <v>2842</v>
      </c>
      <c s="34" t="s">
        <v>2843</v>
      </c>
      <c s="35" t="s">
        <v>5</v>
      </c>
      <c s="6" t="s">
        <v>2844</v>
      </c>
      <c s="36" t="s">
        <v>409</v>
      </c>
      <c s="37">
        <v>759.166</v>
      </c>
      <c s="36">
        <v>0</v>
      </c>
      <c s="36">
        <f>ROUND(G2758*H2758,6)</f>
      </c>
      <c r="L2758" s="38">
        <v>0</v>
      </c>
      <c s="32">
        <f>ROUND(ROUND(L2758,2)*ROUND(G2758,3),2)</f>
      </c>
      <c s="36" t="s">
        <v>54</v>
      </c>
      <c>
        <f>(M2758*21)/100</f>
      </c>
      <c t="s">
        <v>27</v>
      </c>
    </row>
    <row r="2759" spans="1:5" ht="25.5">
      <c r="A2759" s="35" t="s">
        <v>55</v>
      </c>
      <c r="E2759" s="39" t="s">
        <v>2844</v>
      </c>
    </row>
    <row r="2760" spans="1:5" ht="12.75">
      <c r="A2760" s="35" t="s">
        <v>56</v>
      </c>
      <c r="E2760" s="40" t="s">
        <v>5</v>
      </c>
    </row>
    <row r="2761" spans="1:5" ht="12.75">
      <c r="A2761" t="s">
        <v>57</v>
      </c>
      <c r="E2761" s="39" t="s">
        <v>5</v>
      </c>
    </row>
    <row r="2762" spans="1:16" ht="25.5">
      <c r="A2762" t="s">
        <v>49</v>
      </c>
      <c s="34" t="s">
        <v>2845</v>
      </c>
      <c s="34" t="s">
        <v>2846</v>
      </c>
      <c s="35" t="s">
        <v>5</v>
      </c>
      <c s="6" t="s">
        <v>1568</v>
      </c>
      <c s="36" t="s">
        <v>53</v>
      </c>
      <c s="37">
        <v>547.695</v>
      </c>
      <c s="36">
        <v>0</v>
      </c>
      <c s="36">
        <f>ROUND(G2762*H2762,6)</f>
      </c>
      <c r="L2762" s="38">
        <v>0</v>
      </c>
      <c s="32">
        <f>ROUND(ROUND(L2762,2)*ROUND(G2762,3),2)</f>
      </c>
      <c s="36" t="s">
        <v>54</v>
      </c>
      <c>
        <f>(M2762*21)/100</f>
      </c>
      <c t="s">
        <v>27</v>
      </c>
    </row>
    <row r="2763" spans="1:5" ht="25.5">
      <c r="A2763" s="35" t="s">
        <v>55</v>
      </c>
      <c r="E2763" s="39" t="s">
        <v>1568</v>
      </c>
    </row>
    <row r="2764" spans="1:5" ht="12.75">
      <c r="A2764" s="35" t="s">
        <v>56</v>
      </c>
      <c r="E2764" s="40" t="s">
        <v>5</v>
      </c>
    </row>
    <row r="2765" spans="1:5" ht="12.75">
      <c r="A2765" t="s">
        <v>57</v>
      </c>
      <c r="E2765" s="39" t="s">
        <v>5</v>
      </c>
    </row>
    <row r="2766" spans="1:16" ht="38.25">
      <c r="A2766" t="s">
        <v>49</v>
      </c>
      <c s="34" t="s">
        <v>2847</v>
      </c>
      <c s="34" t="s">
        <v>60</v>
      </c>
      <c s="35" t="s">
        <v>5</v>
      </c>
      <c s="6" t="s">
        <v>305</v>
      </c>
      <c s="36" t="s">
        <v>53</v>
      </c>
      <c s="37">
        <v>547.695</v>
      </c>
      <c s="36">
        <v>0</v>
      </c>
      <c s="36">
        <f>ROUND(G2766*H2766,6)</f>
      </c>
      <c r="L2766" s="38">
        <v>0</v>
      </c>
      <c s="32">
        <f>ROUND(ROUND(L2766,2)*ROUND(G2766,3),2)</f>
      </c>
      <c s="36" t="s">
        <v>54</v>
      </c>
      <c>
        <f>(M2766*21)/100</f>
      </c>
      <c t="s">
        <v>27</v>
      </c>
    </row>
    <row r="2767" spans="1:5" ht="51">
      <c r="A2767" s="35" t="s">
        <v>55</v>
      </c>
      <c r="E2767" s="39" t="s">
        <v>1369</v>
      </c>
    </row>
    <row r="2768" spans="1:5" ht="12.75">
      <c r="A2768" s="35" t="s">
        <v>56</v>
      </c>
      <c r="E2768" s="40" t="s">
        <v>5</v>
      </c>
    </row>
    <row r="2769" spans="1:5" ht="12.75">
      <c r="A2769" t="s">
        <v>57</v>
      </c>
      <c r="E2769" s="39" t="s">
        <v>5</v>
      </c>
    </row>
    <row r="2770" spans="1:13" ht="12.75">
      <c r="A2770" t="s">
        <v>46</v>
      </c>
      <c r="C2770" s="31" t="s">
        <v>865</v>
      </c>
      <c r="E2770" s="33" t="s">
        <v>2848</v>
      </c>
      <c r="J2770" s="32">
        <f>0</f>
      </c>
      <c s="32">
        <f>0</f>
      </c>
      <c s="32">
        <f>0+L2771+L2775+L2779+L2783+L2787</f>
      </c>
      <c s="32">
        <f>0+M2771+M2775+M2779+M2783+M2787</f>
      </c>
    </row>
    <row r="2771" spans="1:16" ht="25.5">
      <c r="A2771" t="s">
        <v>49</v>
      </c>
      <c s="34" t="s">
        <v>2849</v>
      </c>
      <c s="34" t="s">
        <v>2850</v>
      </c>
      <c s="35" t="s">
        <v>5</v>
      </c>
      <c s="6" t="s">
        <v>2851</v>
      </c>
      <c s="36" t="s">
        <v>172</v>
      </c>
      <c s="37">
        <v>25</v>
      </c>
      <c s="36">
        <v>0</v>
      </c>
      <c s="36">
        <f>ROUND(G2771*H2771,6)</f>
      </c>
      <c r="L2771" s="38">
        <v>0</v>
      </c>
      <c s="32">
        <f>ROUND(ROUND(L2771,2)*ROUND(G2771,3),2)</f>
      </c>
      <c s="36" t="s">
        <v>54</v>
      </c>
      <c>
        <f>(M2771*21)/100</f>
      </c>
      <c t="s">
        <v>27</v>
      </c>
    </row>
    <row r="2772" spans="1:5" ht="25.5">
      <c r="A2772" s="35" t="s">
        <v>55</v>
      </c>
      <c r="E2772" s="39" t="s">
        <v>2851</v>
      </c>
    </row>
    <row r="2773" spans="1:5" ht="12.75">
      <c r="A2773" s="35" t="s">
        <v>56</v>
      </c>
      <c r="E2773" s="40" t="s">
        <v>5</v>
      </c>
    </row>
    <row r="2774" spans="1:5" ht="12.75">
      <c r="A2774" t="s">
        <v>57</v>
      </c>
      <c r="E2774" s="39" t="s">
        <v>5</v>
      </c>
    </row>
    <row r="2775" spans="1:16" ht="25.5">
      <c r="A2775" t="s">
        <v>49</v>
      </c>
      <c s="34" t="s">
        <v>2852</v>
      </c>
      <c s="34" t="s">
        <v>2853</v>
      </c>
      <c s="35" t="s">
        <v>5</v>
      </c>
      <c s="6" t="s">
        <v>2854</v>
      </c>
      <c s="36" t="s">
        <v>172</v>
      </c>
      <c s="37">
        <v>15</v>
      </c>
      <c s="36">
        <v>0</v>
      </c>
      <c s="36">
        <f>ROUND(G2775*H2775,6)</f>
      </c>
      <c r="L2775" s="38">
        <v>0</v>
      </c>
      <c s="32">
        <f>ROUND(ROUND(L2775,2)*ROUND(G2775,3),2)</f>
      </c>
      <c s="36" t="s">
        <v>54</v>
      </c>
      <c>
        <f>(M2775*21)/100</f>
      </c>
      <c t="s">
        <v>27</v>
      </c>
    </row>
    <row r="2776" spans="1:5" ht="25.5">
      <c r="A2776" s="35" t="s">
        <v>55</v>
      </c>
      <c r="E2776" s="39" t="s">
        <v>2854</v>
      </c>
    </row>
    <row r="2777" spans="1:5" ht="12.75">
      <c r="A2777" s="35" t="s">
        <v>56</v>
      </c>
      <c r="E2777" s="40" t="s">
        <v>5</v>
      </c>
    </row>
    <row r="2778" spans="1:5" ht="12.75">
      <c r="A2778" t="s">
        <v>57</v>
      </c>
      <c r="E2778" s="39" t="s">
        <v>5</v>
      </c>
    </row>
    <row r="2779" spans="1:16" ht="25.5">
      <c r="A2779" t="s">
        <v>49</v>
      </c>
      <c s="34" t="s">
        <v>2855</v>
      </c>
      <c s="34" t="s">
        <v>2856</v>
      </c>
      <c s="35" t="s">
        <v>5</v>
      </c>
      <c s="6" t="s">
        <v>2857</v>
      </c>
      <c s="36" t="s">
        <v>172</v>
      </c>
      <c s="37">
        <v>3.3</v>
      </c>
      <c s="36">
        <v>0</v>
      </c>
      <c s="36">
        <f>ROUND(G2779*H2779,6)</f>
      </c>
      <c r="L2779" s="38">
        <v>0</v>
      </c>
      <c s="32">
        <f>ROUND(ROUND(L2779,2)*ROUND(G2779,3),2)</f>
      </c>
      <c s="36" t="s">
        <v>54</v>
      </c>
      <c>
        <f>(M2779*21)/100</f>
      </c>
      <c t="s">
        <v>27</v>
      </c>
    </row>
    <row r="2780" spans="1:5" ht="25.5">
      <c r="A2780" s="35" t="s">
        <v>55</v>
      </c>
      <c r="E2780" s="39" t="s">
        <v>2857</v>
      </c>
    </row>
    <row r="2781" spans="1:5" ht="12.75">
      <c r="A2781" s="35" t="s">
        <v>56</v>
      </c>
      <c r="E2781" s="40" t="s">
        <v>5</v>
      </c>
    </row>
    <row r="2782" spans="1:5" ht="12.75">
      <c r="A2782" t="s">
        <v>57</v>
      </c>
      <c r="E2782" s="39" t="s">
        <v>5</v>
      </c>
    </row>
    <row r="2783" spans="1:16" ht="25.5">
      <c r="A2783" t="s">
        <v>49</v>
      </c>
      <c s="34" t="s">
        <v>2858</v>
      </c>
      <c s="34" t="s">
        <v>2859</v>
      </c>
      <c s="35" t="s">
        <v>5</v>
      </c>
      <c s="6" t="s">
        <v>2860</v>
      </c>
      <c s="36" t="s">
        <v>172</v>
      </c>
      <c s="37">
        <v>15</v>
      </c>
      <c s="36">
        <v>0</v>
      </c>
      <c s="36">
        <f>ROUND(G2783*H2783,6)</f>
      </c>
      <c r="L2783" s="38">
        <v>0</v>
      </c>
      <c s="32">
        <f>ROUND(ROUND(L2783,2)*ROUND(G2783,3),2)</f>
      </c>
      <c s="36" t="s">
        <v>54</v>
      </c>
      <c>
        <f>(M2783*21)/100</f>
      </c>
      <c t="s">
        <v>27</v>
      </c>
    </row>
    <row r="2784" spans="1:5" ht="25.5">
      <c r="A2784" s="35" t="s">
        <v>55</v>
      </c>
      <c r="E2784" s="39" t="s">
        <v>2860</v>
      </c>
    </row>
    <row r="2785" spans="1:5" ht="12.75">
      <c r="A2785" s="35" t="s">
        <v>56</v>
      </c>
      <c r="E2785" s="40" t="s">
        <v>5</v>
      </c>
    </row>
    <row r="2786" spans="1:5" ht="12.75">
      <c r="A2786" t="s">
        <v>57</v>
      </c>
      <c r="E2786" s="39" t="s">
        <v>5</v>
      </c>
    </row>
    <row r="2787" spans="1:16" ht="25.5">
      <c r="A2787" t="s">
        <v>49</v>
      </c>
      <c s="34" t="s">
        <v>2861</v>
      </c>
      <c s="34" t="s">
        <v>2862</v>
      </c>
      <c s="35" t="s">
        <v>5</v>
      </c>
      <c s="6" t="s">
        <v>2863</v>
      </c>
      <c s="36" t="s">
        <v>172</v>
      </c>
      <c s="37">
        <v>45</v>
      </c>
      <c s="36">
        <v>0</v>
      </c>
      <c s="36">
        <f>ROUND(G2787*H2787,6)</f>
      </c>
      <c r="L2787" s="38">
        <v>0</v>
      </c>
      <c s="32">
        <f>ROUND(ROUND(L2787,2)*ROUND(G2787,3),2)</f>
      </c>
      <c s="36" t="s">
        <v>54</v>
      </c>
      <c>
        <f>(M2787*21)/100</f>
      </c>
      <c t="s">
        <v>27</v>
      </c>
    </row>
    <row r="2788" spans="1:5" ht="38.25">
      <c r="A2788" s="35" t="s">
        <v>55</v>
      </c>
      <c r="E2788" s="39" t="s">
        <v>2864</v>
      </c>
    </row>
    <row r="2789" spans="1:5" ht="12.75">
      <c r="A2789" s="35" t="s">
        <v>56</v>
      </c>
      <c r="E2789" s="40" t="s">
        <v>5</v>
      </c>
    </row>
    <row r="2790" spans="1:5" ht="12.75">
      <c r="A2790" t="s">
        <v>57</v>
      </c>
      <c r="E2790" s="39" t="s">
        <v>5</v>
      </c>
    </row>
    <row r="2791" spans="1:13" ht="12.75">
      <c r="A2791" t="s">
        <v>46</v>
      </c>
      <c r="C2791" s="31" t="s">
        <v>585</v>
      </c>
      <c r="E2791" s="33" t="s">
        <v>586</v>
      </c>
      <c r="J2791" s="32">
        <f>0</f>
      </c>
      <c s="32">
        <f>0</f>
      </c>
      <c s="32">
        <f>0+L2792</f>
      </c>
      <c s="32">
        <f>0+M2792</f>
      </c>
    </row>
    <row r="2792" spans="1:16" ht="25.5">
      <c r="A2792" t="s">
        <v>49</v>
      </c>
      <c s="34" t="s">
        <v>2865</v>
      </c>
      <c s="34" t="s">
        <v>2866</v>
      </c>
      <c s="35" t="s">
        <v>5</v>
      </c>
      <c s="6" t="s">
        <v>2867</v>
      </c>
      <c s="36" t="s">
        <v>53</v>
      </c>
      <c s="37">
        <v>692.187</v>
      </c>
      <c s="36">
        <v>0</v>
      </c>
      <c s="36">
        <f>ROUND(G2792*H2792,6)</f>
      </c>
      <c r="L2792" s="38">
        <v>0</v>
      </c>
      <c s="32">
        <f>ROUND(ROUND(L2792,2)*ROUND(G2792,3),2)</f>
      </c>
      <c s="36" t="s">
        <v>54</v>
      </c>
      <c>
        <f>(M2792*21)/100</f>
      </c>
      <c t="s">
        <v>27</v>
      </c>
    </row>
    <row r="2793" spans="1:5" ht="38.25">
      <c r="A2793" s="35" t="s">
        <v>55</v>
      </c>
      <c r="E2793" s="39" t="s">
        <v>2868</v>
      </c>
    </row>
    <row r="2794" spans="1:5" ht="12.75">
      <c r="A2794" s="35" t="s">
        <v>56</v>
      </c>
      <c r="E2794" s="40" t="s">
        <v>5</v>
      </c>
    </row>
    <row r="2795" spans="1:5" ht="12.75">
      <c r="A2795" t="s">
        <v>57</v>
      </c>
      <c r="E2795" s="39" t="s">
        <v>5</v>
      </c>
    </row>
    <row r="2796" spans="1:13" ht="12.75">
      <c r="A2796" t="s">
        <v>46</v>
      </c>
      <c r="C2796" s="31" t="s">
        <v>590</v>
      </c>
      <c r="E2796" s="33" t="s">
        <v>591</v>
      </c>
      <c r="J2796" s="32">
        <f>0</f>
      </c>
      <c s="32">
        <f>0</f>
      </c>
      <c s="32">
        <f>0+L2797+L2801+L2805+L2809+L2813+L2817+L2821+L2825+L2829</f>
      </c>
      <c s="32">
        <f>0+M2797+M2801+M2805+M2809+M2813+M2817+M2821+M2825+M2829</f>
      </c>
    </row>
    <row r="2797" spans="1:16" ht="38.25">
      <c r="A2797" t="s">
        <v>49</v>
      </c>
      <c s="34" t="s">
        <v>2869</v>
      </c>
      <c s="34" t="s">
        <v>593</v>
      </c>
      <c s="35" t="s">
        <v>5</v>
      </c>
      <c s="6" t="s">
        <v>594</v>
      </c>
      <c s="36" t="s">
        <v>251</v>
      </c>
      <c s="37">
        <v>300</v>
      </c>
      <c s="36">
        <v>0</v>
      </c>
      <c s="36">
        <f>ROUND(G2797*H2797,6)</f>
      </c>
      <c r="L2797" s="38">
        <v>0</v>
      </c>
      <c s="32">
        <f>ROUND(ROUND(L2797,2)*ROUND(G2797,3),2)</f>
      </c>
      <c s="36" t="s">
        <v>54</v>
      </c>
      <c>
        <f>(M2797*21)/100</f>
      </c>
      <c t="s">
        <v>27</v>
      </c>
    </row>
    <row r="2798" spans="1:5" ht="63.75">
      <c r="A2798" s="35" t="s">
        <v>55</v>
      </c>
      <c r="E2798" s="39" t="s">
        <v>595</v>
      </c>
    </row>
    <row r="2799" spans="1:5" ht="12.75">
      <c r="A2799" s="35" t="s">
        <v>56</v>
      </c>
      <c r="E2799" s="40" t="s">
        <v>5</v>
      </c>
    </row>
    <row r="2800" spans="1:5" ht="12.75">
      <c r="A2800" t="s">
        <v>57</v>
      </c>
      <c r="E2800" s="39" t="s">
        <v>5</v>
      </c>
    </row>
    <row r="2801" spans="1:16" ht="25.5">
      <c r="A2801" t="s">
        <v>49</v>
      </c>
      <c s="34" t="s">
        <v>2870</v>
      </c>
      <c s="34" t="s">
        <v>2871</v>
      </c>
      <c s="35" t="s">
        <v>5</v>
      </c>
      <c s="6" t="s">
        <v>2872</v>
      </c>
      <c s="36" t="s">
        <v>251</v>
      </c>
      <c s="37">
        <v>120</v>
      </c>
      <c s="36">
        <v>0</v>
      </c>
      <c s="36">
        <f>ROUND(G2801*H2801,6)</f>
      </c>
      <c r="L2801" s="38">
        <v>0</v>
      </c>
      <c s="32">
        <f>ROUND(ROUND(L2801,2)*ROUND(G2801,3),2)</f>
      </c>
      <c s="36" t="s">
        <v>54</v>
      </c>
      <c>
        <f>(M2801*21)/100</f>
      </c>
      <c t="s">
        <v>27</v>
      </c>
    </row>
    <row r="2802" spans="1:5" ht="25.5">
      <c r="A2802" s="35" t="s">
        <v>55</v>
      </c>
      <c r="E2802" s="39" t="s">
        <v>2872</v>
      </c>
    </row>
    <row r="2803" spans="1:5" ht="12.75">
      <c r="A2803" s="35" t="s">
        <v>56</v>
      </c>
      <c r="E2803" s="40" t="s">
        <v>5</v>
      </c>
    </row>
    <row r="2804" spans="1:5" ht="12.75">
      <c r="A2804" t="s">
        <v>57</v>
      </c>
      <c r="E2804" s="39" t="s">
        <v>5</v>
      </c>
    </row>
    <row r="2805" spans="1:16" ht="25.5">
      <c r="A2805" t="s">
        <v>49</v>
      </c>
      <c s="34" t="s">
        <v>2873</v>
      </c>
      <c s="34" t="s">
        <v>2874</v>
      </c>
      <c s="35" t="s">
        <v>5</v>
      </c>
      <c s="6" t="s">
        <v>2875</v>
      </c>
      <c s="36" t="s">
        <v>251</v>
      </c>
      <c s="37">
        <v>4</v>
      </c>
      <c s="36">
        <v>0</v>
      </c>
      <c s="36">
        <f>ROUND(G2805*H2805,6)</f>
      </c>
      <c r="L2805" s="38">
        <v>0</v>
      </c>
      <c s="32">
        <f>ROUND(ROUND(L2805,2)*ROUND(G2805,3),2)</f>
      </c>
      <c s="36" t="s">
        <v>54</v>
      </c>
      <c>
        <f>(M2805*21)/100</f>
      </c>
      <c t="s">
        <v>27</v>
      </c>
    </row>
    <row r="2806" spans="1:5" ht="25.5">
      <c r="A2806" s="35" t="s">
        <v>55</v>
      </c>
      <c r="E2806" s="39" t="s">
        <v>2875</v>
      </c>
    </row>
    <row r="2807" spans="1:5" ht="12.75">
      <c r="A2807" s="35" t="s">
        <v>56</v>
      </c>
      <c r="E2807" s="40" t="s">
        <v>5</v>
      </c>
    </row>
    <row r="2808" spans="1:5" ht="12.75">
      <c r="A2808" t="s">
        <v>57</v>
      </c>
      <c r="E2808" s="39" t="s">
        <v>5</v>
      </c>
    </row>
    <row r="2809" spans="1:16" ht="25.5">
      <c r="A2809" t="s">
        <v>49</v>
      </c>
      <c s="34" t="s">
        <v>2876</v>
      </c>
      <c s="34" t="s">
        <v>2877</v>
      </c>
      <c s="35" t="s">
        <v>5</v>
      </c>
      <c s="6" t="s">
        <v>2878</v>
      </c>
      <c s="36" t="s">
        <v>251</v>
      </c>
      <c s="37">
        <v>32</v>
      </c>
      <c s="36">
        <v>0</v>
      </c>
      <c s="36">
        <f>ROUND(G2809*H2809,6)</f>
      </c>
      <c r="L2809" s="38">
        <v>0</v>
      </c>
      <c s="32">
        <f>ROUND(ROUND(L2809,2)*ROUND(G2809,3),2)</f>
      </c>
      <c s="36" t="s">
        <v>54</v>
      </c>
      <c>
        <f>(M2809*21)/100</f>
      </c>
      <c t="s">
        <v>27</v>
      </c>
    </row>
    <row r="2810" spans="1:5" ht="25.5">
      <c r="A2810" s="35" t="s">
        <v>55</v>
      </c>
      <c r="E2810" s="39" t="s">
        <v>2878</v>
      </c>
    </row>
    <row r="2811" spans="1:5" ht="12.75">
      <c r="A2811" s="35" t="s">
        <v>56</v>
      </c>
      <c r="E2811" s="40" t="s">
        <v>5</v>
      </c>
    </row>
    <row r="2812" spans="1:5" ht="12.75">
      <c r="A2812" t="s">
        <v>57</v>
      </c>
      <c r="E2812" s="39" t="s">
        <v>5</v>
      </c>
    </row>
    <row r="2813" spans="1:16" ht="12.75">
      <c r="A2813" t="s">
        <v>49</v>
      </c>
      <c s="34" t="s">
        <v>2879</v>
      </c>
      <c s="34" t="s">
        <v>2880</v>
      </c>
      <c s="35" t="s">
        <v>5</v>
      </c>
      <c s="6" t="s">
        <v>2881</v>
      </c>
      <c s="36" t="s">
        <v>251</v>
      </c>
      <c s="37">
        <v>8</v>
      </c>
      <c s="36">
        <v>0</v>
      </c>
      <c s="36">
        <f>ROUND(G2813*H2813,6)</f>
      </c>
      <c r="L2813" s="38">
        <v>0</v>
      </c>
      <c s="32">
        <f>ROUND(ROUND(L2813,2)*ROUND(G2813,3),2)</f>
      </c>
      <c s="36" t="s">
        <v>54</v>
      </c>
      <c>
        <f>(M2813*21)/100</f>
      </c>
      <c t="s">
        <v>27</v>
      </c>
    </row>
    <row r="2814" spans="1:5" ht="12.75">
      <c r="A2814" s="35" t="s">
        <v>55</v>
      </c>
      <c r="E2814" s="39" t="s">
        <v>2881</v>
      </c>
    </row>
    <row r="2815" spans="1:5" ht="12.75">
      <c r="A2815" s="35" t="s">
        <v>56</v>
      </c>
      <c r="E2815" s="40" t="s">
        <v>5</v>
      </c>
    </row>
    <row r="2816" spans="1:5" ht="12.75">
      <c r="A2816" t="s">
        <v>57</v>
      </c>
      <c r="E2816" s="39" t="s">
        <v>5</v>
      </c>
    </row>
    <row r="2817" spans="1:16" ht="12.75">
      <c r="A2817" t="s">
        <v>49</v>
      </c>
      <c s="34" t="s">
        <v>2882</v>
      </c>
      <c s="34" t="s">
        <v>2883</v>
      </c>
      <c s="35" t="s">
        <v>5</v>
      </c>
      <c s="6" t="s">
        <v>2884</v>
      </c>
      <c s="36" t="s">
        <v>251</v>
      </c>
      <c s="37">
        <v>2</v>
      </c>
      <c s="36">
        <v>0</v>
      </c>
      <c s="36">
        <f>ROUND(G2817*H2817,6)</f>
      </c>
      <c r="L2817" s="38">
        <v>0</v>
      </c>
      <c s="32">
        <f>ROUND(ROUND(L2817,2)*ROUND(G2817,3),2)</f>
      </c>
      <c s="36" t="s">
        <v>54</v>
      </c>
      <c>
        <f>(M2817*21)/100</f>
      </c>
      <c t="s">
        <v>27</v>
      </c>
    </row>
    <row r="2818" spans="1:5" ht="12.75">
      <c r="A2818" s="35" t="s">
        <v>55</v>
      </c>
      <c r="E2818" s="39" t="s">
        <v>2884</v>
      </c>
    </row>
    <row r="2819" spans="1:5" ht="12.75">
      <c r="A2819" s="35" t="s">
        <v>56</v>
      </c>
      <c r="E2819" s="40" t="s">
        <v>5</v>
      </c>
    </row>
    <row r="2820" spans="1:5" ht="12.75">
      <c r="A2820" t="s">
        <v>57</v>
      </c>
      <c r="E2820" s="39" t="s">
        <v>5</v>
      </c>
    </row>
    <row r="2821" spans="1:16" ht="12.75">
      <c r="A2821" t="s">
        <v>49</v>
      </c>
      <c s="34" t="s">
        <v>2885</v>
      </c>
      <c s="34" t="s">
        <v>2886</v>
      </c>
      <c s="35" t="s">
        <v>5</v>
      </c>
      <c s="6" t="s">
        <v>2887</v>
      </c>
      <c s="36" t="s">
        <v>251</v>
      </c>
      <c s="37">
        <v>4</v>
      </c>
      <c s="36">
        <v>0</v>
      </c>
      <c s="36">
        <f>ROUND(G2821*H2821,6)</f>
      </c>
      <c r="L2821" s="38">
        <v>0</v>
      </c>
      <c s="32">
        <f>ROUND(ROUND(L2821,2)*ROUND(G2821,3),2)</f>
      </c>
      <c s="36" t="s">
        <v>54</v>
      </c>
      <c>
        <f>(M2821*21)/100</f>
      </c>
      <c t="s">
        <v>27</v>
      </c>
    </row>
    <row r="2822" spans="1:5" ht="12.75">
      <c r="A2822" s="35" t="s">
        <v>55</v>
      </c>
      <c r="E2822" s="39" t="s">
        <v>2887</v>
      </c>
    </row>
    <row r="2823" spans="1:5" ht="12.75">
      <c r="A2823" s="35" t="s">
        <v>56</v>
      </c>
      <c r="E2823" s="40" t="s">
        <v>5</v>
      </c>
    </row>
    <row r="2824" spans="1:5" ht="12.75">
      <c r="A2824" t="s">
        <v>57</v>
      </c>
      <c r="E2824" s="39" t="s">
        <v>5</v>
      </c>
    </row>
    <row r="2825" spans="1:16" ht="12.75">
      <c r="A2825" t="s">
        <v>49</v>
      </c>
      <c s="34" t="s">
        <v>2888</v>
      </c>
      <c s="34" t="s">
        <v>2889</v>
      </c>
      <c s="35" t="s">
        <v>5</v>
      </c>
      <c s="6" t="s">
        <v>2890</v>
      </c>
      <c s="36" t="s">
        <v>251</v>
      </c>
      <c s="37">
        <v>32</v>
      </c>
      <c s="36">
        <v>0</v>
      </c>
      <c s="36">
        <f>ROUND(G2825*H2825,6)</f>
      </c>
      <c r="L2825" s="38">
        <v>0</v>
      </c>
      <c s="32">
        <f>ROUND(ROUND(L2825,2)*ROUND(G2825,3),2)</f>
      </c>
      <c s="36" t="s">
        <v>54</v>
      </c>
      <c>
        <f>(M2825*21)/100</f>
      </c>
      <c t="s">
        <v>27</v>
      </c>
    </row>
    <row r="2826" spans="1:5" ht="12.75">
      <c r="A2826" s="35" t="s">
        <v>55</v>
      </c>
      <c r="E2826" s="39" t="s">
        <v>2890</v>
      </c>
    </row>
    <row r="2827" spans="1:5" ht="12.75">
      <c r="A2827" s="35" t="s">
        <v>56</v>
      </c>
      <c r="E2827" s="40" t="s">
        <v>5</v>
      </c>
    </row>
    <row r="2828" spans="1:5" ht="12.75">
      <c r="A2828" t="s">
        <v>57</v>
      </c>
      <c r="E2828" s="39" t="s">
        <v>5</v>
      </c>
    </row>
    <row r="2829" spans="1:16" ht="12.75">
      <c r="A2829" t="s">
        <v>49</v>
      </c>
      <c s="34" t="s">
        <v>2891</v>
      </c>
      <c s="34" t="s">
        <v>2892</v>
      </c>
      <c s="35" t="s">
        <v>5</v>
      </c>
      <c s="6" t="s">
        <v>2893</v>
      </c>
      <c s="36" t="s">
        <v>251</v>
      </c>
      <c s="37">
        <v>20</v>
      </c>
      <c s="36">
        <v>0</v>
      </c>
      <c s="36">
        <f>ROUND(G2829*H2829,6)</f>
      </c>
      <c r="L2829" s="38">
        <v>0</v>
      </c>
      <c s="32">
        <f>ROUND(ROUND(L2829,2)*ROUND(G2829,3),2)</f>
      </c>
      <c s="36" t="s">
        <v>54</v>
      </c>
      <c>
        <f>(M2829*21)/100</f>
      </c>
      <c t="s">
        <v>27</v>
      </c>
    </row>
    <row r="2830" spans="1:5" ht="12.75">
      <c r="A2830" s="35" t="s">
        <v>55</v>
      </c>
      <c r="E2830" s="39" t="s">
        <v>2893</v>
      </c>
    </row>
    <row r="2831" spans="1:5" ht="12.75">
      <c r="A2831" s="35" t="s">
        <v>56</v>
      </c>
      <c r="E2831" s="40" t="s">
        <v>5</v>
      </c>
    </row>
    <row r="2832" spans="1:5" ht="12.75">
      <c r="A2832" t="s">
        <v>57</v>
      </c>
      <c r="E28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COUNTIFS(L8:L193,"=0",A8:A193,"P")+COUNTIFS(L8:L193,"",A8:A193,"P")+SUM(Q8:Q193)</f>
      </c>
    </row>
    <row r="8" spans="1:13" ht="12.75">
      <c r="A8" t="s">
        <v>44</v>
      </c>
      <c r="C8" s="28" t="s">
        <v>2896</v>
      </c>
      <c r="E8" s="30" t="s">
        <v>2895</v>
      </c>
      <c r="J8" s="29">
        <f>0+J9+J14+J23+J28+J53+J106+J131+J148+J157+J162+J187+J192</f>
      </c>
      <c s="29">
        <f>0+K9+K14+K23+K28+K53+K106+K131+K148+K157+K162+K187+K192</f>
      </c>
      <c s="29">
        <f>0+L9+L14+L23+L28+L53+L106+L131+L148+L157+L162+L187+L192</f>
      </c>
      <c s="29">
        <f>0+M9+M14+M23+M28+M53+M106+M131+M148+M157+M162+M187+M192</f>
      </c>
    </row>
    <row r="9" spans="1:13" ht="12.75">
      <c r="A9" t="s">
        <v>46</v>
      </c>
      <c r="C9" s="31" t="s">
        <v>25</v>
      </c>
      <c r="E9" s="33" t="s">
        <v>953</v>
      </c>
      <c r="J9" s="32">
        <f>0</f>
      </c>
      <c s="32">
        <f>0</f>
      </c>
      <c s="32">
        <f>0+L10</f>
      </c>
      <c s="32">
        <f>0+M10</f>
      </c>
    </row>
    <row r="10" spans="1:16" ht="25.5">
      <c r="A10" t="s">
        <v>49</v>
      </c>
      <c s="34" t="s">
        <v>50</v>
      </c>
      <c s="34" t="s">
        <v>994</v>
      </c>
      <c s="35" t="s">
        <v>5</v>
      </c>
      <c s="6" t="s">
        <v>995</v>
      </c>
      <c s="36" t="s">
        <v>409</v>
      </c>
      <c s="37">
        <v>42.96</v>
      </c>
      <c s="36">
        <v>0</v>
      </c>
      <c s="36">
        <f>ROUND(G10*H10,6)</f>
      </c>
      <c r="L10" s="38">
        <v>0</v>
      </c>
      <c s="32">
        <f>ROUND(ROUND(L10,2)*ROUND(G10,3),2)</f>
      </c>
      <c s="36" t="s">
        <v>54</v>
      </c>
      <c>
        <f>(M10*21)/100</f>
      </c>
      <c t="s">
        <v>27</v>
      </c>
    </row>
    <row r="11" spans="1:5" ht="25.5">
      <c r="A11" s="35" t="s">
        <v>55</v>
      </c>
      <c r="E11" s="39" t="s">
        <v>995</v>
      </c>
    </row>
    <row r="12" spans="1:5" ht="12.75">
      <c r="A12" s="35" t="s">
        <v>56</v>
      </c>
      <c r="E12" s="40" t="s">
        <v>5</v>
      </c>
    </row>
    <row r="13" spans="1:5" ht="12.75">
      <c r="A13" t="s">
        <v>57</v>
      </c>
      <c r="E13" s="39" t="s">
        <v>5</v>
      </c>
    </row>
    <row r="14" spans="1:13" ht="12.75">
      <c r="A14" t="s">
        <v>46</v>
      </c>
      <c r="C14" s="31" t="s">
        <v>307</v>
      </c>
      <c r="E14" s="33" t="s">
        <v>1065</v>
      </c>
      <c r="J14" s="32">
        <f>0</f>
      </c>
      <c s="32">
        <f>0</f>
      </c>
      <c s="32">
        <f>0+L15+L19</f>
      </c>
      <c s="32">
        <f>0+M15+M19</f>
      </c>
    </row>
    <row r="15" spans="1:16" ht="12.75">
      <c r="A15" t="s">
        <v>49</v>
      </c>
      <c s="34" t="s">
        <v>27</v>
      </c>
      <c s="34" t="s">
        <v>1111</v>
      </c>
      <c s="35" t="s">
        <v>5</v>
      </c>
      <c s="6" t="s">
        <v>1112</v>
      </c>
      <c s="36" t="s">
        <v>409</v>
      </c>
      <c s="37">
        <v>103.14</v>
      </c>
      <c s="36">
        <v>0</v>
      </c>
      <c s="36">
        <f>ROUND(G15*H15,6)</f>
      </c>
      <c r="L15" s="38">
        <v>0</v>
      </c>
      <c s="32">
        <f>ROUND(ROUND(L15,2)*ROUND(G15,3),2)</f>
      </c>
      <c s="36" t="s">
        <v>54</v>
      </c>
      <c>
        <f>(M15*21)/100</f>
      </c>
      <c t="s">
        <v>27</v>
      </c>
    </row>
    <row r="16" spans="1:5" ht="12.75">
      <c r="A16" s="35" t="s">
        <v>55</v>
      </c>
      <c r="E16" s="39" t="s">
        <v>1112</v>
      </c>
    </row>
    <row r="17" spans="1:5" ht="12.75">
      <c r="A17" s="35" t="s">
        <v>56</v>
      </c>
      <c r="E17" s="40" t="s">
        <v>5</v>
      </c>
    </row>
    <row r="18" spans="1:5" ht="12.75">
      <c r="A18" t="s">
        <v>57</v>
      </c>
      <c r="E18" s="39" t="s">
        <v>5</v>
      </c>
    </row>
    <row r="19" spans="1:16" ht="25.5">
      <c r="A19" t="s">
        <v>49</v>
      </c>
      <c s="34" t="s">
        <v>25</v>
      </c>
      <c s="34" t="s">
        <v>1115</v>
      </c>
      <c s="35" t="s">
        <v>5</v>
      </c>
      <c s="6" t="s">
        <v>1116</v>
      </c>
      <c s="36" t="s">
        <v>409</v>
      </c>
      <c s="37">
        <v>103.14</v>
      </c>
      <c s="36">
        <v>0</v>
      </c>
      <c s="36">
        <f>ROUND(G19*H19,6)</f>
      </c>
      <c r="L19" s="38">
        <v>0</v>
      </c>
      <c s="32">
        <f>ROUND(ROUND(L19,2)*ROUND(G19,3),2)</f>
      </c>
      <c s="36" t="s">
        <v>54</v>
      </c>
      <c>
        <f>(M19*21)/100</f>
      </c>
      <c t="s">
        <v>27</v>
      </c>
    </row>
    <row r="20" spans="1:5" ht="25.5">
      <c r="A20" s="35" t="s">
        <v>55</v>
      </c>
      <c r="E20" s="39" t="s">
        <v>1116</v>
      </c>
    </row>
    <row r="21" spans="1:5" ht="12.75">
      <c r="A21" s="35" t="s">
        <v>56</v>
      </c>
      <c r="E21" s="40" t="s">
        <v>5</v>
      </c>
    </row>
    <row r="22" spans="1:5" ht="12.75">
      <c r="A22" t="s">
        <v>57</v>
      </c>
      <c r="E22" s="39" t="s">
        <v>5</v>
      </c>
    </row>
    <row r="23" spans="1:13" ht="12.75">
      <c r="A23" t="s">
        <v>46</v>
      </c>
      <c r="C23" s="31" t="s">
        <v>310</v>
      </c>
      <c r="E23" s="33" t="s">
        <v>1117</v>
      </c>
      <c r="J23" s="32">
        <f>0</f>
      </c>
      <c s="32">
        <f>0</f>
      </c>
      <c s="32">
        <f>0+L24</f>
      </c>
      <c s="32">
        <f>0+M24</f>
      </c>
    </row>
    <row r="24" spans="1:16" ht="12.75">
      <c r="A24" t="s">
        <v>49</v>
      </c>
      <c s="34" t="s">
        <v>63</v>
      </c>
      <c s="34" t="s">
        <v>1204</v>
      </c>
      <c s="35" t="s">
        <v>5</v>
      </c>
      <c s="6" t="s">
        <v>1205</v>
      </c>
      <c s="36" t="s">
        <v>172</v>
      </c>
      <c s="37">
        <v>254.9</v>
      </c>
      <c s="36">
        <v>0</v>
      </c>
      <c s="36">
        <f>ROUND(G24*H24,6)</f>
      </c>
      <c r="L24" s="38">
        <v>0</v>
      </c>
      <c s="32">
        <f>ROUND(ROUND(L24,2)*ROUND(G24,3),2)</f>
      </c>
      <c s="36" t="s">
        <v>54</v>
      </c>
      <c>
        <f>(M24*21)/100</f>
      </c>
      <c t="s">
        <v>27</v>
      </c>
    </row>
    <row r="25" spans="1:5" ht="12.75">
      <c r="A25" s="35" t="s">
        <v>55</v>
      </c>
      <c r="E25" s="39" t="s">
        <v>1205</v>
      </c>
    </row>
    <row r="26" spans="1:5" ht="12.75">
      <c r="A26" s="35" t="s">
        <v>56</v>
      </c>
      <c r="E26" s="40" t="s">
        <v>5</v>
      </c>
    </row>
    <row r="27" spans="1:5" ht="12.75">
      <c r="A27" t="s">
        <v>57</v>
      </c>
      <c r="E27" s="39" t="s">
        <v>5</v>
      </c>
    </row>
    <row r="28" spans="1:13" ht="12.75">
      <c r="A28" t="s">
        <v>46</v>
      </c>
      <c r="C28" s="31" t="s">
        <v>1739</v>
      </c>
      <c r="E28" s="33" t="s">
        <v>1740</v>
      </c>
      <c r="J28" s="32">
        <f>0</f>
      </c>
      <c s="32">
        <f>0</f>
      </c>
      <c s="32">
        <f>0+L29+L33+L37+L41+L45+L49</f>
      </c>
      <c s="32">
        <f>0+M29+M33+M37+M41+M45+M49</f>
      </c>
    </row>
    <row r="29" spans="1:16" ht="25.5">
      <c r="A29" t="s">
        <v>49</v>
      </c>
      <c s="34" t="s">
        <v>66</v>
      </c>
      <c s="34" t="s">
        <v>1745</v>
      </c>
      <c s="35" t="s">
        <v>5</v>
      </c>
      <c s="6" t="s">
        <v>1746</v>
      </c>
      <c s="36" t="s">
        <v>350</v>
      </c>
      <c s="37">
        <v>2</v>
      </c>
      <c s="36">
        <v>0</v>
      </c>
      <c s="36">
        <f>ROUND(G29*H29,6)</f>
      </c>
      <c r="L29" s="38">
        <v>0</v>
      </c>
      <c s="32">
        <f>ROUND(ROUND(L29,2)*ROUND(G29,3),2)</f>
      </c>
      <c s="36" t="s">
        <v>54</v>
      </c>
      <c>
        <f>(M29*21)/100</f>
      </c>
      <c t="s">
        <v>27</v>
      </c>
    </row>
    <row r="30" spans="1:5" ht="25.5">
      <c r="A30" s="35" t="s">
        <v>55</v>
      </c>
      <c r="E30" s="39" t="s">
        <v>1746</v>
      </c>
    </row>
    <row r="31" spans="1:5" ht="12.75">
      <c r="A31" s="35" t="s">
        <v>56</v>
      </c>
      <c r="E31" s="40" t="s">
        <v>5</v>
      </c>
    </row>
    <row r="32" spans="1:5" ht="12.75">
      <c r="A32" t="s">
        <v>57</v>
      </c>
      <c r="E32" s="39" t="s">
        <v>5</v>
      </c>
    </row>
    <row r="33" spans="1:16" ht="25.5">
      <c r="A33" t="s">
        <v>49</v>
      </c>
      <c s="34" t="s">
        <v>26</v>
      </c>
      <c s="34" t="s">
        <v>1751</v>
      </c>
      <c s="35" t="s">
        <v>5</v>
      </c>
      <c s="6" t="s">
        <v>1752</v>
      </c>
      <c s="36" t="s">
        <v>350</v>
      </c>
      <c s="37">
        <v>3</v>
      </c>
      <c s="36">
        <v>0</v>
      </c>
      <c s="36">
        <f>ROUND(G33*H33,6)</f>
      </c>
      <c r="L33" s="38">
        <v>0</v>
      </c>
      <c s="32">
        <f>ROUND(ROUND(L33,2)*ROUND(G33,3),2)</f>
      </c>
      <c s="36" t="s">
        <v>54</v>
      </c>
      <c>
        <f>(M33*21)/100</f>
      </c>
      <c t="s">
        <v>27</v>
      </c>
    </row>
    <row r="34" spans="1:5" ht="25.5">
      <c r="A34" s="35" t="s">
        <v>55</v>
      </c>
      <c r="E34" s="39" t="s">
        <v>1752</v>
      </c>
    </row>
    <row r="35" spans="1:5" ht="12.75">
      <c r="A35" s="35" t="s">
        <v>56</v>
      </c>
      <c r="E35" s="40" t="s">
        <v>5</v>
      </c>
    </row>
    <row r="36" spans="1:5" ht="12.75">
      <c r="A36" t="s">
        <v>57</v>
      </c>
      <c r="E36" s="39" t="s">
        <v>5</v>
      </c>
    </row>
    <row r="37" spans="1:16" ht="25.5">
      <c r="A37" t="s">
        <v>49</v>
      </c>
      <c s="34" t="s">
        <v>71</v>
      </c>
      <c s="34" t="s">
        <v>1748</v>
      </c>
      <c s="35" t="s">
        <v>5</v>
      </c>
      <c s="6" t="s">
        <v>1749</v>
      </c>
      <c s="36" t="s">
        <v>350</v>
      </c>
      <c s="37">
        <v>34</v>
      </c>
      <c s="36">
        <v>0</v>
      </c>
      <c s="36">
        <f>ROUND(G37*H37,6)</f>
      </c>
      <c r="L37" s="38">
        <v>0</v>
      </c>
      <c s="32">
        <f>ROUND(ROUND(L37,2)*ROUND(G37,3),2)</f>
      </c>
      <c s="36" t="s">
        <v>54</v>
      </c>
      <c>
        <f>(M37*21)/100</f>
      </c>
      <c t="s">
        <v>27</v>
      </c>
    </row>
    <row r="38" spans="1:5" ht="25.5">
      <c r="A38" s="35" t="s">
        <v>55</v>
      </c>
      <c r="E38" s="39" t="s">
        <v>1749</v>
      </c>
    </row>
    <row r="39" spans="1:5" ht="12.75">
      <c r="A39" s="35" t="s">
        <v>56</v>
      </c>
      <c r="E39" s="40" t="s">
        <v>5</v>
      </c>
    </row>
    <row r="40" spans="1:5" ht="12.75">
      <c r="A40" t="s">
        <v>57</v>
      </c>
      <c r="E40" s="39" t="s">
        <v>5</v>
      </c>
    </row>
    <row r="41" spans="1:16" ht="25.5">
      <c r="A41" t="s">
        <v>49</v>
      </c>
      <c s="34" t="s">
        <v>75</v>
      </c>
      <c s="34" t="s">
        <v>2846</v>
      </c>
      <c s="35" t="s">
        <v>5</v>
      </c>
      <c s="6" t="s">
        <v>1568</v>
      </c>
      <c s="36" t="s">
        <v>53</v>
      </c>
      <c s="37">
        <v>0.672</v>
      </c>
      <c s="36">
        <v>0</v>
      </c>
      <c s="36">
        <f>ROUND(G41*H41,6)</f>
      </c>
      <c r="L41" s="38">
        <v>0</v>
      </c>
      <c s="32">
        <f>ROUND(ROUND(L41,2)*ROUND(G41,3),2)</f>
      </c>
      <c s="36" t="s">
        <v>54</v>
      </c>
      <c>
        <f>(M41*21)/100</f>
      </c>
      <c t="s">
        <v>27</v>
      </c>
    </row>
    <row r="42" spans="1:5" ht="25.5">
      <c r="A42" s="35" t="s">
        <v>55</v>
      </c>
      <c r="E42" s="39" t="s">
        <v>1568</v>
      </c>
    </row>
    <row r="43" spans="1:5" ht="12.75">
      <c r="A43" s="35" t="s">
        <v>56</v>
      </c>
      <c r="E43" s="40" t="s">
        <v>5</v>
      </c>
    </row>
    <row r="44" spans="1:5" ht="12.75">
      <c r="A44" t="s">
        <v>57</v>
      </c>
      <c r="E44" s="39" t="s">
        <v>5</v>
      </c>
    </row>
    <row r="45" spans="1:16" ht="38.25">
      <c r="A45" t="s">
        <v>49</v>
      </c>
      <c s="34" t="s">
        <v>78</v>
      </c>
      <c s="34" t="s">
        <v>72</v>
      </c>
      <c s="35" t="s">
        <v>5</v>
      </c>
      <c s="6" t="s">
        <v>1759</v>
      </c>
      <c s="36" t="s">
        <v>53</v>
      </c>
      <c s="37">
        <v>0.336</v>
      </c>
      <c s="36">
        <v>0</v>
      </c>
      <c s="36">
        <f>ROUND(G45*H45,6)</f>
      </c>
      <c r="L45" s="38">
        <v>0</v>
      </c>
      <c s="32">
        <f>ROUND(ROUND(L45,2)*ROUND(G45,3),2)</f>
      </c>
      <c s="36" t="s">
        <v>54</v>
      </c>
      <c>
        <f>(M45*21)/100</f>
      </c>
      <c t="s">
        <v>27</v>
      </c>
    </row>
    <row r="46" spans="1:5" ht="51">
      <c r="A46" s="35" t="s">
        <v>55</v>
      </c>
      <c r="E46" s="39" t="s">
        <v>1760</v>
      </c>
    </row>
    <row r="47" spans="1:5" ht="12.75">
      <c r="A47" s="35" t="s">
        <v>56</v>
      </c>
      <c r="E47" s="40" t="s">
        <v>5</v>
      </c>
    </row>
    <row r="48" spans="1:5" ht="12.75">
      <c r="A48" t="s">
        <v>57</v>
      </c>
      <c r="E48" s="39" t="s">
        <v>5</v>
      </c>
    </row>
    <row r="49" spans="1:16" ht="38.25">
      <c r="A49" t="s">
        <v>49</v>
      </c>
      <c s="34" t="s">
        <v>81</v>
      </c>
      <c s="34" t="s">
        <v>76</v>
      </c>
      <c s="35" t="s">
        <v>5</v>
      </c>
      <c s="6" t="s">
        <v>1762</v>
      </c>
      <c s="36" t="s">
        <v>53</v>
      </c>
      <c s="37">
        <v>0.336</v>
      </c>
      <c s="36">
        <v>0</v>
      </c>
      <c s="36">
        <f>ROUND(G49*H49,6)</f>
      </c>
      <c r="L49" s="38">
        <v>0</v>
      </c>
      <c s="32">
        <f>ROUND(ROUND(L49,2)*ROUND(G49,3),2)</f>
      </c>
      <c s="36" t="s">
        <v>54</v>
      </c>
      <c>
        <f>(M49*21)/100</f>
      </c>
      <c t="s">
        <v>27</v>
      </c>
    </row>
    <row r="50" spans="1:5" ht="51">
      <c r="A50" s="35" t="s">
        <v>55</v>
      </c>
      <c r="E50" s="39" t="s">
        <v>1763</v>
      </c>
    </row>
    <row r="51" spans="1:5" ht="12.75">
      <c r="A51" s="35" t="s">
        <v>56</v>
      </c>
      <c r="E51" s="40" t="s">
        <v>5</v>
      </c>
    </row>
    <row r="52" spans="1:5" ht="12.75">
      <c r="A52" t="s">
        <v>57</v>
      </c>
      <c r="E52" s="39" t="s">
        <v>5</v>
      </c>
    </row>
    <row r="53" spans="1:13" ht="12.75">
      <c r="A53" t="s">
        <v>46</v>
      </c>
      <c r="C53" s="31" t="s">
        <v>486</v>
      </c>
      <c r="E53" s="33" t="s">
        <v>487</v>
      </c>
      <c r="J53" s="32">
        <f>0</f>
      </c>
      <c s="32">
        <f>0</f>
      </c>
      <c s="32">
        <f>0+L54+L58+L62+L66+L70+L74+L78+L82+L86+L90+L94+L98+L102</f>
      </c>
      <c s="32">
        <f>0+M54+M58+M62+M66+M70+M74+M78+M82+M86+M90+M94+M98+M102</f>
      </c>
    </row>
    <row r="54" spans="1:16" ht="12.75">
      <c r="A54" t="s">
        <v>49</v>
      </c>
      <c s="34" t="s">
        <v>84</v>
      </c>
      <c s="34" t="s">
        <v>2897</v>
      </c>
      <c s="35" t="s">
        <v>5</v>
      </c>
      <c s="6" t="s">
        <v>2898</v>
      </c>
      <c s="36" t="s">
        <v>350</v>
      </c>
      <c s="37">
        <v>2</v>
      </c>
      <c s="36">
        <v>0</v>
      </c>
      <c s="36">
        <f>ROUND(G54*H54,6)</f>
      </c>
      <c r="L54" s="38">
        <v>0</v>
      </c>
      <c s="32">
        <f>ROUND(ROUND(L54,2)*ROUND(G54,3),2)</f>
      </c>
      <c s="36" t="s">
        <v>54</v>
      </c>
      <c>
        <f>(M54*21)/100</f>
      </c>
      <c t="s">
        <v>27</v>
      </c>
    </row>
    <row r="55" spans="1:5" ht="12.75">
      <c r="A55" s="35" t="s">
        <v>55</v>
      </c>
      <c r="E55" s="39" t="s">
        <v>2898</v>
      </c>
    </row>
    <row r="56" spans="1:5" ht="12.75">
      <c r="A56" s="35" t="s">
        <v>56</v>
      </c>
      <c r="E56" s="40" t="s">
        <v>5</v>
      </c>
    </row>
    <row r="57" spans="1:5" ht="12.75">
      <c r="A57" t="s">
        <v>57</v>
      </c>
      <c r="E57" s="39" t="s">
        <v>5</v>
      </c>
    </row>
    <row r="58" spans="1:16" ht="12.75">
      <c r="A58" t="s">
        <v>49</v>
      </c>
      <c s="34" t="s">
        <v>88</v>
      </c>
      <c s="34" t="s">
        <v>2899</v>
      </c>
      <c s="35" t="s">
        <v>5</v>
      </c>
      <c s="6" t="s">
        <v>2900</v>
      </c>
      <c s="36" t="s">
        <v>409</v>
      </c>
      <c s="37">
        <v>6.88</v>
      </c>
      <c s="36">
        <v>0</v>
      </c>
      <c s="36">
        <f>ROUND(G58*H58,6)</f>
      </c>
      <c r="L58" s="38">
        <v>0</v>
      </c>
      <c s="32">
        <f>ROUND(ROUND(L58,2)*ROUND(G58,3),2)</f>
      </c>
      <c s="36" t="s">
        <v>54</v>
      </c>
      <c>
        <f>(M58*21)/100</f>
      </c>
      <c t="s">
        <v>27</v>
      </c>
    </row>
    <row r="59" spans="1:5" ht="12.75">
      <c r="A59" s="35" t="s">
        <v>55</v>
      </c>
      <c r="E59" s="39" t="s">
        <v>2900</v>
      </c>
    </row>
    <row r="60" spans="1:5" ht="12.75">
      <c r="A60" s="35" t="s">
        <v>56</v>
      </c>
      <c r="E60" s="40" t="s">
        <v>5</v>
      </c>
    </row>
    <row r="61" spans="1:5" ht="12.75">
      <c r="A61" t="s">
        <v>57</v>
      </c>
      <c r="E61" s="39" t="s">
        <v>5</v>
      </c>
    </row>
    <row r="62" spans="1:16" ht="25.5">
      <c r="A62" t="s">
        <v>49</v>
      </c>
      <c s="34" t="s">
        <v>155</v>
      </c>
      <c s="34" t="s">
        <v>2901</v>
      </c>
      <c s="35" t="s">
        <v>5</v>
      </c>
      <c s="6" t="s">
        <v>2902</v>
      </c>
      <c s="36" t="s">
        <v>409</v>
      </c>
      <c s="37">
        <v>1.98</v>
      </c>
      <c s="36">
        <v>0</v>
      </c>
      <c s="36">
        <f>ROUND(G62*H62,6)</f>
      </c>
      <c r="L62" s="38">
        <v>0</v>
      </c>
      <c s="32">
        <f>ROUND(ROUND(L62,2)*ROUND(G62,3),2)</f>
      </c>
      <c s="36" t="s">
        <v>54</v>
      </c>
      <c>
        <f>(M62*21)/100</f>
      </c>
      <c t="s">
        <v>27</v>
      </c>
    </row>
    <row r="63" spans="1:5" ht="25.5">
      <c r="A63" s="35" t="s">
        <v>55</v>
      </c>
      <c r="E63" s="39" t="s">
        <v>2902</v>
      </c>
    </row>
    <row r="64" spans="1:5" ht="12.75">
      <c r="A64" s="35" t="s">
        <v>56</v>
      </c>
      <c r="E64" s="40" t="s">
        <v>5</v>
      </c>
    </row>
    <row r="65" spans="1:5" ht="12.75">
      <c r="A65" t="s">
        <v>57</v>
      </c>
      <c r="E65" s="39" t="s">
        <v>5</v>
      </c>
    </row>
    <row r="66" spans="1:16" ht="12.75">
      <c r="A66" t="s">
        <v>49</v>
      </c>
      <c s="34" t="s">
        <v>159</v>
      </c>
      <c s="34" t="s">
        <v>1958</v>
      </c>
      <c s="35" t="s">
        <v>5</v>
      </c>
      <c s="6" t="s">
        <v>1959</v>
      </c>
      <c s="36" t="s">
        <v>409</v>
      </c>
      <c s="37">
        <v>1.98</v>
      </c>
      <c s="36">
        <v>0</v>
      </c>
      <c s="36">
        <f>ROUND(G66*H66,6)</f>
      </c>
      <c r="L66" s="38">
        <v>0</v>
      </c>
      <c s="32">
        <f>ROUND(ROUND(L66,2)*ROUND(G66,3),2)</f>
      </c>
      <c s="36" t="s">
        <v>54</v>
      </c>
      <c>
        <f>(M66*21)/100</f>
      </c>
      <c t="s">
        <v>27</v>
      </c>
    </row>
    <row r="67" spans="1:5" ht="12.75">
      <c r="A67" s="35" t="s">
        <v>55</v>
      </c>
      <c r="E67" s="39" t="s">
        <v>1959</v>
      </c>
    </row>
    <row r="68" spans="1:5" ht="12.75">
      <c r="A68" s="35" t="s">
        <v>56</v>
      </c>
      <c r="E68" s="40" t="s">
        <v>5</v>
      </c>
    </row>
    <row r="69" spans="1:5" ht="12.75">
      <c r="A69" t="s">
        <v>57</v>
      </c>
      <c r="E69" s="39" t="s">
        <v>5</v>
      </c>
    </row>
    <row r="70" spans="1:16" ht="25.5">
      <c r="A70" t="s">
        <v>49</v>
      </c>
      <c s="34" t="s">
        <v>163</v>
      </c>
      <c s="34" t="s">
        <v>2903</v>
      </c>
      <c s="35" t="s">
        <v>5</v>
      </c>
      <c s="6" t="s">
        <v>2904</v>
      </c>
      <c s="36" t="s">
        <v>409</v>
      </c>
      <c s="37">
        <v>49.015</v>
      </c>
      <c s="36">
        <v>0</v>
      </c>
      <c s="36">
        <f>ROUND(G70*H70,6)</f>
      </c>
      <c r="L70" s="38">
        <v>0</v>
      </c>
      <c s="32">
        <f>ROUND(ROUND(L70,2)*ROUND(G70,3),2)</f>
      </c>
      <c s="36" t="s">
        <v>54</v>
      </c>
      <c>
        <f>(M70*21)/100</f>
      </c>
      <c t="s">
        <v>27</v>
      </c>
    </row>
    <row r="71" spans="1:5" ht="25.5">
      <c r="A71" s="35" t="s">
        <v>55</v>
      </c>
      <c r="E71" s="39" t="s">
        <v>2904</v>
      </c>
    </row>
    <row r="72" spans="1:5" ht="12.75">
      <c r="A72" s="35" t="s">
        <v>56</v>
      </c>
      <c r="E72" s="40" t="s">
        <v>5</v>
      </c>
    </row>
    <row r="73" spans="1:5" ht="12.75">
      <c r="A73" t="s">
        <v>57</v>
      </c>
      <c r="E73" s="39" t="s">
        <v>5</v>
      </c>
    </row>
    <row r="74" spans="1:16" ht="12.75">
      <c r="A74" t="s">
        <v>49</v>
      </c>
      <c s="34" t="s">
        <v>166</v>
      </c>
      <c s="34" t="s">
        <v>2905</v>
      </c>
      <c s="35" t="s">
        <v>5</v>
      </c>
      <c s="6" t="s">
        <v>2906</v>
      </c>
      <c s="36" t="s">
        <v>409</v>
      </c>
      <c s="37">
        <v>6.6</v>
      </c>
      <c s="36">
        <v>0</v>
      </c>
      <c s="36">
        <f>ROUND(G74*H74,6)</f>
      </c>
      <c r="L74" s="38">
        <v>0</v>
      </c>
      <c s="32">
        <f>ROUND(ROUND(L74,2)*ROUND(G74,3),2)</f>
      </c>
      <c s="36" t="s">
        <v>54</v>
      </c>
      <c>
        <f>(M74*21)/100</f>
      </c>
      <c t="s">
        <v>27</v>
      </c>
    </row>
    <row r="75" spans="1:5" ht="12.75">
      <c r="A75" s="35" t="s">
        <v>55</v>
      </c>
      <c r="E75" s="39" t="s">
        <v>2906</v>
      </c>
    </row>
    <row r="76" spans="1:5" ht="12.75">
      <c r="A76" s="35" t="s">
        <v>56</v>
      </c>
      <c r="E76" s="40" t="s">
        <v>5</v>
      </c>
    </row>
    <row r="77" spans="1:5" ht="12.75">
      <c r="A77" t="s">
        <v>57</v>
      </c>
      <c r="E77" s="39" t="s">
        <v>5</v>
      </c>
    </row>
    <row r="78" spans="1:16" ht="12.75">
      <c r="A78" t="s">
        <v>49</v>
      </c>
      <c s="34" t="s">
        <v>169</v>
      </c>
      <c s="34" t="s">
        <v>1964</v>
      </c>
      <c s="35" t="s">
        <v>5</v>
      </c>
      <c s="6" t="s">
        <v>1965</v>
      </c>
      <c s="36" t="s">
        <v>409</v>
      </c>
      <c s="37">
        <v>42.415</v>
      </c>
      <c s="36">
        <v>0</v>
      </c>
      <c s="36">
        <f>ROUND(G78*H78,6)</f>
      </c>
      <c r="L78" s="38">
        <v>0</v>
      </c>
      <c s="32">
        <f>ROUND(ROUND(L78,2)*ROUND(G78,3),2)</f>
      </c>
      <c s="36" t="s">
        <v>54</v>
      </c>
      <c>
        <f>(M78*21)/100</f>
      </c>
      <c t="s">
        <v>27</v>
      </c>
    </row>
    <row r="79" spans="1:5" ht="12.75">
      <c r="A79" s="35" t="s">
        <v>55</v>
      </c>
      <c r="E79" s="39" t="s">
        <v>1965</v>
      </c>
    </row>
    <row r="80" spans="1:5" ht="12.75">
      <c r="A80" s="35" t="s">
        <v>56</v>
      </c>
      <c r="E80" s="40" t="s">
        <v>5</v>
      </c>
    </row>
    <row r="81" spans="1:5" ht="12.75">
      <c r="A81" t="s">
        <v>57</v>
      </c>
      <c r="E81" s="39" t="s">
        <v>5</v>
      </c>
    </row>
    <row r="82" spans="1:16" ht="25.5">
      <c r="A82" t="s">
        <v>49</v>
      </c>
      <c s="34" t="s">
        <v>173</v>
      </c>
      <c s="34" t="s">
        <v>1961</v>
      </c>
      <c s="35" t="s">
        <v>5</v>
      </c>
      <c s="6" t="s">
        <v>1962</v>
      </c>
      <c s="36" t="s">
        <v>409</v>
      </c>
      <c s="37">
        <v>55.375</v>
      </c>
      <c s="36">
        <v>0</v>
      </c>
      <c s="36">
        <f>ROUND(G82*H82,6)</f>
      </c>
      <c r="L82" s="38">
        <v>0</v>
      </c>
      <c s="32">
        <f>ROUND(ROUND(L82,2)*ROUND(G82,3),2)</f>
      </c>
      <c s="36" t="s">
        <v>54</v>
      </c>
      <c>
        <f>(M82*21)/100</f>
      </c>
      <c t="s">
        <v>27</v>
      </c>
    </row>
    <row r="83" spans="1:5" ht="25.5">
      <c r="A83" s="35" t="s">
        <v>55</v>
      </c>
      <c r="E83" s="39" t="s">
        <v>1962</v>
      </c>
    </row>
    <row r="84" spans="1:5" ht="12.75">
      <c r="A84" s="35" t="s">
        <v>56</v>
      </c>
      <c r="E84" s="40" t="s">
        <v>5</v>
      </c>
    </row>
    <row r="85" spans="1:5" ht="12.75">
      <c r="A85" t="s">
        <v>57</v>
      </c>
      <c r="E85" s="39" t="s">
        <v>5</v>
      </c>
    </row>
    <row r="86" spans="1:16" ht="12.75">
      <c r="A86" t="s">
        <v>49</v>
      </c>
      <c s="34" t="s">
        <v>176</v>
      </c>
      <c s="34" t="s">
        <v>2907</v>
      </c>
      <c s="35" t="s">
        <v>5</v>
      </c>
      <c s="6" t="s">
        <v>1965</v>
      </c>
      <c s="36" t="s">
        <v>409</v>
      </c>
      <c s="37">
        <v>33.415</v>
      </c>
      <c s="36">
        <v>0</v>
      </c>
      <c s="36">
        <f>ROUND(G86*H86,6)</f>
      </c>
      <c r="L86" s="38">
        <v>0</v>
      </c>
      <c s="32">
        <f>ROUND(ROUND(L86,2)*ROUND(G86,3),2)</f>
      </c>
      <c s="36" t="s">
        <v>54</v>
      </c>
      <c>
        <f>(M86*21)/100</f>
      </c>
      <c t="s">
        <v>27</v>
      </c>
    </row>
    <row r="87" spans="1:5" ht="12.75">
      <c r="A87" s="35" t="s">
        <v>55</v>
      </c>
      <c r="E87" s="39" t="s">
        <v>1965</v>
      </c>
    </row>
    <row r="88" spans="1:5" ht="12.75">
      <c r="A88" s="35" t="s">
        <v>56</v>
      </c>
      <c r="E88" s="40" t="s">
        <v>5</v>
      </c>
    </row>
    <row r="89" spans="1:5" ht="12.75">
      <c r="A89" t="s">
        <v>57</v>
      </c>
      <c r="E89" s="39" t="s">
        <v>5</v>
      </c>
    </row>
    <row r="90" spans="1:16" ht="12.75">
      <c r="A90" t="s">
        <v>49</v>
      </c>
      <c s="34" t="s">
        <v>179</v>
      </c>
      <c s="34" t="s">
        <v>2908</v>
      </c>
      <c s="35" t="s">
        <v>5</v>
      </c>
      <c s="6" t="s">
        <v>2909</v>
      </c>
      <c s="36" t="s">
        <v>409</v>
      </c>
      <c s="37">
        <v>21.96</v>
      </c>
      <c s="36">
        <v>0</v>
      </c>
      <c s="36">
        <f>ROUND(G90*H90,6)</f>
      </c>
      <c r="L90" s="38">
        <v>0</v>
      </c>
      <c s="32">
        <f>ROUND(ROUND(L90,2)*ROUND(G90,3),2)</f>
      </c>
      <c s="36" t="s">
        <v>54</v>
      </c>
      <c>
        <f>(M90*21)/100</f>
      </c>
      <c t="s">
        <v>27</v>
      </c>
    </row>
    <row r="91" spans="1:5" ht="12.75">
      <c r="A91" s="35" t="s">
        <v>55</v>
      </c>
      <c r="E91" s="39" t="s">
        <v>2909</v>
      </c>
    </row>
    <row r="92" spans="1:5" ht="12.75">
      <c r="A92" s="35" t="s">
        <v>56</v>
      </c>
      <c r="E92" s="40" t="s">
        <v>5</v>
      </c>
    </row>
    <row r="93" spans="1:5" ht="12.75">
      <c r="A93" t="s">
        <v>57</v>
      </c>
      <c r="E93" s="39" t="s">
        <v>5</v>
      </c>
    </row>
    <row r="94" spans="1:16" ht="25.5">
      <c r="A94" t="s">
        <v>49</v>
      </c>
      <c s="34" t="s">
        <v>182</v>
      </c>
      <c s="34" t="s">
        <v>1850</v>
      </c>
      <c s="35" t="s">
        <v>5</v>
      </c>
      <c s="6" t="s">
        <v>1851</v>
      </c>
      <c s="36" t="s">
        <v>172</v>
      </c>
      <c s="37">
        <v>254.9</v>
      </c>
      <c s="36">
        <v>0</v>
      </c>
      <c s="36">
        <f>ROUND(G94*H94,6)</f>
      </c>
      <c r="L94" s="38">
        <v>0</v>
      </c>
      <c s="32">
        <f>ROUND(ROUND(L94,2)*ROUND(G94,3),2)</f>
      </c>
      <c s="36" t="s">
        <v>54</v>
      </c>
      <c>
        <f>(M94*21)/100</f>
      </c>
      <c t="s">
        <v>27</v>
      </c>
    </row>
    <row r="95" spans="1:5" ht="25.5">
      <c r="A95" s="35" t="s">
        <v>55</v>
      </c>
      <c r="E95" s="39" t="s">
        <v>1851</v>
      </c>
    </row>
    <row r="96" spans="1:5" ht="12.75">
      <c r="A96" s="35" t="s">
        <v>56</v>
      </c>
      <c r="E96" s="40" t="s">
        <v>5</v>
      </c>
    </row>
    <row r="97" spans="1:5" ht="12.75">
      <c r="A97" t="s">
        <v>57</v>
      </c>
      <c r="E97" s="39" t="s">
        <v>5</v>
      </c>
    </row>
    <row r="98" spans="1:16" ht="25.5">
      <c r="A98" t="s">
        <v>49</v>
      </c>
      <c s="34" t="s">
        <v>185</v>
      </c>
      <c s="34" t="s">
        <v>2050</v>
      </c>
      <c s="35" t="s">
        <v>5</v>
      </c>
      <c s="6" t="s">
        <v>2051</v>
      </c>
      <c s="36" t="s">
        <v>53</v>
      </c>
      <c s="37">
        <v>3.252</v>
      </c>
      <c s="36">
        <v>0</v>
      </c>
      <c s="36">
        <f>ROUND(G98*H98,6)</f>
      </c>
      <c r="L98" s="38">
        <v>0</v>
      </c>
      <c s="32">
        <f>ROUND(ROUND(L98,2)*ROUND(G98,3),2)</f>
      </c>
      <c s="36" t="s">
        <v>54</v>
      </c>
      <c>
        <f>(M98*21)/100</f>
      </c>
      <c t="s">
        <v>27</v>
      </c>
    </row>
    <row r="99" spans="1:5" ht="25.5">
      <c r="A99" s="35" t="s">
        <v>55</v>
      </c>
      <c r="E99" s="39" t="s">
        <v>2051</v>
      </c>
    </row>
    <row r="100" spans="1:5" ht="12.75">
      <c r="A100" s="35" t="s">
        <v>56</v>
      </c>
      <c r="E100" s="40" t="s">
        <v>5</v>
      </c>
    </row>
    <row r="101" spans="1:5" ht="12.75">
      <c r="A101" t="s">
        <v>57</v>
      </c>
      <c r="E101" s="39" t="s">
        <v>5</v>
      </c>
    </row>
    <row r="102" spans="1:16" ht="38.25">
      <c r="A102" t="s">
        <v>49</v>
      </c>
      <c s="34" t="s">
        <v>188</v>
      </c>
      <c s="34" t="s">
        <v>516</v>
      </c>
      <c s="35" t="s">
        <v>5</v>
      </c>
      <c s="6" t="s">
        <v>517</v>
      </c>
      <c s="36" t="s">
        <v>53</v>
      </c>
      <c s="37">
        <v>3.252</v>
      </c>
      <c s="36">
        <v>0</v>
      </c>
      <c s="36">
        <f>ROUND(G102*H102,6)</f>
      </c>
      <c r="L102" s="38">
        <v>0</v>
      </c>
      <c s="32">
        <f>ROUND(ROUND(L102,2)*ROUND(G102,3),2)</f>
      </c>
      <c s="36" t="s">
        <v>54</v>
      </c>
      <c>
        <f>(M102*21)/100</f>
      </c>
      <c t="s">
        <v>27</v>
      </c>
    </row>
    <row r="103" spans="1:5" ht="38.25">
      <c r="A103" s="35" t="s">
        <v>55</v>
      </c>
      <c r="E103" s="39" t="s">
        <v>518</v>
      </c>
    </row>
    <row r="104" spans="1:5" ht="12.75">
      <c r="A104" s="35" t="s">
        <v>56</v>
      </c>
      <c r="E104" s="40" t="s">
        <v>5</v>
      </c>
    </row>
    <row r="105" spans="1:5" ht="12.75">
      <c r="A105" t="s">
        <v>57</v>
      </c>
      <c r="E105" s="39" t="s">
        <v>5</v>
      </c>
    </row>
    <row r="106" spans="1:13" ht="12.75">
      <c r="A106" t="s">
        <v>46</v>
      </c>
      <c r="C106" s="31" t="s">
        <v>2371</v>
      </c>
      <c r="E106" s="33" t="s">
        <v>2372</v>
      </c>
      <c r="J106" s="32">
        <f>0</f>
      </c>
      <c s="32">
        <f>0</f>
      </c>
      <c s="32">
        <f>0+L107+L111+L115+L119+L123+L127</f>
      </c>
      <c s="32">
        <f>0+M107+M111+M115+M119+M123+M127</f>
      </c>
    </row>
    <row r="107" spans="1:16" ht="12.75">
      <c r="A107" t="s">
        <v>49</v>
      </c>
      <c s="34" t="s">
        <v>191</v>
      </c>
      <c s="34" t="s">
        <v>2414</v>
      </c>
      <c s="35" t="s">
        <v>5</v>
      </c>
      <c s="6" t="s">
        <v>2415</v>
      </c>
      <c s="36" t="s">
        <v>409</v>
      </c>
      <c s="37">
        <v>103.14</v>
      </c>
      <c s="36">
        <v>0</v>
      </c>
      <c s="36">
        <f>ROUND(G107*H107,6)</f>
      </c>
      <c r="L107" s="38">
        <v>0</v>
      </c>
      <c s="32">
        <f>ROUND(ROUND(L107,2)*ROUND(G107,3),2)</f>
      </c>
      <c s="36" t="s">
        <v>54</v>
      </c>
      <c>
        <f>(M107*21)/100</f>
      </c>
      <c t="s">
        <v>27</v>
      </c>
    </row>
    <row r="108" spans="1:5" ht="12.75">
      <c r="A108" s="35" t="s">
        <v>55</v>
      </c>
      <c r="E108" s="39" t="s">
        <v>2415</v>
      </c>
    </row>
    <row r="109" spans="1:5" ht="12.75">
      <c r="A109" s="35" t="s">
        <v>56</v>
      </c>
      <c r="E109" s="40" t="s">
        <v>5</v>
      </c>
    </row>
    <row r="110" spans="1:5" ht="12.75">
      <c r="A110" t="s">
        <v>57</v>
      </c>
      <c r="E110" s="39" t="s">
        <v>5</v>
      </c>
    </row>
    <row r="111" spans="1:16" ht="25.5">
      <c r="A111" t="s">
        <v>49</v>
      </c>
      <c s="34" t="s">
        <v>194</v>
      </c>
      <c s="34" t="s">
        <v>2408</v>
      </c>
      <c s="35" t="s">
        <v>5</v>
      </c>
      <c s="6" t="s">
        <v>2409</v>
      </c>
      <c s="36" t="s">
        <v>409</v>
      </c>
      <c s="37">
        <v>103.14</v>
      </c>
      <c s="36">
        <v>0</v>
      </c>
      <c s="36">
        <f>ROUND(G111*H111,6)</f>
      </c>
      <c r="L111" s="38">
        <v>0</v>
      </c>
      <c s="32">
        <f>ROUND(ROUND(L111,2)*ROUND(G111,3),2)</f>
      </c>
      <c s="36" t="s">
        <v>54</v>
      </c>
      <c>
        <f>(M111*21)/100</f>
      </c>
      <c t="s">
        <v>27</v>
      </c>
    </row>
    <row r="112" spans="1:5" ht="25.5">
      <c r="A112" s="35" t="s">
        <v>55</v>
      </c>
      <c r="E112" s="39" t="s">
        <v>2409</v>
      </c>
    </row>
    <row r="113" spans="1:5" ht="12.75">
      <c r="A113" s="35" t="s">
        <v>56</v>
      </c>
      <c r="E113" s="40" t="s">
        <v>5</v>
      </c>
    </row>
    <row r="114" spans="1:5" ht="12.75">
      <c r="A114" t="s">
        <v>57</v>
      </c>
      <c r="E114" s="39" t="s">
        <v>5</v>
      </c>
    </row>
    <row r="115" spans="1:16" ht="25.5">
      <c r="A115" t="s">
        <v>49</v>
      </c>
      <c s="34" t="s">
        <v>197</v>
      </c>
      <c s="34" t="s">
        <v>2910</v>
      </c>
      <c s="35" t="s">
        <v>5</v>
      </c>
      <c s="6" t="s">
        <v>2412</v>
      </c>
      <c s="36" t="s">
        <v>409</v>
      </c>
      <c s="37">
        <v>103.14</v>
      </c>
      <c s="36">
        <v>0</v>
      </c>
      <c s="36">
        <f>ROUND(G115*H115,6)</f>
      </c>
      <c r="L115" s="38">
        <v>0</v>
      </c>
      <c s="32">
        <f>ROUND(ROUND(L115,2)*ROUND(G115,3),2)</f>
      </c>
      <c s="36" t="s">
        <v>54</v>
      </c>
      <c>
        <f>(M115*21)/100</f>
      </c>
      <c t="s">
        <v>27</v>
      </c>
    </row>
    <row r="116" spans="1:5" ht="25.5">
      <c r="A116" s="35" t="s">
        <v>55</v>
      </c>
      <c r="E116" s="39" t="s">
        <v>2412</v>
      </c>
    </row>
    <row r="117" spans="1:5" ht="12.75">
      <c r="A117" s="35" t="s">
        <v>56</v>
      </c>
      <c r="E117" s="40" t="s">
        <v>5</v>
      </c>
    </row>
    <row r="118" spans="1:5" ht="12.75">
      <c r="A118" t="s">
        <v>57</v>
      </c>
      <c r="E118" s="39" t="s">
        <v>5</v>
      </c>
    </row>
    <row r="119" spans="1:16" ht="38.25">
      <c r="A119" t="s">
        <v>49</v>
      </c>
      <c s="34" t="s">
        <v>200</v>
      </c>
      <c s="34" t="s">
        <v>2423</v>
      </c>
      <c s="35" t="s">
        <v>5</v>
      </c>
      <c s="6" t="s">
        <v>2424</v>
      </c>
      <c s="36" t="s">
        <v>409</v>
      </c>
      <c s="37">
        <v>51.57</v>
      </c>
      <c s="36">
        <v>0</v>
      </c>
      <c s="36">
        <f>ROUND(G119*H119,6)</f>
      </c>
      <c r="L119" s="38">
        <v>0</v>
      </c>
      <c s="32">
        <f>ROUND(ROUND(L119,2)*ROUND(G119,3),2)</f>
      </c>
      <c s="36" t="s">
        <v>54</v>
      </c>
      <c>
        <f>(M119*21)/100</f>
      </c>
      <c t="s">
        <v>27</v>
      </c>
    </row>
    <row r="120" spans="1:5" ht="38.25">
      <c r="A120" s="35" t="s">
        <v>55</v>
      </c>
      <c r="E120" s="39" t="s">
        <v>2425</v>
      </c>
    </row>
    <row r="121" spans="1:5" ht="12.75">
      <c r="A121" s="35" t="s">
        <v>56</v>
      </c>
      <c r="E121" s="40" t="s">
        <v>5</v>
      </c>
    </row>
    <row r="122" spans="1:5" ht="12.75">
      <c r="A122" t="s">
        <v>57</v>
      </c>
      <c r="E122" s="39" t="s">
        <v>5</v>
      </c>
    </row>
    <row r="123" spans="1:16" ht="25.5">
      <c r="A123" t="s">
        <v>49</v>
      </c>
      <c s="34" t="s">
        <v>203</v>
      </c>
      <c s="34" t="s">
        <v>2427</v>
      </c>
      <c s="35" t="s">
        <v>5</v>
      </c>
      <c s="6" t="s">
        <v>2428</v>
      </c>
      <c s="36" t="s">
        <v>409</v>
      </c>
      <c s="37">
        <v>185</v>
      </c>
      <c s="36">
        <v>0</v>
      </c>
      <c s="36">
        <f>ROUND(G123*H123,6)</f>
      </c>
      <c r="L123" s="38">
        <v>0</v>
      </c>
      <c s="32">
        <f>ROUND(ROUND(L123,2)*ROUND(G123,3),2)</f>
      </c>
      <c s="36" t="s">
        <v>54</v>
      </c>
      <c>
        <f>(M123*21)/100</f>
      </c>
      <c t="s">
        <v>27</v>
      </c>
    </row>
    <row r="124" spans="1:5" ht="25.5">
      <c r="A124" s="35" t="s">
        <v>55</v>
      </c>
      <c r="E124" s="39" t="s">
        <v>2428</v>
      </c>
    </row>
    <row r="125" spans="1:5" ht="12.75">
      <c r="A125" s="35" t="s">
        <v>56</v>
      </c>
      <c r="E125" s="40" t="s">
        <v>5</v>
      </c>
    </row>
    <row r="126" spans="1:5" ht="12.75">
      <c r="A126" t="s">
        <v>57</v>
      </c>
      <c r="E126" s="39" t="s">
        <v>5</v>
      </c>
    </row>
    <row r="127" spans="1:16" ht="12.75">
      <c r="A127" t="s">
        <v>49</v>
      </c>
      <c s="34" t="s">
        <v>206</v>
      </c>
      <c s="34" t="s">
        <v>2430</v>
      </c>
      <c s="35" t="s">
        <v>5</v>
      </c>
      <c s="6" t="s">
        <v>2431</v>
      </c>
      <c s="36" t="s">
        <v>409</v>
      </c>
      <c s="37">
        <v>194.25</v>
      </c>
      <c s="36">
        <v>0</v>
      </c>
      <c s="36">
        <f>ROUND(G127*H127,6)</f>
      </c>
      <c r="L127" s="38">
        <v>0</v>
      </c>
      <c s="32">
        <f>ROUND(ROUND(L127,2)*ROUND(G127,3),2)</f>
      </c>
      <c s="36" t="s">
        <v>54</v>
      </c>
      <c>
        <f>(M127*21)/100</f>
      </c>
      <c t="s">
        <v>27</v>
      </c>
    </row>
    <row r="128" spans="1:5" ht="12.75">
      <c r="A128" s="35" t="s">
        <v>55</v>
      </c>
      <c r="E128" s="39" t="s">
        <v>2431</v>
      </c>
    </row>
    <row r="129" spans="1:5" ht="12.75">
      <c r="A129" s="35" t="s">
        <v>56</v>
      </c>
      <c r="E129" s="40" t="s">
        <v>5</v>
      </c>
    </row>
    <row r="130" spans="1:5" ht="12.75">
      <c r="A130" t="s">
        <v>57</v>
      </c>
      <c r="E130" s="39" t="s">
        <v>5</v>
      </c>
    </row>
    <row r="131" spans="1:13" ht="12.75">
      <c r="A131" t="s">
        <v>46</v>
      </c>
      <c r="C131" s="31" t="s">
        <v>2438</v>
      </c>
      <c r="E131" s="33" t="s">
        <v>2439</v>
      </c>
      <c r="J131" s="32">
        <f>0</f>
      </c>
      <c s="32">
        <f>0</f>
      </c>
      <c s="32">
        <f>0+L132+L136+L140+L144</f>
      </c>
      <c s="32">
        <f>0+M132+M136+M140+M144</f>
      </c>
    </row>
    <row r="132" spans="1:16" ht="12.75">
      <c r="A132" t="s">
        <v>49</v>
      </c>
      <c s="34" t="s">
        <v>210</v>
      </c>
      <c s="34" t="s">
        <v>2456</v>
      </c>
      <c s="35" t="s">
        <v>5</v>
      </c>
      <c s="6" t="s">
        <v>2457</v>
      </c>
      <c s="36" t="s">
        <v>409</v>
      </c>
      <c s="37">
        <v>106.37</v>
      </c>
      <c s="36">
        <v>0</v>
      </c>
      <c s="36">
        <f>ROUND(G132*H132,6)</f>
      </c>
      <c r="L132" s="38">
        <v>0</v>
      </c>
      <c s="32">
        <f>ROUND(ROUND(L132,2)*ROUND(G132,3),2)</f>
      </c>
      <c s="36" t="s">
        <v>54</v>
      </c>
      <c>
        <f>(M132*21)/100</f>
      </c>
      <c t="s">
        <v>27</v>
      </c>
    </row>
    <row r="133" spans="1:5" ht="12.75">
      <c r="A133" s="35" t="s">
        <v>55</v>
      </c>
      <c r="E133" s="39" t="s">
        <v>2457</v>
      </c>
    </row>
    <row r="134" spans="1:5" ht="12.75">
      <c r="A134" s="35" t="s">
        <v>56</v>
      </c>
      <c r="E134" s="40" t="s">
        <v>5</v>
      </c>
    </row>
    <row r="135" spans="1:5" ht="12.75">
      <c r="A135" t="s">
        <v>57</v>
      </c>
      <c r="E135" s="39" t="s">
        <v>5</v>
      </c>
    </row>
    <row r="136" spans="1:16" ht="12.75">
      <c r="A136" t="s">
        <v>49</v>
      </c>
      <c s="34" t="s">
        <v>214</v>
      </c>
      <c s="34" t="s">
        <v>2459</v>
      </c>
      <c s="35" t="s">
        <v>5</v>
      </c>
      <c s="6" t="s">
        <v>2460</v>
      </c>
      <c s="36" t="s">
        <v>409</v>
      </c>
      <c s="37">
        <v>117.007</v>
      </c>
      <c s="36">
        <v>0</v>
      </c>
      <c s="36">
        <f>ROUND(G136*H136,6)</f>
      </c>
      <c r="L136" s="38">
        <v>0</v>
      </c>
      <c s="32">
        <f>ROUND(ROUND(L136,2)*ROUND(G136,3),2)</f>
      </c>
      <c s="36" t="s">
        <v>54</v>
      </c>
      <c>
        <f>(M136*21)/100</f>
      </c>
      <c t="s">
        <v>27</v>
      </c>
    </row>
    <row r="137" spans="1:5" ht="12.75">
      <c r="A137" s="35" t="s">
        <v>55</v>
      </c>
      <c r="E137" s="39" t="s">
        <v>2460</v>
      </c>
    </row>
    <row r="138" spans="1:5" ht="12.75">
      <c r="A138" s="35" t="s">
        <v>56</v>
      </c>
      <c r="E138" s="40" t="s">
        <v>5</v>
      </c>
    </row>
    <row r="139" spans="1:5" ht="12.75">
      <c r="A139" t="s">
        <v>57</v>
      </c>
      <c r="E139" s="39" t="s">
        <v>5</v>
      </c>
    </row>
    <row r="140" spans="1:16" ht="25.5">
      <c r="A140" t="s">
        <v>49</v>
      </c>
      <c s="34" t="s">
        <v>218</v>
      </c>
      <c s="34" t="s">
        <v>2474</v>
      </c>
      <c s="35" t="s">
        <v>5</v>
      </c>
      <c s="6" t="s">
        <v>2475</v>
      </c>
      <c s="36" t="s">
        <v>53</v>
      </c>
      <c s="37">
        <v>0.07</v>
      </c>
      <c s="36">
        <v>0</v>
      </c>
      <c s="36">
        <f>ROUND(G140*H140,6)</f>
      </c>
      <c r="L140" s="38">
        <v>0</v>
      </c>
      <c s="32">
        <f>ROUND(ROUND(L140,2)*ROUND(G140,3),2)</f>
      </c>
      <c s="36" t="s">
        <v>54</v>
      </c>
      <c>
        <f>(M140*21)/100</f>
      </c>
      <c t="s">
        <v>27</v>
      </c>
    </row>
    <row r="141" spans="1:5" ht="25.5">
      <c r="A141" s="35" t="s">
        <v>55</v>
      </c>
      <c r="E141" s="39" t="s">
        <v>2475</v>
      </c>
    </row>
    <row r="142" spans="1:5" ht="12.75">
      <c r="A142" s="35" t="s">
        <v>56</v>
      </c>
      <c r="E142" s="40" t="s">
        <v>5</v>
      </c>
    </row>
    <row r="143" spans="1:5" ht="12.75">
      <c r="A143" t="s">
        <v>57</v>
      </c>
      <c r="E143" s="39" t="s">
        <v>5</v>
      </c>
    </row>
    <row r="144" spans="1:16" ht="38.25">
      <c r="A144" t="s">
        <v>49</v>
      </c>
      <c s="34" t="s">
        <v>221</v>
      </c>
      <c s="34" t="s">
        <v>2477</v>
      </c>
      <c s="35" t="s">
        <v>5</v>
      </c>
      <c s="6" t="s">
        <v>2478</v>
      </c>
      <c s="36" t="s">
        <v>53</v>
      </c>
      <c s="37">
        <v>0.07</v>
      </c>
      <c s="36">
        <v>0</v>
      </c>
      <c s="36">
        <f>ROUND(G144*H144,6)</f>
      </c>
      <c r="L144" s="38">
        <v>0</v>
      </c>
      <c s="32">
        <f>ROUND(ROUND(L144,2)*ROUND(G144,3),2)</f>
      </c>
      <c s="36" t="s">
        <v>54</v>
      </c>
      <c>
        <f>(M144*21)/100</f>
      </c>
      <c t="s">
        <v>27</v>
      </c>
    </row>
    <row r="145" spans="1:5" ht="38.25">
      <c r="A145" s="35" t="s">
        <v>55</v>
      </c>
      <c r="E145" s="39" t="s">
        <v>2479</v>
      </c>
    </row>
    <row r="146" spans="1:5" ht="12.75">
      <c r="A146" s="35" t="s">
        <v>56</v>
      </c>
      <c r="E146" s="40" t="s">
        <v>5</v>
      </c>
    </row>
    <row r="147" spans="1:5" ht="12.75">
      <c r="A147" t="s">
        <v>57</v>
      </c>
      <c r="E147" s="39" t="s">
        <v>5</v>
      </c>
    </row>
    <row r="148" spans="1:13" ht="12.75">
      <c r="A148" t="s">
        <v>46</v>
      </c>
      <c r="C148" s="31" t="s">
        <v>78</v>
      </c>
      <c r="E148" s="33" t="s">
        <v>539</v>
      </c>
      <c r="J148" s="32">
        <f>0</f>
      </c>
      <c s="32">
        <f>0</f>
      </c>
      <c s="32">
        <f>0+L149+L153</f>
      </c>
      <c s="32">
        <f>0+M149+M153</f>
      </c>
    </row>
    <row r="149" spans="1:16" ht="25.5">
      <c r="A149" t="s">
        <v>49</v>
      </c>
      <c s="34" t="s">
        <v>224</v>
      </c>
      <c s="34" t="s">
        <v>2515</v>
      </c>
      <c s="35" t="s">
        <v>5</v>
      </c>
      <c s="6" t="s">
        <v>2516</v>
      </c>
      <c s="36" t="s">
        <v>409</v>
      </c>
      <c s="37">
        <v>185</v>
      </c>
      <c s="36">
        <v>0</v>
      </c>
      <c s="36">
        <f>ROUND(G149*H149,6)</f>
      </c>
      <c r="L149" s="38">
        <v>0</v>
      </c>
      <c s="32">
        <f>ROUND(ROUND(L149,2)*ROUND(G149,3),2)</f>
      </c>
      <c s="36" t="s">
        <v>54</v>
      </c>
      <c>
        <f>(M149*21)/100</f>
      </c>
      <c t="s">
        <v>27</v>
      </c>
    </row>
    <row r="150" spans="1:5" ht="25.5">
      <c r="A150" s="35" t="s">
        <v>55</v>
      </c>
      <c r="E150" s="39" t="s">
        <v>2516</v>
      </c>
    </row>
    <row r="151" spans="1:5" ht="12.75">
      <c r="A151" s="35" t="s">
        <v>56</v>
      </c>
      <c r="E151" s="40" t="s">
        <v>5</v>
      </c>
    </row>
    <row r="152" spans="1:5" ht="12.75">
      <c r="A152" t="s">
        <v>57</v>
      </c>
      <c r="E152" s="39" t="s">
        <v>5</v>
      </c>
    </row>
    <row r="153" spans="1:16" ht="25.5">
      <c r="A153" t="s">
        <v>49</v>
      </c>
      <c s="34" t="s">
        <v>227</v>
      </c>
      <c s="34" t="s">
        <v>2525</v>
      </c>
      <c s="35" t="s">
        <v>5</v>
      </c>
      <c s="6" t="s">
        <v>2526</v>
      </c>
      <c s="36" t="s">
        <v>409</v>
      </c>
      <c s="37">
        <v>185</v>
      </c>
      <c s="36">
        <v>0</v>
      </c>
      <c s="36">
        <f>ROUND(G153*H153,6)</f>
      </c>
      <c r="L153" s="38">
        <v>0</v>
      </c>
      <c s="32">
        <f>ROUND(ROUND(L153,2)*ROUND(G153,3),2)</f>
      </c>
      <c s="36" t="s">
        <v>54</v>
      </c>
      <c>
        <f>(M153*21)/100</f>
      </c>
      <c t="s">
        <v>27</v>
      </c>
    </row>
    <row r="154" spans="1:5" ht="25.5">
      <c r="A154" s="35" t="s">
        <v>55</v>
      </c>
      <c r="E154" s="39" t="s">
        <v>2526</v>
      </c>
    </row>
    <row r="155" spans="1:5" ht="12.75">
      <c r="A155" s="35" t="s">
        <v>56</v>
      </c>
      <c r="E155" s="40" t="s">
        <v>5</v>
      </c>
    </row>
    <row r="156" spans="1:5" ht="12.75">
      <c r="A156" t="s">
        <v>57</v>
      </c>
      <c r="E156" s="39" t="s">
        <v>5</v>
      </c>
    </row>
    <row r="157" spans="1:13" ht="12.75">
      <c r="A157" t="s">
        <v>46</v>
      </c>
      <c r="C157" s="31" t="s">
        <v>857</v>
      </c>
      <c r="E157" s="33" t="s">
        <v>2588</v>
      </c>
      <c r="J157" s="32">
        <f>0</f>
      </c>
      <c s="32">
        <f>0</f>
      </c>
      <c s="32">
        <f>0+L158</f>
      </c>
      <c s="32">
        <f>0+M158</f>
      </c>
    </row>
    <row r="158" spans="1:16" ht="25.5">
      <c r="A158" t="s">
        <v>49</v>
      </c>
      <c s="34" t="s">
        <v>230</v>
      </c>
      <c s="34" t="s">
        <v>2603</v>
      </c>
      <c s="35" t="s">
        <v>5</v>
      </c>
      <c s="6" t="s">
        <v>2604</v>
      </c>
      <c s="36" t="s">
        <v>409</v>
      </c>
      <c s="37">
        <v>185</v>
      </c>
      <c s="36">
        <v>0</v>
      </c>
      <c s="36">
        <f>ROUND(G158*H158,6)</f>
      </c>
      <c r="L158" s="38">
        <v>0</v>
      </c>
      <c s="32">
        <f>ROUND(ROUND(L158,2)*ROUND(G158,3),2)</f>
      </c>
      <c s="36" t="s">
        <v>54</v>
      </c>
      <c>
        <f>(M158*21)/100</f>
      </c>
      <c t="s">
        <v>27</v>
      </c>
    </row>
    <row r="159" spans="1:5" ht="25.5">
      <c r="A159" s="35" t="s">
        <v>55</v>
      </c>
      <c r="E159" s="39" t="s">
        <v>2604</v>
      </c>
    </row>
    <row r="160" spans="1:5" ht="12.75">
      <c r="A160" s="35" t="s">
        <v>56</v>
      </c>
      <c r="E160" s="40" t="s">
        <v>5</v>
      </c>
    </row>
    <row r="161" spans="1:5" ht="12.75">
      <c r="A161" t="s">
        <v>57</v>
      </c>
      <c r="E161" s="39" t="s">
        <v>5</v>
      </c>
    </row>
    <row r="162" spans="1:13" ht="12.75">
      <c r="A162" t="s">
        <v>46</v>
      </c>
      <c r="C162" s="31" t="s">
        <v>559</v>
      </c>
      <c r="E162" s="33" t="s">
        <v>560</v>
      </c>
      <c r="J162" s="32">
        <f>0</f>
      </c>
      <c s="32">
        <f>0</f>
      </c>
      <c s="32">
        <f>0+L163+L167+L171+L175+L179+L183</f>
      </c>
      <c s="32">
        <f>0+M163+M167+M171+M175+M179+M183</f>
      </c>
    </row>
    <row r="163" spans="1:16" ht="25.5">
      <c r="A163" t="s">
        <v>49</v>
      </c>
      <c s="34" t="s">
        <v>233</v>
      </c>
      <c s="34" t="s">
        <v>2743</v>
      </c>
      <c s="35" t="s">
        <v>5</v>
      </c>
      <c s="6" t="s">
        <v>2744</v>
      </c>
      <c s="36" t="s">
        <v>409</v>
      </c>
      <c s="37">
        <v>85.18</v>
      </c>
      <c s="36">
        <v>0</v>
      </c>
      <c s="36">
        <f>ROUND(G163*H163,6)</f>
      </c>
      <c r="L163" s="38">
        <v>0</v>
      </c>
      <c s="32">
        <f>ROUND(ROUND(L163,2)*ROUND(G163,3),2)</f>
      </c>
      <c s="36" t="s">
        <v>54</v>
      </c>
      <c>
        <f>(M163*21)/100</f>
      </c>
      <c t="s">
        <v>27</v>
      </c>
    </row>
    <row r="164" spans="1:5" ht="25.5">
      <c r="A164" s="35" t="s">
        <v>55</v>
      </c>
      <c r="E164" s="39" t="s">
        <v>2744</v>
      </c>
    </row>
    <row r="165" spans="1:5" ht="12.75">
      <c r="A165" s="35" t="s">
        <v>56</v>
      </c>
      <c r="E165" s="40" t="s">
        <v>5</v>
      </c>
    </row>
    <row r="166" spans="1:5" ht="12.75">
      <c r="A166" t="s">
        <v>57</v>
      </c>
      <c r="E166" s="39" t="s">
        <v>5</v>
      </c>
    </row>
    <row r="167" spans="1:16" ht="25.5">
      <c r="A167" t="s">
        <v>49</v>
      </c>
      <c s="34" t="s">
        <v>236</v>
      </c>
      <c s="34" t="s">
        <v>2911</v>
      </c>
      <c s="35" t="s">
        <v>5</v>
      </c>
      <c s="6" t="s">
        <v>2912</v>
      </c>
      <c s="36" t="s">
        <v>409</v>
      </c>
      <c s="37">
        <v>21.96</v>
      </c>
      <c s="36">
        <v>0</v>
      </c>
      <c s="36">
        <f>ROUND(G167*H167,6)</f>
      </c>
      <c r="L167" s="38">
        <v>0</v>
      </c>
      <c s="32">
        <f>ROUND(ROUND(L167,2)*ROUND(G167,3),2)</f>
      </c>
      <c s="36" t="s">
        <v>54</v>
      </c>
      <c>
        <f>(M167*21)/100</f>
      </c>
      <c t="s">
        <v>27</v>
      </c>
    </row>
    <row r="168" spans="1:5" ht="25.5">
      <c r="A168" s="35" t="s">
        <v>55</v>
      </c>
      <c r="E168" s="39" t="s">
        <v>2912</v>
      </c>
    </row>
    <row r="169" spans="1:5" ht="12.75">
      <c r="A169" s="35" t="s">
        <v>56</v>
      </c>
      <c r="E169" s="40" t="s">
        <v>5</v>
      </c>
    </row>
    <row r="170" spans="1:5" ht="12.75">
      <c r="A170" t="s">
        <v>57</v>
      </c>
      <c r="E170" s="39" t="s">
        <v>5</v>
      </c>
    </row>
    <row r="171" spans="1:16" ht="25.5">
      <c r="A171" t="s">
        <v>49</v>
      </c>
      <c s="34" t="s">
        <v>239</v>
      </c>
      <c s="34" t="s">
        <v>2740</v>
      </c>
      <c s="35" t="s">
        <v>5</v>
      </c>
      <c s="6" t="s">
        <v>2741</v>
      </c>
      <c s="36" t="s">
        <v>409</v>
      </c>
      <c s="37">
        <v>6.88</v>
      </c>
      <c s="36">
        <v>0</v>
      </c>
      <c s="36">
        <f>ROUND(G171*H171,6)</f>
      </c>
      <c r="L171" s="38">
        <v>0</v>
      </c>
      <c s="32">
        <f>ROUND(ROUND(L171,2)*ROUND(G171,3),2)</f>
      </c>
      <c s="36" t="s">
        <v>54</v>
      </c>
      <c>
        <f>(M171*21)/100</f>
      </c>
      <c t="s">
        <v>27</v>
      </c>
    </row>
    <row r="172" spans="1:5" ht="25.5">
      <c r="A172" s="35" t="s">
        <v>55</v>
      </c>
      <c r="E172" s="39" t="s">
        <v>2741</v>
      </c>
    </row>
    <row r="173" spans="1:5" ht="12.75">
      <c r="A173" s="35" t="s">
        <v>56</v>
      </c>
      <c r="E173" s="40" t="s">
        <v>5</v>
      </c>
    </row>
    <row r="174" spans="1:5" ht="12.75">
      <c r="A174" t="s">
        <v>57</v>
      </c>
      <c r="E174" s="39" t="s">
        <v>5</v>
      </c>
    </row>
    <row r="175" spans="1:16" ht="25.5">
      <c r="A175" t="s">
        <v>49</v>
      </c>
      <c s="34" t="s">
        <v>242</v>
      </c>
      <c s="34" t="s">
        <v>2846</v>
      </c>
      <c s="35" t="s">
        <v>5</v>
      </c>
      <c s="6" t="s">
        <v>1568</v>
      </c>
      <c s="36" t="s">
        <v>53</v>
      </c>
      <c s="37">
        <v>4.417</v>
      </c>
      <c s="36">
        <v>0</v>
      </c>
      <c s="36">
        <f>ROUND(G175*H175,6)</f>
      </c>
      <c r="L175" s="38">
        <v>0</v>
      </c>
      <c s="32">
        <f>ROUND(ROUND(L175,2)*ROUND(G175,3),2)</f>
      </c>
      <c s="36" t="s">
        <v>54</v>
      </c>
      <c>
        <f>(M175*21)/100</f>
      </c>
      <c t="s">
        <v>27</v>
      </c>
    </row>
    <row r="176" spans="1:5" ht="25.5">
      <c r="A176" s="35" t="s">
        <v>55</v>
      </c>
      <c r="E176" s="39" t="s">
        <v>1568</v>
      </c>
    </row>
    <row r="177" spans="1:5" ht="12.75">
      <c r="A177" s="35" t="s">
        <v>56</v>
      </c>
      <c r="E177" s="40" t="s">
        <v>5</v>
      </c>
    </row>
    <row r="178" spans="1:5" ht="12.75">
      <c r="A178" t="s">
        <v>57</v>
      </c>
      <c r="E178" s="39" t="s">
        <v>5</v>
      </c>
    </row>
    <row r="179" spans="1:16" ht="38.25">
      <c r="A179" t="s">
        <v>49</v>
      </c>
      <c s="34" t="s">
        <v>245</v>
      </c>
      <c s="34" t="s">
        <v>76</v>
      </c>
      <c s="35" t="s">
        <v>5</v>
      </c>
      <c s="6" t="s">
        <v>1762</v>
      </c>
      <c s="36" t="s">
        <v>53</v>
      </c>
      <c s="37">
        <v>3.984</v>
      </c>
      <c s="36">
        <v>0</v>
      </c>
      <c s="36">
        <f>ROUND(G179*H179,6)</f>
      </c>
      <c r="L179" s="38">
        <v>0</v>
      </c>
      <c s="32">
        <f>ROUND(ROUND(L179,2)*ROUND(G179,3),2)</f>
      </c>
      <c s="36" t="s">
        <v>54</v>
      </c>
      <c>
        <f>(M179*21)/100</f>
      </c>
      <c t="s">
        <v>27</v>
      </c>
    </row>
    <row r="180" spans="1:5" ht="51">
      <c r="A180" s="35" t="s">
        <v>55</v>
      </c>
      <c r="E180" s="39" t="s">
        <v>1763</v>
      </c>
    </row>
    <row r="181" spans="1:5" ht="12.75">
      <c r="A181" s="35" t="s">
        <v>56</v>
      </c>
      <c r="E181" s="40" t="s">
        <v>5</v>
      </c>
    </row>
    <row r="182" spans="1:5" ht="12.75">
      <c r="A182" t="s">
        <v>57</v>
      </c>
      <c r="E182" s="39" t="s">
        <v>5</v>
      </c>
    </row>
    <row r="183" spans="1:16" ht="38.25">
      <c r="A183" t="s">
        <v>49</v>
      </c>
      <c s="34" t="s">
        <v>248</v>
      </c>
      <c s="34" t="s">
        <v>64</v>
      </c>
      <c s="35" t="s">
        <v>5</v>
      </c>
      <c s="6" t="s">
        <v>490</v>
      </c>
      <c s="36" t="s">
        <v>53</v>
      </c>
      <c s="37">
        <v>0.433</v>
      </c>
      <c s="36">
        <v>0</v>
      </c>
      <c s="36">
        <f>ROUND(G183*H183,6)</f>
      </c>
      <c r="L183" s="38">
        <v>0</v>
      </c>
      <c s="32">
        <f>ROUND(ROUND(L183,2)*ROUND(G183,3),2)</f>
      </c>
      <c s="36" t="s">
        <v>54</v>
      </c>
      <c>
        <f>(M183*21)/100</f>
      </c>
      <c t="s">
        <v>27</v>
      </c>
    </row>
    <row r="184" spans="1:5" ht="51">
      <c r="A184" s="35" t="s">
        <v>55</v>
      </c>
      <c r="E184" s="39" t="s">
        <v>491</v>
      </c>
    </row>
    <row r="185" spans="1:5" ht="12.75">
      <c r="A185" s="35" t="s">
        <v>56</v>
      </c>
      <c r="E185" s="40" t="s">
        <v>5</v>
      </c>
    </row>
    <row r="186" spans="1:5" ht="12.75">
      <c r="A186" t="s">
        <v>57</v>
      </c>
      <c r="E186" s="39" t="s">
        <v>5</v>
      </c>
    </row>
    <row r="187" spans="1:13" ht="12.75">
      <c r="A187" t="s">
        <v>46</v>
      </c>
      <c r="C187" s="31" t="s">
        <v>585</v>
      </c>
      <c r="E187" s="33" t="s">
        <v>586</v>
      </c>
      <c r="J187" s="32">
        <f>0</f>
      </c>
      <c s="32">
        <f>0</f>
      </c>
      <c s="32">
        <f>0+L188</f>
      </c>
      <c s="32">
        <f>0+M188</f>
      </c>
    </row>
    <row r="188" spans="1:16" ht="25.5">
      <c r="A188" t="s">
        <v>49</v>
      </c>
      <c s="34" t="s">
        <v>252</v>
      </c>
      <c s="34" t="s">
        <v>2866</v>
      </c>
      <c s="35" t="s">
        <v>5</v>
      </c>
      <c s="6" t="s">
        <v>2867</v>
      </c>
      <c s="36" t="s">
        <v>53</v>
      </c>
      <c s="37">
        <v>15.384</v>
      </c>
      <c s="36">
        <v>0</v>
      </c>
      <c s="36">
        <f>ROUND(G188*H188,6)</f>
      </c>
      <c r="L188" s="38">
        <v>0</v>
      </c>
      <c s="32">
        <f>ROUND(ROUND(L188,2)*ROUND(G188,3),2)</f>
      </c>
      <c s="36" t="s">
        <v>54</v>
      </c>
      <c>
        <f>(M188*21)/100</f>
      </c>
      <c t="s">
        <v>27</v>
      </c>
    </row>
    <row r="189" spans="1:5" ht="38.25">
      <c r="A189" s="35" t="s">
        <v>55</v>
      </c>
      <c r="E189" s="39" t="s">
        <v>2868</v>
      </c>
    </row>
    <row r="190" spans="1:5" ht="12.75">
      <c r="A190" s="35" t="s">
        <v>56</v>
      </c>
      <c r="E190" s="40" t="s">
        <v>5</v>
      </c>
    </row>
    <row r="191" spans="1:5" ht="12.75">
      <c r="A191" t="s">
        <v>57</v>
      </c>
      <c r="E191" s="39" t="s">
        <v>5</v>
      </c>
    </row>
    <row r="192" spans="1:13" ht="12.75">
      <c r="A192" t="s">
        <v>46</v>
      </c>
      <c r="C192" s="31" t="s">
        <v>590</v>
      </c>
      <c r="E192" s="33" t="s">
        <v>591</v>
      </c>
      <c r="J192" s="32">
        <f>0</f>
      </c>
      <c s="32">
        <f>0</f>
      </c>
      <c s="32">
        <f>0+L193</f>
      </c>
      <c s="32">
        <f>0+M193</f>
      </c>
    </row>
    <row r="193" spans="1:16" ht="38.25">
      <c r="A193" t="s">
        <v>49</v>
      </c>
      <c s="34" t="s">
        <v>255</v>
      </c>
      <c s="34" t="s">
        <v>593</v>
      </c>
      <c s="35" t="s">
        <v>5</v>
      </c>
      <c s="6" t="s">
        <v>594</v>
      </c>
      <c s="36" t="s">
        <v>251</v>
      </c>
      <c s="37">
        <v>48</v>
      </c>
      <c s="36">
        <v>0</v>
      </c>
      <c s="36">
        <f>ROUND(G193*H193,6)</f>
      </c>
      <c r="L193" s="38">
        <v>0</v>
      </c>
      <c s="32">
        <f>ROUND(ROUND(L193,2)*ROUND(G193,3),2)</f>
      </c>
      <c s="36" t="s">
        <v>54</v>
      </c>
      <c>
        <f>(M193*21)/100</f>
      </c>
      <c t="s">
        <v>27</v>
      </c>
    </row>
    <row r="194" spans="1:5" ht="63.75">
      <c r="A194" s="35" t="s">
        <v>55</v>
      </c>
      <c r="E194" s="39" t="s">
        <v>595</v>
      </c>
    </row>
    <row r="195" spans="1:5" ht="12.75">
      <c r="A195" s="35" t="s">
        <v>56</v>
      </c>
      <c r="E195" s="40" t="s">
        <v>5</v>
      </c>
    </row>
    <row r="196" spans="1:5" ht="12.75">
      <c r="A196" t="s">
        <v>57</v>
      </c>
      <c r="E19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COUNTIFS(L8:L246,"=0",A8:A246,"P")+COUNTIFS(L8:L246,"",A8:A246,"P")+SUM(Q8:Q246)</f>
      </c>
    </row>
    <row r="8" spans="1:13" ht="12.75">
      <c r="A8" t="s">
        <v>44</v>
      </c>
      <c r="C8" s="28" t="s">
        <v>2915</v>
      </c>
      <c r="E8" s="30" t="s">
        <v>2914</v>
      </c>
      <c r="J8" s="29">
        <f>0+J9+J14+J35+J48+J165</f>
      </c>
      <c s="29">
        <f>0+K9+K14+K35+K48+K165</f>
      </c>
      <c s="29">
        <f>0+L9+L14+L35+L48+L165</f>
      </c>
      <c s="29">
        <f>0+M9+M14+M35+M48+M165</f>
      </c>
    </row>
    <row r="9" spans="1:13" ht="12.75">
      <c r="A9" t="s">
        <v>46</v>
      </c>
      <c r="C9" s="31" t="s">
        <v>2916</v>
      </c>
      <c r="E9" s="33" t="s">
        <v>2917</v>
      </c>
      <c r="J9" s="32">
        <f>0</f>
      </c>
      <c s="32">
        <f>0</f>
      </c>
      <c s="32">
        <f>0+L10</f>
      </c>
      <c s="32">
        <f>0+M10</f>
      </c>
    </row>
    <row r="10" spans="1:16" ht="12.75">
      <c r="A10" t="s">
        <v>49</v>
      </c>
      <c s="34" t="s">
        <v>50</v>
      </c>
      <c s="34" t="s">
        <v>2918</v>
      </c>
      <c s="35" t="s">
        <v>5</v>
      </c>
      <c s="6" t="s">
        <v>2919</v>
      </c>
      <c s="36" t="s">
        <v>2920</v>
      </c>
      <c s="37">
        <v>850</v>
      </c>
      <c s="36">
        <v>0</v>
      </c>
      <c s="36">
        <f>ROUND(G10*H10,6)</f>
      </c>
      <c r="L10" s="38">
        <v>0</v>
      </c>
      <c s="32">
        <f>ROUND(ROUND(L10,2)*ROUND(G10,3),2)</f>
      </c>
      <c s="36" t="s">
        <v>54</v>
      </c>
      <c>
        <f>(M10*21)/100</f>
      </c>
      <c t="s">
        <v>27</v>
      </c>
    </row>
    <row r="11" spans="1:5" ht="12.75">
      <c r="A11" s="35" t="s">
        <v>55</v>
      </c>
      <c r="E11" s="39" t="s">
        <v>2919</v>
      </c>
    </row>
    <row r="12" spans="1:5" ht="12.75">
      <c r="A12" s="35" t="s">
        <v>56</v>
      </c>
      <c r="E12" s="40" t="s">
        <v>5</v>
      </c>
    </row>
    <row r="13" spans="1:5" ht="12.75">
      <c r="A13" t="s">
        <v>57</v>
      </c>
      <c r="E13" s="39" t="s">
        <v>5</v>
      </c>
    </row>
    <row r="14" spans="1:13" ht="12.75">
      <c r="A14" t="s">
        <v>46</v>
      </c>
      <c r="C14" s="31" t="s">
        <v>2921</v>
      </c>
      <c r="E14" s="33" t="s">
        <v>2922</v>
      </c>
      <c r="J14" s="32">
        <f>0</f>
      </c>
      <c s="32">
        <f>0</f>
      </c>
      <c s="32">
        <f>0+L15+L19+L23+L27+L31</f>
      </c>
      <c s="32">
        <f>0+M15+M19+M23+M27+M31</f>
      </c>
    </row>
    <row r="15" spans="1:16" ht="12.75">
      <c r="A15" t="s">
        <v>49</v>
      </c>
      <c s="34" t="s">
        <v>27</v>
      </c>
      <c s="34" t="s">
        <v>2923</v>
      </c>
      <c s="35" t="s">
        <v>5</v>
      </c>
      <c s="6" t="s">
        <v>2924</v>
      </c>
      <c s="36" t="s">
        <v>2920</v>
      </c>
      <c s="37">
        <v>120</v>
      </c>
      <c s="36">
        <v>0</v>
      </c>
      <c s="36">
        <f>ROUND(G15*H15,6)</f>
      </c>
      <c r="L15" s="38">
        <v>0</v>
      </c>
      <c s="32">
        <f>ROUND(ROUND(L15,2)*ROUND(G15,3),2)</f>
      </c>
      <c s="36" t="s">
        <v>54</v>
      </c>
      <c>
        <f>(M15*21)/100</f>
      </c>
      <c t="s">
        <v>27</v>
      </c>
    </row>
    <row r="16" spans="1:5" ht="12.75">
      <c r="A16" s="35" t="s">
        <v>55</v>
      </c>
      <c r="E16" s="39" t="s">
        <v>2924</v>
      </c>
    </row>
    <row r="17" spans="1:5" ht="12.75">
      <c r="A17" s="35" t="s">
        <v>56</v>
      </c>
      <c r="E17" s="40" t="s">
        <v>5</v>
      </c>
    </row>
    <row r="18" spans="1:5" ht="12.75">
      <c r="A18" t="s">
        <v>57</v>
      </c>
      <c r="E18" s="39" t="s">
        <v>5</v>
      </c>
    </row>
    <row r="19" spans="1:16" ht="12.75">
      <c r="A19" t="s">
        <v>49</v>
      </c>
      <c s="34" t="s">
        <v>25</v>
      </c>
      <c s="34" t="s">
        <v>2925</v>
      </c>
      <c s="35" t="s">
        <v>5</v>
      </c>
      <c s="6" t="s">
        <v>2926</v>
      </c>
      <c s="36" t="s">
        <v>2920</v>
      </c>
      <c s="37">
        <v>24</v>
      </c>
      <c s="36">
        <v>0</v>
      </c>
      <c s="36">
        <f>ROUND(G19*H19,6)</f>
      </c>
      <c r="L19" s="38">
        <v>0</v>
      </c>
      <c s="32">
        <f>ROUND(ROUND(L19,2)*ROUND(G19,3),2)</f>
      </c>
      <c s="36" t="s">
        <v>54</v>
      </c>
      <c>
        <f>(M19*21)/100</f>
      </c>
      <c t="s">
        <v>27</v>
      </c>
    </row>
    <row r="20" spans="1:5" ht="12.75">
      <c r="A20" s="35" t="s">
        <v>55</v>
      </c>
      <c r="E20" s="39" t="s">
        <v>2926</v>
      </c>
    </row>
    <row r="21" spans="1:5" ht="12.75">
      <c r="A21" s="35" t="s">
        <v>56</v>
      </c>
      <c r="E21" s="40" t="s">
        <v>5</v>
      </c>
    </row>
    <row r="22" spans="1:5" ht="12.75">
      <c r="A22" t="s">
        <v>57</v>
      </c>
      <c r="E22" s="39" t="s">
        <v>5</v>
      </c>
    </row>
    <row r="23" spans="1:16" ht="12.75">
      <c r="A23" t="s">
        <v>49</v>
      </c>
      <c s="34" t="s">
        <v>63</v>
      </c>
      <c s="34" t="s">
        <v>2927</v>
      </c>
      <c s="35" t="s">
        <v>5</v>
      </c>
      <c s="6" t="s">
        <v>2928</v>
      </c>
      <c s="36" t="s">
        <v>2920</v>
      </c>
      <c s="37">
        <v>7</v>
      </c>
      <c s="36">
        <v>0</v>
      </c>
      <c s="36">
        <f>ROUND(G23*H23,6)</f>
      </c>
      <c r="L23" s="38">
        <v>0</v>
      </c>
      <c s="32">
        <f>ROUND(ROUND(L23,2)*ROUND(G23,3),2)</f>
      </c>
      <c s="36" t="s">
        <v>54</v>
      </c>
      <c>
        <f>(M23*21)/100</f>
      </c>
      <c t="s">
        <v>27</v>
      </c>
    </row>
    <row r="24" spans="1:5" ht="12.75">
      <c r="A24" s="35" t="s">
        <v>55</v>
      </c>
      <c r="E24" s="39" t="s">
        <v>2928</v>
      </c>
    </row>
    <row r="25" spans="1:5" ht="12.75">
      <c r="A25" s="35" t="s">
        <v>56</v>
      </c>
      <c r="E25" s="40" t="s">
        <v>5</v>
      </c>
    </row>
    <row r="26" spans="1:5" ht="12.75">
      <c r="A26" t="s">
        <v>57</v>
      </c>
      <c r="E26" s="39" t="s">
        <v>5</v>
      </c>
    </row>
    <row r="27" spans="1:16" ht="12.75">
      <c r="A27" t="s">
        <v>49</v>
      </c>
      <c s="34" t="s">
        <v>66</v>
      </c>
      <c s="34" t="s">
        <v>2929</v>
      </c>
      <c s="35" t="s">
        <v>5</v>
      </c>
      <c s="6" t="s">
        <v>2930</v>
      </c>
      <c s="36" t="s">
        <v>131</v>
      </c>
      <c s="37">
        <v>1</v>
      </c>
      <c s="36">
        <v>0</v>
      </c>
      <c s="36">
        <f>ROUND(G27*H27,6)</f>
      </c>
      <c r="L27" s="38">
        <v>0</v>
      </c>
      <c s="32">
        <f>ROUND(ROUND(L27,2)*ROUND(G27,3),2)</f>
      </c>
      <c s="36" t="s">
        <v>54</v>
      </c>
      <c>
        <f>(M27*21)/100</f>
      </c>
      <c t="s">
        <v>27</v>
      </c>
    </row>
    <row r="28" spans="1:5" ht="12.75">
      <c r="A28" s="35" t="s">
        <v>55</v>
      </c>
      <c r="E28" s="39" t="s">
        <v>2930</v>
      </c>
    </row>
    <row r="29" spans="1:5" ht="12.75">
      <c r="A29" s="35" t="s">
        <v>56</v>
      </c>
      <c r="E29" s="40" t="s">
        <v>5</v>
      </c>
    </row>
    <row r="30" spans="1:5" ht="12.75">
      <c r="A30" t="s">
        <v>57</v>
      </c>
      <c r="E30" s="39" t="s">
        <v>5</v>
      </c>
    </row>
    <row r="31" spans="1:16" ht="12.75">
      <c r="A31" t="s">
        <v>49</v>
      </c>
      <c s="34" t="s">
        <v>26</v>
      </c>
      <c s="34" t="s">
        <v>2931</v>
      </c>
      <c s="35" t="s">
        <v>5</v>
      </c>
      <c s="6" t="s">
        <v>2932</v>
      </c>
      <c s="36" t="s">
        <v>131</v>
      </c>
      <c s="37">
        <v>1</v>
      </c>
      <c s="36">
        <v>0</v>
      </c>
      <c s="36">
        <f>ROUND(G31*H31,6)</f>
      </c>
      <c r="L31" s="38">
        <v>0</v>
      </c>
      <c s="32">
        <f>ROUND(ROUND(L31,2)*ROUND(G31,3),2)</f>
      </c>
      <c s="36" t="s">
        <v>54</v>
      </c>
      <c>
        <f>(M31*21)/100</f>
      </c>
      <c t="s">
        <v>27</v>
      </c>
    </row>
    <row r="32" spans="1:5" ht="12.75">
      <c r="A32" s="35" t="s">
        <v>55</v>
      </c>
      <c r="E32" s="39" t="s">
        <v>2932</v>
      </c>
    </row>
    <row r="33" spans="1:5" ht="12.75">
      <c r="A33" s="35" t="s">
        <v>56</v>
      </c>
      <c r="E33" s="40" t="s">
        <v>5</v>
      </c>
    </row>
    <row r="34" spans="1:5" ht="12.75">
      <c r="A34" t="s">
        <v>57</v>
      </c>
      <c r="E34" s="39" t="s">
        <v>5</v>
      </c>
    </row>
    <row r="35" spans="1:13" ht="12.75">
      <c r="A35" t="s">
        <v>46</v>
      </c>
      <c r="C35" s="31" t="s">
        <v>2933</v>
      </c>
      <c r="E35" s="33" t="s">
        <v>110</v>
      </c>
      <c r="J35" s="32">
        <f>0</f>
      </c>
      <c s="32">
        <f>0</f>
      </c>
      <c s="32">
        <f>0+L36+L40+L44</f>
      </c>
      <c s="32">
        <f>0+M36+M40+M44</f>
      </c>
    </row>
    <row r="36" spans="1:16" ht="25.5">
      <c r="A36" t="s">
        <v>49</v>
      </c>
      <c s="34" t="s">
        <v>71</v>
      </c>
      <c s="34" t="s">
        <v>2934</v>
      </c>
      <c s="35" t="s">
        <v>5</v>
      </c>
      <c s="6" t="s">
        <v>2935</v>
      </c>
      <c s="36" t="s">
        <v>409</v>
      </c>
      <c s="37">
        <v>270</v>
      </c>
      <c s="36">
        <v>0</v>
      </c>
      <c s="36">
        <f>ROUND(G36*H36,6)</f>
      </c>
      <c r="L36" s="38">
        <v>0</v>
      </c>
      <c s="32">
        <f>ROUND(ROUND(L36,2)*ROUND(G36,3),2)</f>
      </c>
      <c s="36" t="s">
        <v>54</v>
      </c>
      <c>
        <f>(M36*21)/100</f>
      </c>
      <c t="s">
        <v>27</v>
      </c>
    </row>
    <row r="37" spans="1:5" ht="25.5">
      <c r="A37" s="35" t="s">
        <v>55</v>
      </c>
      <c r="E37" s="39" t="s">
        <v>2935</v>
      </c>
    </row>
    <row r="38" spans="1:5" ht="12.75">
      <c r="A38" s="35" t="s">
        <v>56</v>
      </c>
      <c r="E38" s="40" t="s">
        <v>5</v>
      </c>
    </row>
    <row r="39" spans="1:5" ht="12.75">
      <c r="A39" t="s">
        <v>57</v>
      </c>
      <c r="E39" s="39" t="s">
        <v>5</v>
      </c>
    </row>
    <row r="40" spans="1:16" ht="25.5">
      <c r="A40" t="s">
        <v>49</v>
      </c>
      <c s="34" t="s">
        <v>75</v>
      </c>
      <c s="34" t="s">
        <v>2936</v>
      </c>
      <c s="35" t="s">
        <v>5</v>
      </c>
      <c s="6" t="s">
        <v>2937</v>
      </c>
      <c s="36" t="s">
        <v>53</v>
      </c>
      <c s="37">
        <v>11.4</v>
      </c>
      <c s="36">
        <v>0</v>
      </c>
      <c s="36">
        <f>ROUND(G40*H40,6)</f>
      </c>
      <c r="L40" s="38">
        <v>0</v>
      </c>
      <c s="32">
        <f>ROUND(ROUND(L40,2)*ROUND(G40,3),2)</f>
      </c>
      <c s="36" t="s">
        <v>54</v>
      </c>
      <c>
        <f>(M40*21)/100</f>
      </c>
      <c t="s">
        <v>27</v>
      </c>
    </row>
    <row r="41" spans="1:5" ht="38.25">
      <c r="A41" s="35" t="s">
        <v>55</v>
      </c>
      <c r="E41" s="39" t="s">
        <v>2938</v>
      </c>
    </row>
    <row r="42" spans="1:5" ht="12.75">
      <c r="A42" s="35" t="s">
        <v>56</v>
      </c>
      <c r="E42" s="40" t="s">
        <v>5</v>
      </c>
    </row>
    <row r="43" spans="1:5" ht="12.75">
      <c r="A43" t="s">
        <v>57</v>
      </c>
      <c r="E43" s="39" t="s">
        <v>5</v>
      </c>
    </row>
    <row r="44" spans="1:16" ht="38.25">
      <c r="A44" t="s">
        <v>49</v>
      </c>
      <c s="34" t="s">
        <v>78</v>
      </c>
      <c s="34" t="s">
        <v>64</v>
      </c>
      <c s="35" t="s">
        <v>5</v>
      </c>
      <c s="6" t="s">
        <v>490</v>
      </c>
      <c s="36" t="s">
        <v>53</v>
      </c>
      <c s="37">
        <v>11.4</v>
      </c>
      <c s="36">
        <v>0</v>
      </c>
      <c s="36">
        <f>ROUND(G44*H44,6)</f>
      </c>
      <c r="L44" s="38">
        <v>0</v>
      </c>
      <c s="32">
        <f>ROUND(ROUND(L44,2)*ROUND(G44,3),2)</f>
      </c>
      <c s="36" t="s">
        <v>54</v>
      </c>
      <c>
        <f>(M44*21)/100</f>
      </c>
      <c t="s">
        <v>27</v>
      </c>
    </row>
    <row r="45" spans="1:5" ht="51">
      <c r="A45" s="35" t="s">
        <v>55</v>
      </c>
      <c r="E45" s="39" t="s">
        <v>491</v>
      </c>
    </row>
    <row r="46" spans="1:5" ht="12.75">
      <c r="A46" s="35" t="s">
        <v>56</v>
      </c>
      <c r="E46" s="40" t="s">
        <v>5</v>
      </c>
    </row>
    <row r="47" spans="1:5" ht="12.75">
      <c r="A47" t="s">
        <v>57</v>
      </c>
      <c r="E47" s="39" t="s">
        <v>5</v>
      </c>
    </row>
    <row r="48" spans="1:13" ht="12.75">
      <c r="A48" t="s">
        <v>46</v>
      </c>
      <c r="C48" s="31" t="s">
        <v>2939</v>
      </c>
      <c r="E48" s="33" t="s">
        <v>2940</v>
      </c>
      <c r="J48" s="32">
        <f>0</f>
      </c>
      <c s="32">
        <f>0</f>
      </c>
      <c s="32">
        <f>0+L49+L53+L57+L61+L65+L69+L73+L77+L81+L85+L89+L93+L97+L101+L105+L109+L113+L117+L121+L125+L129+L133+L137+L141+L145+L149+L153+L157+L161</f>
      </c>
      <c s="32">
        <f>0+M49+M53+M57+M61+M65+M69+M73+M77+M81+M85+M89+M93+M97+M101+M105+M109+M113+M117+M121+M125+M129+M133+M137+M141+M145+M149+M153+M157+M161</f>
      </c>
    </row>
    <row r="49" spans="1:16" ht="25.5">
      <c r="A49" t="s">
        <v>49</v>
      </c>
      <c s="34" t="s">
        <v>81</v>
      </c>
      <c s="34" t="s">
        <v>2941</v>
      </c>
      <c s="35" t="s">
        <v>5</v>
      </c>
      <c s="6" t="s">
        <v>2942</v>
      </c>
      <c s="36" t="s">
        <v>131</v>
      </c>
      <c s="37">
        <v>2</v>
      </c>
      <c s="36">
        <v>0</v>
      </c>
      <c s="36">
        <f>ROUND(G49*H49,6)</f>
      </c>
      <c r="L49" s="38">
        <v>0</v>
      </c>
      <c s="32">
        <f>ROUND(ROUND(L49,2)*ROUND(G49,3),2)</f>
      </c>
      <c s="36" t="s">
        <v>54</v>
      </c>
      <c>
        <f>(M49*21)/100</f>
      </c>
      <c t="s">
        <v>27</v>
      </c>
    </row>
    <row r="50" spans="1:5" ht="89.25">
      <c r="A50" s="35" t="s">
        <v>55</v>
      </c>
      <c r="E50" s="39" t="s">
        <v>2943</v>
      </c>
    </row>
    <row r="51" spans="1:5" ht="12.75">
      <c r="A51" s="35" t="s">
        <v>56</v>
      </c>
      <c r="E51" s="40" t="s">
        <v>5</v>
      </c>
    </row>
    <row r="52" spans="1:5" ht="12.75">
      <c r="A52" t="s">
        <v>57</v>
      </c>
      <c r="E52" s="39" t="s">
        <v>5</v>
      </c>
    </row>
    <row r="53" spans="1:16" ht="25.5">
      <c r="A53" t="s">
        <v>49</v>
      </c>
      <c s="34" t="s">
        <v>84</v>
      </c>
      <c s="34" t="s">
        <v>2944</v>
      </c>
      <c s="35" t="s">
        <v>5</v>
      </c>
      <c s="6" t="s">
        <v>2945</v>
      </c>
      <c s="36" t="s">
        <v>131</v>
      </c>
      <c s="37">
        <v>1</v>
      </c>
      <c s="36">
        <v>0</v>
      </c>
      <c s="36">
        <f>ROUND(G53*H53,6)</f>
      </c>
      <c r="L53" s="38">
        <v>0</v>
      </c>
      <c s="32">
        <f>ROUND(ROUND(L53,2)*ROUND(G53,3),2)</f>
      </c>
      <c s="36" t="s">
        <v>54</v>
      </c>
      <c>
        <f>(M53*21)/100</f>
      </c>
      <c t="s">
        <v>27</v>
      </c>
    </row>
    <row r="54" spans="1:5" ht="51">
      <c r="A54" s="35" t="s">
        <v>55</v>
      </c>
      <c r="E54" s="39" t="s">
        <v>2946</v>
      </c>
    </row>
    <row r="55" spans="1:5" ht="12.75">
      <c r="A55" s="35" t="s">
        <v>56</v>
      </c>
      <c r="E55" s="40" t="s">
        <v>5</v>
      </c>
    </row>
    <row r="56" spans="1:5" ht="12.75">
      <c r="A56" t="s">
        <v>57</v>
      </c>
      <c r="E56" s="39" t="s">
        <v>5</v>
      </c>
    </row>
    <row r="57" spans="1:16" ht="25.5">
      <c r="A57" t="s">
        <v>49</v>
      </c>
      <c s="34" t="s">
        <v>88</v>
      </c>
      <c s="34" t="s">
        <v>2947</v>
      </c>
      <c s="35" t="s">
        <v>5</v>
      </c>
      <c s="6" t="s">
        <v>2948</v>
      </c>
      <c s="36" t="s">
        <v>131</v>
      </c>
      <c s="37">
        <v>1</v>
      </c>
      <c s="36">
        <v>0</v>
      </c>
      <c s="36">
        <f>ROUND(G57*H57,6)</f>
      </c>
      <c r="L57" s="38">
        <v>0</v>
      </c>
      <c s="32">
        <f>ROUND(ROUND(L57,2)*ROUND(G57,3),2)</f>
      </c>
      <c s="36" t="s">
        <v>54</v>
      </c>
      <c>
        <f>(M57*21)/100</f>
      </c>
      <c t="s">
        <v>27</v>
      </c>
    </row>
    <row r="58" spans="1:5" ht="25.5">
      <c r="A58" s="35" t="s">
        <v>55</v>
      </c>
      <c r="E58" s="39" t="s">
        <v>2948</v>
      </c>
    </row>
    <row r="59" spans="1:5" ht="12.75">
      <c r="A59" s="35" t="s">
        <v>56</v>
      </c>
      <c r="E59" s="40" t="s">
        <v>5</v>
      </c>
    </row>
    <row r="60" spans="1:5" ht="12.75">
      <c r="A60" t="s">
        <v>57</v>
      </c>
      <c r="E60" s="39" t="s">
        <v>5</v>
      </c>
    </row>
    <row r="61" spans="1:16" ht="25.5">
      <c r="A61" t="s">
        <v>49</v>
      </c>
      <c s="34" t="s">
        <v>155</v>
      </c>
      <c s="34" t="s">
        <v>2949</v>
      </c>
      <c s="35" t="s">
        <v>5</v>
      </c>
      <c s="6" t="s">
        <v>2950</v>
      </c>
      <c s="36" t="s">
        <v>131</v>
      </c>
      <c s="37">
        <v>5</v>
      </c>
      <c s="36">
        <v>0</v>
      </c>
      <c s="36">
        <f>ROUND(G61*H61,6)</f>
      </c>
      <c r="L61" s="38">
        <v>0</v>
      </c>
      <c s="32">
        <f>ROUND(ROUND(L61,2)*ROUND(G61,3),2)</f>
      </c>
      <c s="36" t="s">
        <v>54</v>
      </c>
      <c>
        <f>(M61*21)/100</f>
      </c>
      <c t="s">
        <v>27</v>
      </c>
    </row>
    <row r="62" spans="1:5" ht="38.25">
      <c r="A62" s="35" t="s">
        <v>55</v>
      </c>
      <c r="E62" s="39" t="s">
        <v>2951</v>
      </c>
    </row>
    <row r="63" spans="1:5" ht="12.75">
      <c r="A63" s="35" t="s">
        <v>56</v>
      </c>
      <c r="E63" s="40" t="s">
        <v>5</v>
      </c>
    </row>
    <row r="64" spans="1:5" ht="12.75">
      <c r="A64" t="s">
        <v>57</v>
      </c>
      <c r="E64" s="39" t="s">
        <v>5</v>
      </c>
    </row>
    <row r="65" spans="1:16" ht="25.5">
      <c r="A65" t="s">
        <v>49</v>
      </c>
      <c s="34" t="s">
        <v>159</v>
      </c>
      <c s="34" t="s">
        <v>2952</v>
      </c>
      <c s="35" t="s">
        <v>5</v>
      </c>
      <c s="6" t="s">
        <v>2953</v>
      </c>
      <c s="36" t="s">
        <v>131</v>
      </c>
      <c s="37">
        <v>7</v>
      </c>
      <c s="36">
        <v>0</v>
      </c>
      <c s="36">
        <f>ROUND(G65*H65,6)</f>
      </c>
      <c r="L65" s="38">
        <v>0</v>
      </c>
      <c s="32">
        <f>ROUND(ROUND(L65,2)*ROUND(G65,3),2)</f>
      </c>
      <c s="36" t="s">
        <v>54</v>
      </c>
      <c>
        <f>(M65*21)/100</f>
      </c>
      <c t="s">
        <v>27</v>
      </c>
    </row>
    <row r="66" spans="1:5" ht="38.25">
      <c r="A66" s="35" t="s">
        <v>55</v>
      </c>
      <c r="E66" s="39" t="s">
        <v>2954</v>
      </c>
    </row>
    <row r="67" spans="1:5" ht="12.75">
      <c r="A67" s="35" t="s">
        <v>56</v>
      </c>
      <c r="E67" s="40" t="s">
        <v>5</v>
      </c>
    </row>
    <row r="68" spans="1:5" ht="12.75">
      <c r="A68" t="s">
        <v>57</v>
      </c>
      <c r="E68" s="39" t="s">
        <v>5</v>
      </c>
    </row>
    <row r="69" spans="1:16" ht="25.5">
      <c r="A69" t="s">
        <v>49</v>
      </c>
      <c s="34" t="s">
        <v>163</v>
      </c>
      <c s="34" t="s">
        <v>2955</v>
      </c>
      <c s="35" t="s">
        <v>5</v>
      </c>
      <c s="6" t="s">
        <v>2956</v>
      </c>
      <c s="36" t="s">
        <v>131</v>
      </c>
      <c s="37">
        <v>4</v>
      </c>
      <c s="36">
        <v>0</v>
      </c>
      <c s="36">
        <f>ROUND(G69*H69,6)</f>
      </c>
      <c r="L69" s="38">
        <v>0</v>
      </c>
      <c s="32">
        <f>ROUND(ROUND(L69,2)*ROUND(G69,3),2)</f>
      </c>
      <c s="36" t="s">
        <v>54</v>
      </c>
      <c>
        <f>(M69*21)/100</f>
      </c>
      <c t="s">
        <v>27</v>
      </c>
    </row>
    <row r="70" spans="1:5" ht="38.25">
      <c r="A70" s="35" t="s">
        <v>55</v>
      </c>
      <c r="E70" s="39" t="s">
        <v>2957</v>
      </c>
    </row>
    <row r="71" spans="1:5" ht="12.75">
      <c r="A71" s="35" t="s">
        <v>56</v>
      </c>
      <c r="E71" s="40" t="s">
        <v>5</v>
      </c>
    </row>
    <row r="72" spans="1:5" ht="12.75">
      <c r="A72" t="s">
        <v>57</v>
      </c>
      <c r="E72" s="39" t="s">
        <v>5</v>
      </c>
    </row>
    <row r="73" spans="1:16" ht="25.5">
      <c r="A73" t="s">
        <v>49</v>
      </c>
      <c s="34" t="s">
        <v>166</v>
      </c>
      <c s="34" t="s">
        <v>2958</v>
      </c>
      <c s="35" t="s">
        <v>5</v>
      </c>
      <c s="6" t="s">
        <v>2959</v>
      </c>
      <c s="36" t="s">
        <v>131</v>
      </c>
      <c s="37">
        <v>1</v>
      </c>
      <c s="36">
        <v>0</v>
      </c>
      <c s="36">
        <f>ROUND(G73*H73,6)</f>
      </c>
      <c r="L73" s="38">
        <v>0</v>
      </c>
      <c s="32">
        <f>ROUND(ROUND(L73,2)*ROUND(G73,3),2)</f>
      </c>
      <c s="36" t="s">
        <v>54</v>
      </c>
      <c>
        <f>(M73*21)/100</f>
      </c>
      <c t="s">
        <v>27</v>
      </c>
    </row>
    <row r="74" spans="1:5" ht="25.5">
      <c r="A74" s="35" t="s">
        <v>55</v>
      </c>
      <c r="E74" s="39" t="s">
        <v>2959</v>
      </c>
    </row>
    <row r="75" spans="1:5" ht="12.75">
      <c r="A75" s="35" t="s">
        <v>56</v>
      </c>
      <c r="E75" s="40" t="s">
        <v>5</v>
      </c>
    </row>
    <row r="76" spans="1:5" ht="12.75">
      <c r="A76" t="s">
        <v>57</v>
      </c>
      <c r="E76" s="39" t="s">
        <v>5</v>
      </c>
    </row>
    <row r="77" spans="1:16" ht="25.5">
      <c r="A77" t="s">
        <v>49</v>
      </c>
      <c s="34" t="s">
        <v>169</v>
      </c>
      <c s="34" t="s">
        <v>2960</v>
      </c>
      <c s="35" t="s">
        <v>5</v>
      </c>
      <c s="6" t="s">
        <v>2961</v>
      </c>
      <c s="36" t="s">
        <v>131</v>
      </c>
      <c s="37">
        <v>3</v>
      </c>
      <c s="36">
        <v>0</v>
      </c>
      <c s="36">
        <f>ROUND(G77*H77,6)</f>
      </c>
      <c r="L77" s="38">
        <v>0</v>
      </c>
      <c s="32">
        <f>ROUND(ROUND(L77,2)*ROUND(G77,3),2)</f>
      </c>
      <c s="36" t="s">
        <v>54</v>
      </c>
      <c>
        <f>(M77*21)/100</f>
      </c>
      <c t="s">
        <v>27</v>
      </c>
    </row>
    <row r="78" spans="1:5" ht="25.5">
      <c r="A78" s="35" t="s">
        <v>55</v>
      </c>
      <c r="E78" s="39" t="s">
        <v>2961</v>
      </c>
    </row>
    <row r="79" spans="1:5" ht="12.75">
      <c r="A79" s="35" t="s">
        <v>56</v>
      </c>
      <c r="E79" s="40" t="s">
        <v>5</v>
      </c>
    </row>
    <row r="80" spans="1:5" ht="12.75">
      <c r="A80" t="s">
        <v>57</v>
      </c>
      <c r="E80" s="39" t="s">
        <v>5</v>
      </c>
    </row>
    <row r="81" spans="1:16" ht="25.5">
      <c r="A81" t="s">
        <v>49</v>
      </c>
      <c s="34" t="s">
        <v>173</v>
      </c>
      <c s="34" t="s">
        <v>2962</v>
      </c>
      <c s="35" t="s">
        <v>5</v>
      </c>
      <c s="6" t="s">
        <v>2963</v>
      </c>
      <c s="36" t="s">
        <v>131</v>
      </c>
      <c s="37">
        <v>10</v>
      </c>
      <c s="36">
        <v>0</v>
      </c>
      <c s="36">
        <f>ROUND(G81*H81,6)</f>
      </c>
      <c r="L81" s="38">
        <v>0</v>
      </c>
      <c s="32">
        <f>ROUND(ROUND(L81,2)*ROUND(G81,3),2)</f>
      </c>
      <c s="36" t="s">
        <v>54</v>
      </c>
      <c>
        <f>(M81*21)/100</f>
      </c>
      <c t="s">
        <v>27</v>
      </c>
    </row>
    <row r="82" spans="1:5" ht="38.25">
      <c r="A82" s="35" t="s">
        <v>55</v>
      </c>
      <c r="E82" s="39" t="s">
        <v>2964</v>
      </c>
    </row>
    <row r="83" spans="1:5" ht="12.75">
      <c r="A83" s="35" t="s">
        <v>56</v>
      </c>
      <c r="E83" s="40" t="s">
        <v>5</v>
      </c>
    </row>
    <row r="84" spans="1:5" ht="12.75">
      <c r="A84" t="s">
        <v>57</v>
      </c>
      <c r="E84" s="39" t="s">
        <v>5</v>
      </c>
    </row>
    <row r="85" spans="1:16" ht="25.5">
      <c r="A85" t="s">
        <v>49</v>
      </c>
      <c s="34" t="s">
        <v>176</v>
      </c>
      <c s="34" t="s">
        <v>2965</v>
      </c>
      <c s="35" t="s">
        <v>5</v>
      </c>
      <c s="6" t="s">
        <v>2966</v>
      </c>
      <c s="36" t="s">
        <v>131</v>
      </c>
      <c s="37">
        <v>9</v>
      </c>
      <c s="36">
        <v>0</v>
      </c>
      <c s="36">
        <f>ROUND(G85*H85,6)</f>
      </c>
      <c r="L85" s="38">
        <v>0</v>
      </c>
      <c s="32">
        <f>ROUND(ROUND(L85,2)*ROUND(G85,3),2)</f>
      </c>
      <c s="36" t="s">
        <v>54</v>
      </c>
      <c>
        <f>(M85*21)/100</f>
      </c>
      <c t="s">
        <v>27</v>
      </c>
    </row>
    <row r="86" spans="1:5" ht="38.25">
      <c r="A86" s="35" t="s">
        <v>55</v>
      </c>
      <c r="E86" s="39" t="s">
        <v>2967</v>
      </c>
    </row>
    <row r="87" spans="1:5" ht="12.75">
      <c r="A87" s="35" t="s">
        <v>56</v>
      </c>
      <c r="E87" s="40" t="s">
        <v>5</v>
      </c>
    </row>
    <row r="88" spans="1:5" ht="12.75">
      <c r="A88" t="s">
        <v>57</v>
      </c>
      <c r="E88" s="39" t="s">
        <v>5</v>
      </c>
    </row>
    <row r="89" spans="1:16" ht="25.5">
      <c r="A89" t="s">
        <v>49</v>
      </c>
      <c s="34" t="s">
        <v>179</v>
      </c>
      <c s="34" t="s">
        <v>2968</v>
      </c>
      <c s="35" t="s">
        <v>5</v>
      </c>
      <c s="6" t="s">
        <v>2969</v>
      </c>
      <c s="36" t="s">
        <v>131</v>
      </c>
      <c s="37">
        <v>4</v>
      </c>
      <c s="36">
        <v>0</v>
      </c>
      <c s="36">
        <f>ROUND(G89*H89,6)</f>
      </c>
      <c r="L89" s="38">
        <v>0</v>
      </c>
      <c s="32">
        <f>ROUND(ROUND(L89,2)*ROUND(G89,3),2)</f>
      </c>
      <c s="36" t="s">
        <v>54</v>
      </c>
      <c>
        <f>(M89*21)/100</f>
      </c>
      <c t="s">
        <v>27</v>
      </c>
    </row>
    <row r="90" spans="1:5" ht="25.5">
      <c r="A90" s="35" t="s">
        <v>55</v>
      </c>
      <c r="E90" s="39" t="s">
        <v>2969</v>
      </c>
    </row>
    <row r="91" spans="1:5" ht="12.75">
      <c r="A91" s="35" t="s">
        <v>56</v>
      </c>
      <c r="E91" s="40" t="s">
        <v>5</v>
      </c>
    </row>
    <row r="92" spans="1:5" ht="12.75">
      <c r="A92" t="s">
        <v>57</v>
      </c>
      <c r="E92" s="39" t="s">
        <v>5</v>
      </c>
    </row>
    <row r="93" spans="1:16" ht="25.5">
      <c r="A93" t="s">
        <v>49</v>
      </c>
      <c s="34" t="s">
        <v>182</v>
      </c>
      <c s="34" t="s">
        <v>2970</v>
      </c>
      <c s="35" t="s">
        <v>5</v>
      </c>
      <c s="6" t="s">
        <v>2971</v>
      </c>
      <c s="36" t="s">
        <v>131</v>
      </c>
      <c s="37">
        <v>3</v>
      </c>
      <c s="36">
        <v>0</v>
      </c>
      <c s="36">
        <f>ROUND(G93*H93,6)</f>
      </c>
      <c r="L93" s="38">
        <v>0</v>
      </c>
      <c s="32">
        <f>ROUND(ROUND(L93,2)*ROUND(G93,3),2)</f>
      </c>
      <c s="36" t="s">
        <v>54</v>
      </c>
      <c>
        <f>(M93*21)/100</f>
      </c>
      <c t="s">
        <v>27</v>
      </c>
    </row>
    <row r="94" spans="1:5" ht="25.5">
      <c r="A94" s="35" t="s">
        <v>55</v>
      </c>
      <c r="E94" s="39" t="s">
        <v>2971</v>
      </c>
    </row>
    <row r="95" spans="1:5" ht="12.75">
      <c r="A95" s="35" t="s">
        <v>56</v>
      </c>
      <c r="E95" s="40" t="s">
        <v>5</v>
      </c>
    </row>
    <row r="96" spans="1:5" ht="12.75">
      <c r="A96" t="s">
        <v>57</v>
      </c>
      <c r="E96" s="39" t="s">
        <v>5</v>
      </c>
    </row>
    <row r="97" spans="1:16" ht="25.5">
      <c r="A97" t="s">
        <v>49</v>
      </c>
      <c s="34" t="s">
        <v>185</v>
      </c>
      <c s="34" t="s">
        <v>2972</v>
      </c>
      <c s="35" t="s">
        <v>5</v>
      </c>
      <c s="6" t="s">
        <v>2973</v>
      </c>
      <c s="36" t="s">
        <v>131</v>
      </c>
      <c s="37">
        <v>1</v>
      </c>
      <c s="36">
        <v>0</v>
      </c>
      <c s="36">
        <f>ROUND(G97*H97,6)</f>
      </c>
      <c r="L97" s="38">
        <v>0</v>
      </c>
      <c s="32">
        <f>ROUND(ROUND(L97,2)*ROUND(G97,3),2)</f>
      </c>
      <c s="36" t="s">
        <v>54</v>
      </c>
      <c>
        <f>(M97*21)/100</f>
      </c>
      <c t="s">
        <v>27</v>
      </c>
    </row>
    <row r="98" spans="1:5" ht="25.5">
      <c r="A98" s="35" t="s">
        <v>55</v>
      </c>
      <c r="E98" s="39" t="s">
        <v>2973</v>
      </c>
    </row>
    <row r="99" spans="1:5" ht="12.75">
      <c r="A99" s="35" t="s">
        <v>56</v>
      </c>
      <c r="E99" s="40" t="s">
        <v>5</v>
      </c>
    </row>
    <row r="100" spans="1:5" ht="12.75">
      <c r="A100" t="s">
        <v>57</v>
      </c>
      <c r="E100" s="39" t="s">
        <v>5</v>
      </c>
    </row>
    <row r="101" spans="1:16" ht="25.5">
      <c r="A101" t="s">
        <v>49</v>
      </c>
      <c s="34" t="s">
        <v>188</v>
      </c>
      <c s="34" t="s">
        <v>2974</v>
      </c>
      <c s="35" t="s">
        <v>5</v>
      </c>
      <c s="6" t="s">
        <v>2975</v>
      </c>
      <c s="36" t="s">
        <v>131</v>
      </c>
      <c s="37">
        <v>48</v>
      </c>
      <c s="36">
        <v>0</v>
      </c>
      <c s="36">
        <f>ROUND(G101*H101,6)</f>
      </c>
      <c r="L101" s="38">
        <v>0</v>
      </c>
      <c s="32">
        <f>ROUND(ROUND(L101,2)*ROUND(G101,3),2)</f>
      </c>
      <c s="36" t="s">
        <v>54</v>
      </c>
      <c>
        <f>(M101*21)/100</f>
      </c>
      <c t="s">
        <v>27</v>
      </c>
    </row>
    <row r="102" spans="1:5" ht="25.5">
      <c r="A102" s="35" t="s">
        <v>55</v>
      </c>
      <c r="E102" s="39" t="s">
        <v>2975</v>
      </c>
    </row>
    <row r="103" spans="1:5" ht="12.75">
      <c r="A103" s="35" t="s">
        <v>56</v>
      </c>
      <c r="E103" s="40" t="s">
        <v>5</v>
      </c>
    </row>
    <row r="104" spans="1:5" ht="12.75">
      <c r="A104" t="s">
        <v>57</v>
      </c>
      <c r="E104" s="39" t="s">
        <v>5</v>
      </c>
    </row>
    <row r="105" spans="1:16" ht="25.5">
      <c r="A105" t="s">
        <v>49</v>
      </c>
      <c s="34" t="s">
        <v>191</v>
      </c>
      <c s="34" t="s">
        <v>2976</v>
      </c>
      <c s="35" t="s">
        <v>5</v>
      </c>
      <c s="6" t="s">
        <v>2977</v>
      </c>
      <c s="36" t="s">
        <v>131</v>
      </c>
      <c s="37">
        <v>48</v>
      </c>
      <c s="36">
        <v>0</v>
      </c>
      <c s="36">
        <f>ROUND(G105*H105,6)</f>
      </c>
      <c r="L105" s="38">
        <v>0</v>
      </c>
      <c s="32">
        <f>ROUND(ROUND(L105,2)*ROUND(G105,3),2)</f>
      </c>
      <c s="36" t="s">
        <v>54</v>
      </c>
      <c>
        <f>(M105*21)/100</f>
      </c>
      <c t="s">
        <v>27</v>
      </c>
    </row>
    <row r="106" spans="1:5" ht="25.5">
      <c r="A106" s="35" t="s">
        <v>55</v>
      </c>
      <c r="E106" s="39" t="s">
        <v>2977</v>
      </c>
    </row>
    <row r="107" spans="1:5" ht="12.75">
      <c r="A107" s="35" t="s">
        <v>56</v>
      </c>
      <c r="E107" s="40" t="s">
        <v>5</v>
      </c>
    </row>
    <row r="108" spans="1:5" ht="12.75">
      <c r="A108" t="s">
        <v>57</v>
      </c>
      <c r="E108" s="39" t="s">
        <v>5</v>
      </c>
    </row>
    <row r="109" spans="1:16" ht="25.5">
      <c r="A109" t="s">
        <v>49</v>
      </c>
      <c s="34" t="s">
        <v>194</v>
      </c>
      <c s="34" t="s">
        <v>2978</v>
      </c>
      <c s="35" t="s">
        <v>5</v>
      </c>
      <c s="6" t="s">
        <v>2979</v>
      </c>
      <c s="36" t="s">
        <v>131</v>
      </c>
      <c s="37">
        <v>48</v>
      </c>
      <c s="36">
        <v>0</v>
      </c>
      <c s="36">
        <f>ROUND(G109*H109,6)</f>
      </c>
      <c r="L109" s="38">
        <v>0</v>
      </c>
      <c s="32">
        <f>ROUND(ROUND(L109,2)*ROUND(G109,3),2)</f>
      </c>
      <c s="36" t="s">
        <v>54</v>
      </c>
      <c>
        <f>(M109*21)/100</f>
      </c>
      <c t="s">
        <v>27</v>
      </c>
    </row>
    <row r="110" spans="1:5" ht="38.25">
      <c r="A110" s="35" t="s">
        <v>55</v>
      </c>
      <c r="E110" s="39" t="s">
        <v>2980</v>
      </c>
    </row>
    <row r="111" spans="1:5" ht="12.75">
      <c r="A111" s="35" t="s">
        <v>56</v>
      </c>
      <c r="E111" s="40" t="s">
        <v>5</v>
      </c>
    </row>
    <row r="112" spans="1:5" ht="12.75">
      <c r="A112" t="s">
        <v>57</v>
      </c>
      <c r="E112" s="39" t="s">
        <v>5</v>
      </c>
    </row>
    <row r="113" spans="1:16" ht="25.5">
      <c r="A113" t="s">
        <v>49</v>
      </c>
      <c s="34" t="s">
        <v>197</v>
      </c>
      <c s="34" t="s">
        <v>2981</v>
      </c>
      <c s="35" t="s">
        <v>5</v>
      </c>
      <c s="6" t="s">
        <v>2982</v>
      </c>
      <c s="36" t="s">
        <v>131</v>
      </c>
      <c s="37">
        <v>2</v>
      </c>
      <c s="36">
        <v>0</v>
      </c>
      <c s="36">
        <f>ROUND(G113*H113,6)</f>
      </c>
      <c r="L113" s="38">
        <v>0</v>
      </c>
      <c s="32">
        <f>ROUND(ROUND(L113,2)*ROUND(G113,3),2)</f>
      </c>
      <c s="36" t="s">
        <v>54</v>
      </c>
      <c>
        <f>(M113*21)/100</f>
      </c>
      <c t="s">
        <v>27</v>
      </c>
    </row>
    <row r="114" spans="1:5" ht="25.5">
      <c r="A114" s="35" t="s">
        <v>55</v>
      </c>
      <c r="E114" s="39" t="s">
        <v>2982</v>
      </c>
    </row>
    <row r="115" spans="1:5" ht="12.75">
      <c r="A115" s="35" t="s">
        <v>56</v>
      </c>
      <c r="E115" s="40" t="s">
        <v>5</v>
      </c>
    </row>
    <row r="116" spans="1:5" ht="12.75">
      <c r="A116" t="s">
        <v>57</v>
      </c>
      <c r="E116" s="39" t="s">
        <v>5</v>
      </c>
    </row>
    <row r="117" spans="1:16" ht="25.5">
      <c r="A117" t="s">
        <v>49</v>
      </c>
      <c s="34" t="s">
        <v>200</v>
      </c>
      <c s="34" t="s">
        <v>2983</v>
      </c>
      <c s="35" t="s">
        <v>5</v>
      </c>
      <c s="6" t="s">
        <v>2984</v>
      </c>
      <c s="36" t="s">
        <v>131</v>
      </c>
      <c s="37">
        <v>4</v>
      </c>
      <c s="36">
        <v>0</v>
      </c>
      <c s="36">
        <f>ROUND(G117*H117,6)</f>
      </c>
      <c r="L117" s="38">
        <v>0</v>
      </c>
      <c s="32">
        <f>ROUND(ROUND(L117,2)*ROUND(G117,3),2)</f>
      </c>
      <c s="36" t="s">
        <v>54</v>
      </c>
      <c>
        <f>(M117*21)/100</f>
      </c>
      <c t="s">
        <v>27</v>
      </c>
    </row>
    <row r="118" spans="1:5" ht="25.5">
      <c r="A118" s="35" t="s">
        <v>55</v>
      </c>
      <c r="E118" s="39" t="s">
        <v>2984</v>
      </c>
    </row>
    <row r="119" spans="1:5" ht="12.75">
      <c r="A119" s="35" t="s">
        <v>56</v>
      </c>
      <c r="E119" s="40" t="s">
        <v>5</v>
      </c>
    </row>
    <row r="120" spans="1:5" ht="12.75">
      <c r="A120" t="s">
        <v>57</v>
      </c>
      <c r="E120" s="39" t="s">
        <v>5</v>
      </c>
    </row>
    <row r="121" spans="1:16" ht="25.5">
      <c r="A121" t="s">
        <v>49</v>
      </c>
      <c s="34" t="s">
        <v>203</v>
      </c>
      <c s="34" t="s">
        <v>2985</v>
      </c>
      <c s="35" t="s">
        <v>5</v>
      </c>
      <c s="6" t="s">
        <v>2986</v>
      </c>
      <c s="36" t="s">
        <v>131</v>
      </c>
      <c s="37">
        <v>2</v>
      </c>
      <c s="36">
        <v>0</v>
      </c>
      <c s="36">
        <f>ROUND(G121*H121,6)</f>
      </c>
      <c r="L121" s="38">
        <v>0</v>
      </c>
      <c s="32">
        <f>ROUND(ROUND(L121,2)*ROUND(G121,3),2)</f>
      </c>
      <c s="36" t="s">
        <v>54</v>
      </c>
      <c>
        <f>(M121*21)/100</f>
      </c>
      <c t="s">
        <v>27</v>
      </c>
    </row>
    <row r="122" spans="1:5" ht="25.5">
      <c r="A122" s="35" t="s">
        <v>55</v>
      </c>
      <c r="E122" s="39" t="s">
        <v>2986</v>
      </c>
    </row>
    <row r="123" spans="1:5" ht="12.75">
      <c r="A123" s="35" t="s">
        <v>56</v>
      </c>
      <c r="E123" s="40" t="s">
        <v>5</v>
      </c>
    </row>
    <row r="124" spans="1:5" ht="12.75">
      <c r="A124" t="s">
        <v>57</v>
      </c>
      <c r="E124" s="39" t="s">
        <v>5</v>
      </c>
    </row>
    <row r="125" spans="1:16" ht="25.5">
      <c r="A125" t="s">
        <v>49</v>
      </c>
      <c s="34" t="s">
        <v>206</v>
      </c>
      <c s="34" t="s">
        <v>2987</v>
      </c>
      <c s="35" t="s">
        <v>5</v>
      </c>
      <c s="6" t="s">
        <v>2988</v>
      </c>
      <c s="36" t="s">
        <v>131</v>
      </c>
      <c s="37">
        <v>2</v>
      </c>
      <c s="36">
        <v>0</v>
      </c>
      <c s="36">
        <f>ROUND(G125*H125,6)</f>
      </c>
      <c r="L125" s="38">
        <v>0</v>
      </c>
      <c s="32">
        <f>ROUND(ROUND(L125,2)*ROUND(G125,3),2)</f>
      </c>
      <c s="36" t="s">
        <v>54</v>
      </c>
      <c>
        <f>(M125*21)/100</f>
      </c>
      <c t="s">
        <v>27</v>
      </c>
    </row>
    <row r="126" spans="1:5" ht="25.5">
      <c r="A126" s="35" t="s">
        <v>55</v>
      </c>
      <c r="E126" s="39" t="s">
        <v>2988</v>
      </c>
    </row>
    <row r="127" spans="1:5" ht="12.75">
      <c r="A127" s="35" t="s">
        <v>56</v>
      </c>
      <c r="E127" s="40" t="s">
        <v>5</v>
      </c>
    </row>
    <row r="128" spans="1:5" ht="12.75">
      <c r="A128" t="s">
        <v>57</v>
      </c>
      <c r="E128" s="39" t="s">
        <v>5</v>
      </c>
    </row>
    <row r="129" spans="1:16" ht="25.5">
      <c r="A129" t="s">
        <v>49</v>
      </c>
      <c s="34" t="s">
        <v>210</v>
      </c>
      <c s="34" t="s">
        <v>2989</v>
      </c>
      <c s="35" t="s">
        <v>5</v>
      </c>
      <c s="6" t="s">
        <v>2990</v>
      </c>
      <c s="36" t="s">
        <v>131</v>
      </c>
      <c s="37">
        <v>20</v>
      </c>
      <c s="36">
        <v>0</v>
      </c>
      <c s="36">
        <f>ROUND(G129*H129,6)</f>
      </c>
      <c r="L129" s="38">
        <v>0</v>
      </c>
      <c s="32">
        <f>ROUND(ROUND(L129,2)*ROUND(G129,3),2)</f>
      </c>
      <c s="36" t="s">
        <v>54</v>
      </c>
      <c>
        <f>(M129*21)/100</f>
      </c>
      <c t="s">
        <v>27</v>
      </c>
    </row>
    <row r="130" spans="1:5" ht="25.5">
      <c r="A130" s="35" t="s">
        <v>55</v>
      </c>
      <c r="E130" s="39" t="s">
        <v>2990</v>
      </c>
    </row>
    <row r="131" spans="1:5" ht="12.75">
      <c r="A131" s="35" t="s">
        <v>56</v>
      </c>
      <c r="E131" s="40" t="s">
        <v>5</v>
      </c>
    </row>
    <row r="132" spans="1:5" ht="12.75">
      <c r="A132" t="s">
        <v>57</v>
      </c>
      <c r="E132" s="39" t="s">
        <v>5</v>
      </c>
    </row>
    <row r="133" spans="1:16" ht="12.75">
      <c r="A133" t="s">
        <v>49</v>
      </c>
      <c s="34" t="s">
        <v>214</v>
      </c>
      <c s="34" t="s">
        <v>2991</v>
      </c>
      <c s="35" t="s">
        <v>5</v>
      </c>
      <c s="6" t="s">
        <v>2992</v>
      </c>
      <c s="36" t="s">
        <v>131</v>
      </c>
      <c s="37">
        <v>12</v>
      </c>
      <c s="36">
        <v>0</v>
      </c>
      <c s="36">
        <f>ROUND(G133*H133,6)</f>
      </c>
      <c r="L133" s="38">
        <v>0</v>
      </c>
      <c s="32">
        <f>ROUND(ROUND(L133,2)*ROUND(G133,3),2)</f>
      </c>
      <c s="36" t="s">
        <v>54</v>
      </c>
      <c>
        <f>(M133*21)/100</f>
      </c>
      <c t="s">
        <v>27</v>
      </c>
    </row>
    <row r="134" spans="1:5" ht="12.75">
      <c r="A134" s="35" t="s">
        <v>55</v>
      </c>
      <c r="E134" s="39" t="s">
        <v>2992</v>
      </c>
    </row>
    <row r="135" spans="1:5" ht="12.75">
      <c r="A135" s="35" t="s">
        <v>56</v>
      </c>
      <c r="E135" s="40" t="s">
        <v>5</v>
      </c>
    </row>
    <row r="136" spans="1:5" ht="12.75">
      <c r="A136" t="s">
        <v>57</v>
      </c>
      <c r="E136" s="39" t="s">
        <v>5</v>
      </c>
    </row>
    <row r="137" spans="1:16" ht="12.75">
      <c r="A137" t="s">
        <v>49</v>
      </c>
      <c s="34" t="s">
        <v>218</v>
      </c>
      <c s="34" t="s">
        <v>2993</v>
      </c>
      <c s="35" t="s">
        <v>5</v>
      </c>
      <c s="6" t="s">
        <v>2994</v>
      </c>
      <c s="36" t="s">
        <v>131</v>
      </c>
      <c s="37">
        <v>2</v>
      </c>
      <c s="36">
        <v>0</v>
      </c>
      <c s="36">
        <f>ROUND(G137*H137,6)</f>
      </c>
      <c r="L137" s="38">
        <v>0</v>
      </c>
      <c s="32">
        <f>ROUND(ROUND(L137,2)*ROUND(G137,3),2)</f>
      </c>
      <c s="36" t="s">
        <v>54</v>
      </c>
      <c>
        <f>(M137*21)/100</f>
      </c>
      <c t="s">
        <v>27</v>
      </c>
    </row>
    <row r="138" spans="1:5" ht="12.75">
      <c r="A138" s="35" t="s">
        <v>55</v>
      </c>
      <c r="E138" s="39" t="s">
        <v>2994</v>
      </c>
    </row>
    <row r="139" spans="1:5" ht="12.75">
      <c r="A139" s="35" t="s">
        <v>56</v>
      </c>
      <c r="E139" s="40" t="s">
        <v>5</v>
      </c>
    </row>
    <row r="140" spans="1:5" ht="12.75">
      <c r="A140" t="s">
        <v>57</v>
      </c>
      <c r="E140" s="39" t="s">
        <v>5</v>
      </c>
    </row>
    <row r="141" spans="1:16" ht="12.75">
      <c r="A141" t="s">
        <v>49</v>
      </c>
      <c s="34" t="s">
        <v>221</v>
      </c>
      <c s="34" t="s">
        <v>2995</v>
      </c>
      <c s="35" t="s">
        <v>5</v>
      </c>
      <c s="6" t="s">
        <v>2996</v>
      </c>
      <c s="36" t="s">
        <v>131</v>
      </c>
      <c s="37">
        <v>4</v>
      </c>
      <c s="36">
        <v>0</v>
      </c>
      <c s="36">
        <f>ROUND(G141*H141,6)</f>
      </c>
      <c r="L141" s="38">
        <v>0</v>
      </c>
      <c s="32">
        <f>ROUND(ROUND(L141,2)*ROUND(G141,3),2)</f>
      </c>
      <c s="36" t="s">
        <v>54</v>
      </c>
      <c>
        <f>(M141*21)/100</f>
      </c>
      <c t="s">
        <v>27</v>
      </c>
    </row>
    <row r="142" spans="1:5" ht="12.75">
      <c r="A142" s="35" t="s">
        <v>55</v>
      </c>
      <c r="E142" s="39" t="s">
        <v>2996</v>
      </c>
    </row>
    <row r="143" spans="1:5" ht="12.75">
      <c r="A143" s="35" t="s">
        <v>56</v>
      </c>
      <c r="E143" s="40" t="s">
        <v>5</v>
      </c>
    </row>
    <row r="144" spans="1:5" ht="12.75">
      <c r="A144" t="s">
        <v>57</v>
      </c>
      <c r="E144" s="39" t="s">
        <v>5</v>
      </c>
    </row>
    <row r="145" spans="1:16" ht="38.25">
      <c r="A145" t="s">
        <v>49</v>
      </c>
      <c s="34" t="s">
        <v>224</v>
      </c>
      <c s="34" t="s">
        <v>2997</v>
      </c>
      <c s="35" t="s">
        <v>5</v>
      </c>
      <c s="6" t="s">
        <v>2998</v>
      </c>
      <c s="36" t="s">
        <v>131</v>
      </c>
      <c s="37">
        <v>6</v>
      </c>
      <c s="36">
        <v>0</v>
      </c>
      <c s="36">
        <f>ROUND(G145*H145,6)</f>
      </c>
      <c r="L145" s="38">
        <v>0</v>
      </c>
      <c s="32">
        <f>ROUND(ROUND(L145,2)*ROUND(G145,3),2)</f>
      </c>
      <c s="36" t="s">
        <v>54</v>
      </c>
      <c>
        <f>(M145*21)/100</f>
      </c>
      <c t="s">
        <v>27</v>
      </c>
    </row>
    <row r="146" spans="1:5" ht="38.25">
      <c r="A146" s="35" t="s">
        <v>55</v>
      </c>
      <c r="E146" s="39" t="s">
        <v>2999</v>
      </c>
    </row>
    <row r="147" spans="1:5" ht="12.75">
      <c r="A147" s="35" t="s">
        <v>56</v>
      </c>
      <c r="E147" s="40" t="s">
        <v>5</v>
      </c>
    </row>
    <row r="148" spans="1:5" ht="12.75">
      <c r="A148" t="s">
        <v>57</v>
      </c>
      <c r="E148" s="39" t="s">
        <v>5</v>
      </c>
    </row>
    <row r="149" spans="1:16" ht="38.25">
      <c r="A149" t="s">
        <v>49</v>
      </c>
      <c s="34" t="s">
        <v>227</v>
      </c>
      <c s="34" t="s">
        <v>3000</v>
      </c>
      <c s="35" t="s">
        <v>5</v>
      </c>
      <c s="6" t="s">
        <v>3001</v>
      </c>
      <c s="36" t="s">
        <v>131</v>
      </c>
      <c s="37">
        <v>4</v>
      </c>
      <c s="36">
        <v>0</v>
      </c>
      <c s="36">
        <f>ROUND(G149*H149,6)</f>
      </c>
      <c r="L149" s="38">
        <v>0</v>
      </c>
      <c s="32">
        <f>ROUND(ROUND(L149,2)*ROUND(G149,3),2)</f>
      </c>
      <c s="36" t="s">
        <v>54</v>
      </c>
      <c>
        <f>(M149*21)/100</f>
      </c>
      <c t="s">
        <v>27</v>
      </c>
    </row>
    <row r="150" spans="1:5" ht="38.25">
      <c r="A150" s="35" t="s">
        <v>55</v>
      </c>
      <c r="E150" s="39" t="s">
        <v>3002</v>
      </c>
    </row>
    <row r="151" spans="1:5" ht="12.75">
      <c r="A151" s="35" t="s">
        <v>56</v>
      </c>
      <c r="E151" s="40" t="s">
        <v>5</v>
      </c>
    </row>
    <row r="152" spans="1:5" ht="12.75">
      <c r="A152" t="s">
        <v>57</v>
      </c>
      <c r="E152" s="39" t="s">
        <v>5</v>
      </c>
    </row>
    <row r="153" spans="1:16" ht="38.25">
      <c r="A153" t="s">
        <v>49</v>
      </c>
      <c s="34" t="s">
        <v>230</v>
      </c>
      <c s="34" t="s">
        <v>3003</v>
      </c>
      <c s="35" t="s">
        <v>5</v>
      </c>
      <c s="6" t="s">
        <v>3004</v>
      </c>
      <c s="36" t="s">
        <v>131</v>
      </c>
      <c s="37">
        <v>2</v>
      </c>
      <c s="36">
        <v>0</v>
      </c>
      <c s="36">
        <f>ROUND(G153*H153,6)</f>
      </c>
      <c r="L153" s="38">
        <v>0</v>
      </c>
      <c s="32">
        <f>ROUND(ROUND(L153,2)*ROUND(G153,3),2)</f>
      </c>
      <c s="36" t="s">
        <v>54</v>
      </c>
      <c>
        <f>(M153*21)/100</f>
      </c>
      <c t="s">
        <v>27</v>
      </c>
    </row>
    <row r="154" spans="1:5" ht="38.25">
      <c r="A154" s="35" t="s">
        <v>55</v>
      </c>
      <c r="E154" s="39" t="s">
        <v>3005</v>
      </c>
    </row>
    <row r="155" spans="1:5" ht="12.75">
      <c r="A155" s="35" t="s">
        <v>56</v>
      </c>
      <c r="E155" s="40" t="s">
        <v>5</v>
      </c>
    </row>
    <row r="156" spans="1:5" ht="12.75">
      <c r="A156" t="s">
        <v>57</v>
      </c>
      <c r="E156" s="39" t="s">
        <v>5</v>
      </c>
    </row>
    <row r="157" spans="1:16" ht="38.25">
      <c r="A157" t="s">
        <v>49</v>
      </c>
      <c s="34" t="s">
        <v>233</v>
      </c>
      <c s="34" t="s">
        <v>3006</v>
      </c>
      <c s="35" t="s">
        <v>5</v>
      </c>
      <c s="6" t="s">
        <v>3007</v>
      </c>
      <c s="36" t="s">
        <v>131</v>
      </c>
      <c s="37">
        <v>2</v>
      </c>
      <c s="36">
        <v>0</v>
      </c>
      <c s="36">
        <f>ROUND(G157*H157,6)</f>
      </c>
      <c r="L157" s="38">
        <v>0</v>
      </c>
      <c s="32">
        <f>ROUND(ROUND(L157,2)*ROUND(G157,3),2)</f>
      </c>
      <c s="36" t="s">
        <v>54</v>
      </c>
      <c>
        <f>(M157*21)/100</f>
      </c>
      <c t="s">
        <v>27</v>
      </c>
    </row>
    <row r="158" spans="1:5" ht="38.25">
      <c r="A158" s="35" t="s">
        <v>55</v>
      </c>
      <c r="E158" s="39" t="s">
        <v>3008</v>
      </c>
    </row>
    <row r="159" spans="1:5" ht="12.75">
      <c r="A159" s="35" t="s">
        <v>56</v>
      </c>
      <c r="E159" s="40" t="s">
        <v>5</v>
      </c>
    </row>
    <row r="160" spans="1:5" ht="12.75">
      <c r="A160" t="s">
        <v>57</v>
      </c>
      <c r="E160" s="39" t="s">
        <v>5</v>
      </c>
    </row>
    <row r="161" spans="1:16" ht="38.25">
      <c r="A161" t="s">
        <v>49</v>
      </c>
      <c s="34" t="s">
        <v>236</v>
      </c>
      <c s="34" t="s">
        <v>3009</v>
      </c>
      <c s="35" t="s">
        <v>5</v>
      </c>
      <c s="6" t="s">
        <v>3010</v>
      </c>
      <c s="36" t="s">
        <v>131</v>
      </c>
      <c s="37">
        <v>2</v>
      </c>
      <c s="36">
        <v>0</v>
      </c>
      <c s="36">
        <f>ROUND(G161*H161,6)</f>
      </c>
      <c r="L161" s="38">
        <v>0</v>
      </c>
      <c s="32">
        <f>ROUND(ROUND(L161,2)*ROUND(G161,3),2)</f>
      </c>
      <c s="36" t="s">
        <v>54</v>
      </c>
      <c>
        <f>(M161*21)/100</f>
      </c>
      <c t="s">
        <v>27</v>
      </c>
    </row>
    <row r="162" spans="1:5" ht="38.25">
      <c r="A162" s="35" t="s">
        <v>55</v>
      </c>
      <c r="E162" s="39" t="s">
        <v>3011</v>
      </c>
    </row>
    <row r="163" spans="1:5" ht="12.75">
      <c r="A163" s="35" t="s">
        <v>56</v>
      </c>
      <c r="E163" s="40" t="s">
        <v>5</v>
      </c>
    </row>
    <row r="164" spans="1:5" ht="12.75">
      <c r="A164" t="s">
        <v>57</v>
      </c>
      <c r="E164" s="39" t="s">
        <v>5</v>
      </c>
    </row>
    <row r="165" spans="1:13" ht="12.75">
      <c r="A165" t="s">
        <v>46</v>
      </c>
      <c r="C165" s="31" t="s">
        <v>3012</v>
      </c>
      <c r="E165" s="33" t="s">
        <v>3013</v>
      </c>
      <c r="J165" s="32">
        <f>0</f>
      </c>
      <c s="32">
        <f>0</f>
      </c>
      <c s="32">
        <f>0+L166+L170+L174+L178+L182+L186+L190+L194+L198+L202+L206+L210+L214+L218+L222+L226+L230+L234+L238+L242+L246</f>
      </c>
      <c s="32">
        <f>0+M166+M170+M174+M178+M182+M186+M190+M194+M198+M202+M206+M210+M214+M218+M222+M226+M230+M234+M238+M242+M246</f>
      </c>
    </row>
    <row r="166" spans="1:16" ht="12.75">
      <c r="A166" t="s">
        <v>49</v>
      </c>
      <c s="34" t="s">
        <v>239</v>
      </c>
      <c s="34" t="s">
        <v>3014</v>
      </c>
      <c s="35" t="s">
        <v>5</v>
      </c>
      <c s="6" t="s">
        <v>3015</v>
      </c>
      <c s="36" t="s">
        <v>172</v>
      </c>
      <c s="37">
        <v>8</v>
      </c>
      <c s="36">
        <v>0</v>
      </c>
      <c s="36">
        <f>ROUND(G166*H166,6)</f>
      </c>
      <c r="L166" s="38">
        <v>0</v>
      </c>
      <c s="32">
        <f>ROUND(ROUND(L166,2)*ROUND(G166,3),2)</f>
      </c>
      <c s="36" t="s">
        <v>54</v>
      </c>
      <c>
        <f>(M166*21)/100</f>
      </c>
      <c t="s">
        <v>27</v>
      </c>
    </row>
    <row r="167" spans="1:5" ht="12.75">
      <c r="A167" s="35" t="s">
        <v>55</v>
      </c>
      <c r="E167" s="39" t="s">
        <v>3015</v>
      </c>
    </row>
    <row r="168" spans="1:5" ht="12.75">
      <c r="A168" s="35" t="s">
        <v>56</v>
      </c>
      <c r="E168" s="40" t="s">
        <v>5</v>
      </c>
    </row>
    <row r="169" spans="1:5" ht="12.75">
      <c r="A169" t="s">
        <v>57</v>
      </c>
      <c r="E169" s="39" t="s">
        <v>5</v>
      </c>
    </row>
    <row r="170" spans="1:16" ht="12.75">
      <c r="A170" t="s">
        <v>49</v>
      </c>
      <c s="34" t="s">
        <v>242</v>
      </c>
      <c s="34" t="s">
        <v>3016</v>
      </c>
      <c s="35" t="s">
        <v>5</v>
      </c>
      <c s="6" t="s">
        <v>3017</v>
      </c>
      <c s="36" t="s">
        <v>172</v>
      </c>
      <c s="37">
        <v>28</v>
      </c>
      <c s="36">
        <v>0</v>
      </c>
      <c s="36">
        <f>ROUND(G170*H170,6)</f>
      </c>
      <c r="L170" s="38">
        <v>0</v>
      </c>
      <c s="32">
        <f>ROUND(ROUND(L170,2)*ROUND(G170,3),2)</f>
      </c>
      <c s="36" t="s">
        <v>54</v>
      </c>
      <c>
        <f>(M170*21)/100</f>
      </c>
      <c t="s">
        <v>27</v>
      </c>
    </row>
    <row r="171" spans="1:5" ht="12.75">
      <c r="A171" s="35" t="s">
        <v>55</v>
      </c>
      <c r="E171" s="39" t="s">
        <v>3017</v>
      </c>
    </row>
    <row r="172" spans="1:5" ht="12.75">
      <c r="A172" s="35" t="s">
        <v>56</v>
      </c>
      <c r="E172" s="40" t="s">
        <v>5</v>
      </c>
    </row>
    <row r="173" spans="1:5" ht="12.75">
      <c r="A173" t="s">
        <v>57</v>
      </c>
      <c r="E173" s="39" t="s">
        <v>5</v>
      </c>
    </row>
    <row r="174" spans="1:16" ht="12.75">
      <c r="A174" t="s">
        <v>49</v>
      </c>
      <c s="34" t="s">
        <v>245</v>
      </c>
      <c s="34" t="s">
        <v>3018</v>
      </c>
      <c s="35" t="s">
        <v>5</v>
      </c>
      <c s="6" t="s">
        <v>3019</v>
      </c>
      <c s="36" t="s">
        <v>172</v>
      </c>
      <c s="37">
        <v>104</v>
      </c>
      <c s="36">
        <v>0</v>
      </c>
      <c s="36">
        <f>ROUND(G174*H174,6)</f>
      </c>
      <c r="L174" s="38">
        <v>0</v>
      </c>
      <c s="32">
        <f>ROUND(ROUND(L174,2)*ROUND(G174,3),2)</f>
      </c>
      <c s="36" t="s">
        <v>54</v>
      </c>
      <c>
        <f>(M174*21)/100</f>
      </c>
      <c t="s">
        <v>27</v>
      </c>
    </row>
    <row r="175" spans="1:5" ht="12.75">
      <c r="A175" s="35" t="s">
        <v>55</v>
      </c>
      <c r="E175" s="39" t="s">
        <v>3019</v>
      </c>
    </row>
    <row r="176" spans="1:5" ht="12.75">
      <c r="A176" s="35" t="s">
        <v>56</v>
      </c>
      <c r="E176" s="40" t="s">
        <v>5</v>
      </c>
    </row>
    <row r="177" spans="1:5" ht="12.75">
      <c r="A177" t="s">
        <v>57</v>
      </c>
      <c r="E177" s="39" t="s">
        <v>5</v>
      </c>
    </row>
    <row r="178" spans="1:16" ht="12.75">
      <c r="A178" t="s">
        <v>49</v>
      </c>
      <c s="34" t="s">
        <v>248</v>
      </c>
      <c s="34" t="s">
        <v>3020</v>
      </c>
      <c s="35" t="s">
        <v>5</v>
      </c>
      <c s="6" t="s">
        <v>3021</v>
      </c>
      <c s="36" t="s">
        <v>172</v>
      </c>
      <c s="37">
        <v>97</v>
      </c>
      <c s="36">
        <v>0</v>
      </c>
      <c s="36">
        <f>ROUND(G178*H178,6)</f>
      </c>
      <c r="L178" s="38">
        <v>0</v>
      </c>
      <c s="32">
        <f>ROUND(ROUND(L178,2)*ROUND(G178,3),2)</f>
      </c>
      <c s="36" t="s">
        <v>54</v>
      </c>
      <c>
        <f>(M178*21)/100</f>
      </c>
      <c t="s">
        <v>27</v>
      </c>
    </row>
    <row r="179" spans="1:5" ht="12.75">
      <c r="A179" s="35" t="s">
        <v>55</v>
      </c>
      <c r="E179" s="39" t="s">
        <v>3021</v>
      </c>
    </row>
    <row r="180" spans="1:5" ht="12.75">
      <c r="A180" s="35" t="s">
        <v>56</v>
      </c>
      <c r="E180" s="40" t="s">
        <v>5</v>
      </c>
    </row>
    <row r="181" spans="1:5" ht="12.75">
      <c r="A181" t="s">
        <v>57</v>
      </c>
      <c r="E181" s="39" t="s">
        <v>5</v>
      </c>
    </row>
    <row r="182" spans="1:16" ht="12.75">
      <c r="A182" t="s">
        <v>49</v>
      </c>
      <c s="34" t="s">
        <v>252</v>
      </c>
      <c s="34" t="s">
        <v>3022</v>
      </c>
      <c s="35" t="s">
        <v>5</v>
      </c>
      <c s="6" t="s">
        <v>3023</v>
      </c>
      <c s="36" t="s">
        <v>172</v>
      </c>
      <c s="37">
        <v>7</v>
      </c>
      <c s="36">
        <v>0</v>
      </c>
      <c s="36">
        <f>ROUND(G182*H182,6)</f>
      </c>
      <c r="L182" s="38">
        <v>0</v>
      </c>
      <c s="32">
        <f>ROUND(ROUND(L182,2)*ROUND(G182,3),2)</f>
      </c>
      <c s="36" t="s">
        <v>54</v>
      </c>
      <c>
        <f>(M182*21)/100</f>
      </c>
      <c t="s">
        <v>27</v>
      </c>
    </row>
    <row r="183" spans="1:5" ht="12.75">
      <c r="A183" s="35" t="s">
        <v>55</v>
      </c>
      <c r="E183" s="39" t="s">
        <v>3023</v>
      </c>
    </row>
    <row r="184" spans="1:5" ht="12.75">
      <c r="A184" s="35" t="s">
        <v>56</v>
      </c>
      <c r="E184" s="40" t="s">
        <v>5</v>
      </c>
    </row>
    <row r="185" spans="1:5" ht="12.75">
      <c r="A185" t="s">
        <v>57</v>
      </c>
      <c r="E185" s="39" t="s">
        <v>5</v>
      </c>
    </row>
    <row r="186" spans="1:16" ht="25.5">
      <c r="A186" t="s">
        <v>49</v>
      </c>
      <c s="34" t="s">
        <v>255</v>
      </c>
      <c s="34" t="s">
        <v>3024</v>
      </c>
      <c s="35" t="s">
        <v>5</v>
      </c>
      <c s="6" t="s">
        <v>3025</v>
      </c>
      <c s="36" t="s">
        <v>172</v>
      </c>
      <c s="37">
        <v>37</v>
      </c>
      <c s="36">
        <v>0</v>
      </c>
      <c s="36">
        <f>ROUND(G186*H186,6)</f>
      </c>
      <c r="L186" s="38">
        <v>0</v>
      </c>
      <c s="32">
        <f>ROUND(ROUND(L186,2)*ROUND(G186,3),2)</f>
      </c>
      <c s="36" t="s">
        <v>54</v>
      </c>
      <c>
        <f>(M186*21)/100</f>
      </c>
      <c t="s">
        <v>27</v>
      </c>
    </row>
    <row r="187" spans="1:5" ht="25.5">
      <c r="A187" s="35" t="s">
        <v>55</v>
      </c>
      <c r="E187" s="39" t="s">
        <v>3025</v>
      </c>
    </row>
    <row r="188" spans="1:5" ht="12.75">
      <c r="A188" s="35" t="s">
        <v>56</v>
      </c>
      <c r="E188" s="40" t="s">
        <v>5</v>
      </c>
    </row>
    <row r="189" spans="1:5" ht="12.75">
      <c r="A189" t="s">
        <v>57</v>
      </c>
      <c r="E189" s="39" t="s">
        <v>5</v>
      </c>
    </row>
    <row r="190" spans="1:16" ht="25.5">
      <c r="A190" t="s">
        <v>49</v>
      </c>
      <c s="34" t="s">
        <v>259</v>
      </c>
      <c s="34" t="s">
        <v>3026</v>
      </c>
      <c s="35" t="s">
        <v>5</v>
      </c>
      <c s="6" t="s">
        <v>3027</v>
      </c>
      <c s="36" t="s">
        <v>172</v>
      </c>
      <c s="37">
        <v>56</v>
      </c>
      <c s="36">
        <v>0</v>
      </c>
      <c s="36">
        <f>ROUND(G190*H190,6)</f>
      </c>
      <c r="L190" s="38">
        <v>0</v>
      </c>
      <c s="32">
        <f>ROUND(ROUND(L190,2)*ROUND(G190,3),2)</f>
      </c>
      <c s="36" t="s">
        <v>54</v>
      </c>
      <c>
        <f>(M190*21)/100</f>
      </c>
      <c t="s">
        <v>27</v>
      </c>
    </row>
    <row r="191" spans="1:5" ht="25.5">
      <c r="A191" s="35" t="s">
        <v>55</v>
      </c>
      <c r="E191" s="39" t="s">
        <v>3027</v>
      </c>
    </row>
    <row r="192" spans="1:5" ht="12.75">
      <c r="A192" s="35" t="s">
        <v>56</v>
      </c>
      <c r="E192" s="40" t="s">
        <v>5</v>
      </c>
    </row>
    <row r="193" spans="1:5" ht="12.75">
      <c r="A193" t="s">
        <v>57</v>
      </c>
      <c r="E193" s="39" t="s">
        <v>5</v>
      </c>
    </row>
    <row r="194" spans="1:16" ht="25.5">
      <c r="A194" t="s">
        <v>49</v>
      </c>
      <c s="34" t="s">
        <v>262</v>
      </c>
      <c s="34" t="s">
        <v>3028</v>
      </c>
      <c s="35" t="s">
        <v>5</v>
      </c>
      <c s="6" t="s">
        <v>3029</v>
      </c>
      <c s="36" t="s">
        <v>172</v>
      </c>
      <c s="37">
        <v>110</v>
      </c>
      <c s="36">
        <v>0</v>
      </c>
      <c s="36">
        <f>ROUND(G194*H194,6)</f>
      </c>
      <c r="L194" s="38">
        <v>0</v>
      </c>
      <c s="32">
        <f>ROUND(ROUND(L194,2)*ROUND(G194,3),2)</f>
      </c>
      <c s="36" t="s">
        <v>54</v>
      </c>
      <c>
        <f>(M194*21)/100</f>
      </c>
      <c t="s">
        <v>27</v>
      </c>
    </row>
    <row r="195" spans="1:5" ht="25.5">
      <c r="A195" s="35" t="s">
        <v>55</v>
      </c>
      <c r="E195" s="39" t="s">
        <v>3029</v>
      </c>
    </row>
    <row r="196" spans="1:5" ht="12.75">
      <c r="A196" s="35" t="s">
        <v>56</v>
      </c>
      <c r="E196" s="40" t="s">
        <v>5</v>
      </c>
    </row>
    <row r="197" spans="1:5" ht="12.75">
      <c r="A197" t="s">
        <v>57</v>
      </c>
      <c r="E197" s="39" t="s">
        <v>5</v>
      </c>
    </row>
    <row r="198" spans="1:16" ht="25.5">
      <c r="A198" t="s">
        <v>49</v>
      </c>
      <c s="34" t="s">
        <v>265</v>
      </c>
      <c s="34" t="s">
        <v>3030</v>
      </c>
      <c s="35" t="s">
        <v>5</v>
      </c>
      <c s="6" t="s">
        <v>3031</v>
      </c>
      <c s="36" t="s">
        <v>172</v>
      </c>
      <c s="37">
        <v>256</v>
      </c>
      <c s="36">
        <v>0</v>
      </c>
      <c s="36">
        <f>ROUND(G198*H198,6)</f>
      </c>
      <c r="L198" s="38">
        <v>0</v>
      </c>
      <c s="32">
        <f>ROUND(ROUND(L198,2)*ROUND(G198,3),2)</f>
      </c>
      <c s="36" t="s">
        <v>54</v>
      </c>
      <c>
        <f>(M198*21)/100</f>
      </c>
      <c t="s">
        <v>27</v>
      </c>
    </row>
    <row r="199" spans="1:5" ht="25.5">
      <c r="A199" s="35" t="s">
        <v>55</v>
      </c>
      <c r="E199" s="39" t="s">
        <v>3031</v>
      </c>
    </row>
    <row r="200" spans="1:5" ht="12.75">
      <c r="A200" s="35" t="s">
        <v>56</v>
      </c>
      <c r="E200" s="40" t="s">
        <v>5</v>
      </c>
    </row>
    <row r="201" spans="1:5" ht="12.75">
      <c r="A201" t="s">
        <v>57</v>
      </c>
      <c r="E201" s="39" t="s">
        <v>5</v>
      </c>
    </row>
    <row r="202" spans="1:16" ht="25.5">
      <c r="A202" t="s">
        <v>49</v>
      </c>
      <c s="34" t="s">
        <v>268</v>
      </c>
      <c s="34" t="s">
        <v>3032</v>
      </c>
      <c s="35" t="s">
        <v>5</v>
      </c>
      <c s="6" t="s">
        <v>3033</v>
      </c>
      <c s="36" t="s">
        <v>172</v>
      </c>
      <c s="37">
        <v>8</v>
      </c>
      <c s="36">
        <v>0</v>
      </c>
      <c s="36">
        <f>ROUND(G202*H202,6)</f>
      </c>
      <c r="L202" s="38">
        <v>0</v>
      </c>
      <c s="32">
        <f>ROUND(ROUND(L202,2)*ROUND(G202,3),2)</f>
      </c>
      <c s="36" t="s">
        <v>54</v>
      </c>
      <c>
        <f>(M202*21)/100</f>
      </c>
      <c t="s">
        <v>27</v>
      </c>
    </row>
    <row r="203" spans="1:5" ht="25.5">
      <c r="A203" s="35" t="s">
        <v>55</v>
      </c>
      <c r="E203" s="39" t="s">
        <v>3033</v>
      </c>
    </row>
    <row r="204" spans="1:5" ht="12.75">
      <c r="A204" s="35" t="s">
        <v>56</v>
      </c>
      <c r="E204" s="40" t="s">
        <v>5</v>
      </c>
    </row>
    <row r="205" spans="1:5" ht="12.75">
      <c r="A205" t="s">
        <v>57</v>
      </c>
      <c r="E205" s="39" t="s">
        <v>5</v>
      </c>
    </row>
    <row r="206" spans="1:16" ht="25.5">
      <c r="A206" t="s">
        <v>49</v>
      </c>
      <c s="34" t="s">
        <v>271</v>
      </c>
      <c s="34" t="s">
        <v>3034</v>
      </c>
      <c s="35" t="s">
        <v>5</v>
      </c>
      <c s="6" t="s">
        <v>3035</v>
      </c>
      <c s="36" t="s">
        <v>172</v>
      </c>
      <c s="37">
        <v>28</v>
      </c>
      <c s="36">
        <v>0</v>
      </c>
      <c s="36">
        <f>ROUND(G206*H206,6)</f>
      </c>
      <c r="L206" s="38">
        <v>0</v>
      </c>
      <c s="32">
        <f>ROUND(ROUND(L206,2)*ROUND(G206,3),2)</f>
      </c>
      <c s="36" t="s">
        <v>54</v>
      </c>
      <c>
        <f>(M206*21)/100</f>
      </c>
      <c t="s">
        <v>27</v>
      </c>
    </row>
    <row r="207" spans="1:5" ht="25.5">
      <c r="A207" s="35" t="s">
        <v>55</v>
      </c>
      <c r="E207" s="39" t="s">
        <v>3035</v>
      </c>
    </row>
    <row r="208" spans="1:5" ht="12.75">
      <c r="A208" s="35" t="s">
        <v>56</v>
      </c>
      <c r="E208" s="40" t="s">
        <v>5</v>
      </c>
    </row>
    <row r="209" spans="1:5" ht="12.75">
      <c r="A209" t="s">
        <v>57</v>
      </c>
      <c r="E209" s="39" t="s">
        <v>5</v>
      </c>
    </row>
    <row r="210" spans="1:16" ht="25.5">
      <c r="A210" t="s">
        <v>49</v>
      </c>
      <c s="34" t="s">
        <v>274</v>
      </c>
      <c s="34" t="s">
        <v>3036</v>
      </c>
      <c s="35" t="s">
        <v>5</v>
      </c>
      <c s="6" t="s">
        <v>3037</v>
      </c>
      <c s="36" t="s">
        <v>172</v>
      </c>
      <c s="37">
        <v>104</v>
      </c>
      <c s="36">
        <v>0</v>
      </c>
      <c s="36">
        <f>ROUND(G210*H210,6)</f>
      </c>
      <c r="L210" s="38">
        <v>0</v>
      </c>
      <c s="32">
        <f>ROUND(ROUND(L210,2)*ROUND(G210,3),2)</f>
      </c>
      <c s="36" t="s">
        <v>54</v>
      </c>
      <c>
        <f>(M210*21)/100</f>
      </c>
      <c t="s">
        <v>27</v>
      </c>
    </row>
    <row r="211" spans="1:5" ht="25.5">
      <c r="A211" s="35" t="s">
        <v>55</v>
      </c>
      <c r="E211" s="39" t="s">
        <v>3037</v>
      </c>
    </row>
    <row r="212" spans="1:5" ht="12.75">
      <c r="A212" s="35" t="s">
        <v>56</v>
      </c>
      <c r="E212" s="40" t="s">
        <v>5</v>
      </c>
    </row>
    <row r="213" spans="1:5" ht="12.75">
      <c r="A213" t="s">
        <v>57</v>
      </c>
      <c r="E213" s="39" t="s">
        <v>5</v>
      </c>
    </row>
    <row r="214" spans="1:16" ht="25.5">
      <c r="A214" t="s">
        <v>49</v>
      </c>
      <c s="34" t="s">
        <v>277</v>
      </c>
      <c s="34" t="s">
        <v>3038</v>
      </c>
      <c s="35" t="s">
        <v>5</v>
      </c>
      <c s="6" t="s">
        <v>3039</v>
      </c>
      <c s="36" t="s">
        <v>172</v>
      </c>
      <c s="37">
        <v>97</v>
      </c>
      <c s="36">
        <v>0</v>
      </c>
      <c s="36">
        <f>ROUND(G214*H214,6)</f>
      </c>
      <c r="L214" s="38">
        <v>0</v>
      </c>
      <c s="32">
        <f>ROUND(ROUND(L214,2)*ROUND(G214,3),2)</f>
      </c>
      <c s="36" t="s">
        <v>54</v>
      </c>
      <c>
        <f>(M214*21)/100</f>
      </c>
      <c t="s">
        <v>27</v>
      </c>
    </row>
    <row r="215" spans="1:5" ht="25.5">
      <c r="A215" s="35" t="s">
        <v>55</v>
      </c>
      <c r="E215" s="39" t="s">
        <v>3039</v>
      </c>
    </row>
    <row r="216" spans="1:5" ht="12.75">
      <c r="A216" s="35" t="s">
        <v>56</v>
      </c>
      <c r="E216" s="40" t="s">
        <v>5</v>
      </c>
    </row>
    <row r="217" spans="1:5" ht="12.75">
      <c r="A217" t="s">
        <v>57</v>
      </c>
      <c r="E217" s="39" t="s">
        <v>5</v>
      </c>
    </row>
    <row r="218" spans="1:16" ht="25.5">
      <c r="A218" t="s">
        <v>49</v>
      </c>
      <c s="34" t="s">
        <v>280</v>
      </c>
      <c s="34" t="s">
        <v>3040</v>
      </c>
      <c s="35" t="s">
        <v>5</v>
      </c>
      <c s="6" t="s">
        <v>3041</v>
      </c>
      <c s="36" t="s">
        <v>172</v>
      </c>
      <c s="37">
        <v>7</v>
      </c>
      <c s="36">
        <v>0</v>
      </c>
      <c s="36">
        <f>ROUND(G218*H218,6)</f>
      </c>
      <c r="L218" s="38">
        <v>0</v>
      </c>
      <c s="32">
        <f>ROUND(ROUND(L218,2)*ROUND(G218,3),2)</f>
      </c>
      <c s="36" t="s">
        <v>54</v>
      </c>
      <c>
        <f>(M218*21)/100</f>
      </c>
      <c t="s">
        <v>27</v>
      </c>
    </row>
    <row r="219" spans="1:5" ht="25.5">
      <c r="A219" s="35" t="s">
        <v>55</v>
      </c>
      <c r="E219" s="39" t="s">
        <v>3041</v>
      </c>
    </row>
    <row r="220" spans="1:5" ht="12.75">
      <c r="A220" s="35" t="s">
        <v>56</v>
      </c>
      <c r="E220" s="40" t="s">
        <v>5</v>
      </c>
    </row>
    <row r="221" spans="1:5" ht="12.75">
      <c r="A221" t="s">
        <v>57</v>
      </c>
      <c r="E221" s="39" t="s">
        <v>5</v>
      </c>
    </row>
    <row r="222" spans="1:16" ht="25.5">
      <c r="A222" t="s">
        <v>49</v>
      </c>
      <c s="34" t="s">
        <v>283</v>
      </c>
      <c s="34" t="s">
        <v>3042</v>
      </c>
      <c s="35" t="s">
        <v>5</v>
      </c>
      <c s="6" t="s">
        <v>3043</v>
      </c>
      <c s="36" t="s">
        <v>172</v>
      </c>
      <c s="37">
        <v>37</v>
      </c>
      <c s="36">
        <v>0</v>
      </c>
      <c s="36">
        <f>ROUND(G222*H222,6)</f>
      </c>
      <c r="L222" s="38">
        <v>0</v>
      </c>
      <c s="32">
        <f>ROUND(ROUND(L222,2)*ROUND(G222,3),2)</f>
      </c>
      <c s="36" t="s">
        <v>54</v>
      </c>
      <c>
        <f>(M222*21)/100</f>
      </c>
      <c t="s">
        <v>27</v>
      </c>
    </row>
    <row r="223" spans="1:5" ht="25.5">
      <c r="A223" s="35" t="s">
        <v>55</v>
      </c>
      <c r="E223" s="39" t="s">
        <v>3044</v>
      </c>
    </row>
    <row r="224" spans="1:5" ht="12.75">
      <c r="A224" s="35" t="s">
        <v>56</v>
      </c>
      <c r="E224" s="40" t="s">
        <v>5</v>
      </c>
    </row>
    <row r="225" spans="1:5" ht="12.75">
      <c r="A225" t="s">
        <v>57</v>
      </c>
      <c r="E225" s="39" t="s">
        <v>5</v>
      </c>
    </row>
    <row r="226" spans="1:16" ht="25.5">
      <c r="A226" t="s">
        <v>49</v>
      </c>
      <c s="34" t="s">
        <v>286</v>
      </c>
      <c s="34" t="s">
        <v>3045</v>
      </c>
      <c s="35" t="s">
        <v>5</v>
      </c>
      <c s="6" t="s">
        <v>3046</v>
      </c>
      <c s="36" t="s">
        <v>172</v>
      </c>
      <c s="37">
        <v>56</v>
      </c>
      <c s="36">
        <v>0</v>
      </c>
      <c s="36">
        <f>ROUND(G226*H226,6)</f>
      </c>
      <c r="L226" s="38">
        <v>0</v>
      </c>
      <c s="32">
        <f>ROUND(ROUND(L226,2)*ROUND(G226,3),2)</f>
      </c>
      <c s="36" t="s">
        <v>54</v>
      </c>
      <c>
        <f>(M226*21)/100</f>
      </c>
      <c t="s">
        <v>27</v>
      </c>
    </row>
    <row r="227" spans="1:5" ht="25.5">
      <c r="A227" s="35" t="s">
        <v>55</v>
      </c>
      <c r="E227" s="39" t="s">
        <v>3047</v>
      </c>
    </row>
    <row r="228" spans="1:5" ht="12.75">
      <c r="A228" s="35" t="s">
        <v>56</v>
      </c>
      <c r="E228" s="40" t="s">
        <v>5</v>
      </c>
    </row>
    <row r="229" spans="1:5" ht="12.75">
      <c r="A229" t="s">
        <v>57</v>
      </c>
      <c r="E229" s="39" t="s">
        <v>5</v>
      </c>
    </row>
    <row r="230" spans="1:16" ht="25.5">
      <c r="A230" t="s">
        <v>49</v>
      </c>
      <c s="34" t="s">
        <v>289</v>
      </c>
      <c s="34" t="s">
        <v>3048</v>
      </c>
      <c s="35" t="s">
        <v>5</v>
      </c>
      <c s="6" t="s">
        <v>3049</v>
      </c>
      <c s="36" t="s">
        <v>172</v>
      </c>
      <c s="37">
        <v>110</v>
      </c>
      <c s="36">
        <v>0</v>
      </c>
      <c s="36">
        <f>ROUND(G230*H230,6)</f>
      </c>
      <c r="L230" s="38">
        <v>0</v>
      </c>
      <c s="32">
        <f>ROUND(ROUND(L230,2)*ROUND(G230,3),2)</f>
      </c>
      <c s="36" t="s">
        <v>54</v>
      </c>
      <c>
        <f>(M230*21)/100</f>
      </c>
      <c t="s">
        <v>27</v>
      </c>
    </row>
    <row r="231" spans="1:5" ht="25.5">
      <c r="A231" s="35" t="s">
        <v>55</v>
      </c>
      <c r="E231" s="39" t="s">
        <v>3050</v>
      </c>
    </row>
    <row r="232" spans="1:5" ht="12.75">
      <c r="A232" s="35" t="s">
        <v>56</v>
      </c>
      <c r="E232" s="40" t="s">
        <v>5</v>
      </c>
    </row>
    <row r="233" spans="1:5" ht="12.75">
      <c r="A233" t="s">
        <v>57</v>
      </c>
      <c r="E233" s="39" t="s">
        <v>5</v>
      </c>
    </row>
    <row r="234" spans="1:16" ht="25.5">
      <c r="A234" t="s">
        <v>49</v>
      </c>
      <c s="34" t="s">
        <v>292</v>
      </c>
      <c s="34" t="s">
        <v>3051</v>
      </c>
      <c s="35" t="s">
        <v>5</v>
      </c>
      <c s="6" t="s">
        <v>3052</v>
      </c>
      <c s="36" t="s">
        <v>172</v>
      </c>
      <c s="37">
        <v>256</v>
      </c>
      <c s="36">
        <v>0</v>
      </c>
      <c s="36">
        <f>ROUND(G234*H234,6)</f>
      </c>
      <c r="L234" s="38">
        <v>0</v>
      </c>
      <c s="32">
        <f>ROUND(ROUND(L234,2)*ROUND(G234,3),2)</f>
      </c>
      <c s="36" t="s">
        <v>54</v>
      </c>
      <c>
        <f>(M234*21)/100</f>
      </c>
      <c t="s">
        <v>27</v>
      </c>
    </row>
    <row r="235" spans="1:5" ht="25.5">
      <c r="A235" s="35" t="s">
        <v>55</v>
      </c>
      <c r="E235" s="39" t="s">
        <v>3053</v>
      </c>
    </row>
    <row r="236" spans="1:5" ht="12.75">
      <c r="A236" s="35" t="s">
        <v>56</v>
      </c>
      <c r="E236" s="40" t="s">
        <v>5</v>
      </c>
    </row>
    <row r="237" spans="1:5" ht="12.75">
      <c r="A237" t="s">
        <v>57</v>
      </c>
      <c r="E237" s="39" t="s">
        <v>5</v>
      </c>
    </row>
    <row r="238" spans="1:16" ht="25.5">
      <c r="A238" t="s">
        <v>49</v>
      </c>
      <c s="34" t="s">
        <v>295</v>
      </c>
      <c s="34" t="s">
        <v>3054</v>
      </c>
      <c s="35" t="s">
        <v>5</v>
      </c>
      <c s="6" t="s">
        <v>3055</v>
      </c>
      <c s="36" t="s">
        <v>131</v>
      </c>
      <c s="37">
        <v>1</v>
      </c>
      <c s="36">
        <v>0</v>
      </c>
      <c s="36">
        <f>ROUND(G238*H238,6)</f>
      </c>
      <c r="L238" s="38">
        <v>0</v>
      </c>
      <c s="32">
        <f>ROUND(ROUND(L238,2)*ROUND(G238,3),2)</f>
      </c>
      <c s="36" t="s">
        <v>54</v>
      </c>
      <c>
        <f>(M238*21)/100</f>
      </c>
      <c t="s">
        <v>27</v>
      </c>
    </row>
    <row r="239" spans="1:5" ht="89.25">
      <c r="A239" s="35" t="s">
        <v>55</v>
      </c>
      <c r="E239" s="39" t="s">
        <v>3056</v>
      </c>
    </row>
    <row r="240" spans="1:5" ht="12.75">
      <c r="A240" s="35" t="s">
        <v>56</v>
      </c>
      <c r="E240" s="40" t="s">
        <v>5</v>
      </c>
    </row>
    <row r="241" spans="1:5" ht="12.75">
      <c r="A241" t="s">
        <v>57</v>
      </c>
      <c r="E241" s="39" t="s">
        <v>5</v>
      </c>
    </row>
    <row r="242" spans="1:16" ht="38.25">
      <c r="A242" t="s">
        <v>49</v>
      </c>
      <c s="34" t="s">
        <v>298</v>
      </c>
      <c s="34" t="s">
        <v>3057</v>
      </c>
      <c s="35" t="s">
        <v>5</v>
      </c>
      <c s="6" t="s">
        <v>3058</v>
      </c>
      <c s="36" t="s">
        <v>496</v>
      </c>
      <c s="37">
        <v>530</v>
      </c>
      <c s="36">
        <v>0</v>
      </c>
      <c s="36">
        <f>ROUND(G242*H242,6)</f>
      </c>
      <c r="L242" s="38">
        <v>0</v>
      </c>
      <c s="32">
        <f>ROUND(ROUND(L242,2)*ROUND(G242,3),2)</f>
      </c>
      <c s="36" t="s">
        <v>54</v>
      </c>
      <c>
        <f>(M242*21)/100</f>
      </c>
      <c t="s">
        <v>27</v>
      </c>
    </row>
    <row r="243" spans="1:5" ht="102">
      <c r="A243" s="35" t="s">
        <v>55</v>
      </c>
      <c r="E243" s="39" t="s">
        <v>3059</v>
      </c>
    </row>
    <row r="244" spans="1:5" ht="12.75">
      <c r="A244" s="35" t="s">
        <v>56</v>
      </c>
      <c r="E244" s="40" t="s">
        <v>5</v>
      </c>
    </row>
    <row r="245" spans="1:5" ht="12.75">
      <c r="A245" t="s">
        <v>57</v>
      </c>
      <c r="E245" s="39" t="s">
        <v>5</v>
      </c>
    </row>
    <row r="246" spans="1:16" ht="25.5">
      <c r="A246" t="s">
        <v>49</v>
      </c>
      <c s="34" t="s">
        <v>301</v>
      </c>
      <c s="34" t="s">
        <v>3060</v>
      </c>
      <c s="35" t="s">
        <v>5</v>
      </c>
      <c s="6" t="s">
        <v>3061</v>
      </c>
      <c s="36" t="s">
        <v>131</v>
      </c>
      <c s="37">
        <v>230</v>
      </c>
      <c s="36">
        <v>0</v>
      </c>
      <c s="36">
        <f>ROUND(G246*H246,6)</f>
      </c>
      <c r="L246" s="38">
        <v>0</v>
      </c>
      <c s="32">
        <f>ROUND(ROUND(L246,2)*ROUND(G246,3),2)</f>
      </c>
      <c s="36" t="s">
        <v>54</v>
      </c>
      <c>
        <f>(M246*21)/100</f>
      </c>
      <c t="s">
        <v>27</v>
      </c>
    </row>
    <row r="247" spans="1:5" ht="76.5">
      <c r="A247" s="35" t="s">
        <v>55</v>
      </c>
      <c r="E247" s="39" t="s">
        <v>3062</v>
      </c>
    </row>
    <row r="248" spans="1:5" ht="12.75">
      <c r="A248" s="35" t="s">
        <v>56</v>
      </c>
      <c r="E248" s="40" t="s">
        <v>5</v>
      </c>
    </row>
    <row r="249" spans="1:5" ht="12.75">
      <c r="A249" t="s">
        <v>57</v>
      </c>
      <c r="E2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3065</v>
      </c>
      <c r="E8" s="30" t="s">
        <v>3064</v>
      </c>
      <c r="J8" s="29">
        <f>0+J9+J70+J75+J100+J109</f>
      </c>
      <c s="29">
        <f>0+K9+K70+K75+K100+K109</f>
      </c>
      <c s="29">
        <f>0+L9+L70+L75+L100+L109</f>
      </c>
      <c s="29">
        <f>0+M9+M70+M75+M100+M109</f>
      </c>
    </row>
    <row r="9" spans="1:13" ht="12.75">
      <c r="A9" t="s">
        <v>46</v>
      </c>
      <c r="C9" s="31" t="s">
        <v>101</v>
      </c>
      <c r="E9" s="33" t="s">
        <v>3066</v>
      </c>
      <c r="J9" s="32">
        <f>0</f>
      </c>
      <c s="32">
        <f>0</f>
      </c>
      <c s="32">
        <f>0+L10+L14+L18+L22+L26+L30+L34+L38+L42+L46+L50+L54+L58+L62+L66</f>
      </c>
      <c s="32">
        <f>0+M10+M14+M18+M22+M26+M30+M34+M38+M42+M46+M50+M54+M58+M62+M66</f>
      </c>
    </row>
    <row r="10" spans="1:16" ht="25.5">
      <c r="A10" t="s">
        <v>49</v>
      </c>
      <c s="34" t="s">
        <v>50</v>
      </c>
      <c s="34" t="s">
        <v>3067</v>
      </c>
      <c s="35" t="s">
        <v>5</v>
      </c>
      <c s="6" t="s">
        <v>3068</v>
      </c>
      <c s="36" t="s">
        <v>172</v>
      </c>
      <c s="37">
        <v>14</v>
      </c>
      <c s="36">
        <v>0</v>
      </c>
      <c s="36">
        <f>ROUND(G10*H10,6)</f>
      </c>
      <c r="L10" s="38">
        <v>0</v>
      </c>
      <c s="32">
        <f>ROUND(ROUND(L10,2)*ROUND(G10,3),2)</f>
      </c>
      <c s="36" t="s">
        <v>54</v>
      </c>
      <c>
        <f>(M10*21)/100</f>
      </c>
      <c t="s">
        <v>27</v>
      </c>
    </row>
    <row r="11" spans="1:5" ht="25.5">
      <c r="A11" s="35" t="s">
        <v>55</v>
      </c>
      <c r="E11" s="39" t="s">
        <v>3068</v>
      </c>
    </row>
    <row r="12" spans="1:5" ht="12.75">
      <c r="A12" s="35" t="s">
        <v>56</v>
      </c>
      <c r="E12" s="40" t="s">
        <v>5</v>
      </c>
    </row>
    <row r="13" spans="1:5" ht="12.75">
      <c r="A13" t="s">
        <v>57</v>
      </c>
      <c r="E13" s="39" t="s">
        <v>5</v>
      </c>
    </row>
    <row r="14" spans="1:16" ht="38.25">
      <c r="A14" t="s">
        <v>49</v>
      </c>
      <c s="34" t="s">
        <v>27</v>
      </c>
      <c s="34" t="s">
        <v>3069</v>
      </c>
      <c s="35" t="s">
        <v>5</v>
      </c>
      <c s="6" t="s">
        <v>3070</v>
      </c>
      <c s="36" t="s">
        <v>172</v>
      </c>
      <c s="37">
        <v>8</v>
      </c>
      <c s="36">
        <v>0</v>
      </c>
      <c s="36">
        <f>ROUND(G14*H14,6)</f>
      </c>
      <c r="L14" s="38">
        <v>0</v>
      </c>
      <c s="32">
        <f>ROUND(ROUND(L14,2)*ROUND(G14,3),2)</f>
      </c>
      <c s="36" t="s">
        <v>54</v>
      </c>
      <c>
        <f>(M14*21)/100</f>
      </c>
      <c t="s">
        <v>27</v>
      </c>
    </row>
    <row r="15" spans="1:5" ht="38.25">
      <c r="A15" s="35" t="s">
        <v>55</v>
      </c>
      <c r="E15" s="39" t="s">
        <v>3070</v>
      </c>
    </row>
    <row r="16" spans="1:5" ht="12.75">
      <c r="A16" s="35" t="s">
        <v>56</v>
      </c>
      <c r="E16" s="40" t="s">
        <v>5</v>
      </c>
    </row>
    <row r="17" spans="1:5" ht="12.75">
      <c r="A17" t="s">
        <v>57</v>
      </c>
      <c r="E17" s="39" t="s">
        <v>5</v>
      </c>
    </row>
    <row r="18" spans="1:16" ht="38.25">
      <c r="A18" t="s">
        <v>49</v>
      </c>
      <c s="34" t="s">
        <v>25</v>
      </c>
      <c s="34" t="s">
        <v>3071</v>
      </c>
      <c s="35" t="s">
        <v>5</v>
      </c>
      <c s="6" t="s">
        <v>3072</v>
      </c>
      <c s="36" t="s">
        <v>172</v>
      </c>
      <c s="37">
        <v>47</v>
      </c>
      <c s="36">
        <v>0</v>
      </c>
      <c s="36">
        <f>ROUND(G18*H18,6)</f>
      </c>
      <c r="L18" s="38">
        <v>0</v>
      </c>
      <c s="32">
        <f>ROUND(ROUND(L18,2)*ROUND(G18,3),2)</f>
      </c>
      <c s="36" t="s">
        <v>54</v>
      </c>
      <c>
        <f>(M18*21)/100</f>
      </c>
      <c t="s">
        <v>27</v>
      </c>
    </row>
    <row r="19" spans="1:5" ht="38.25">
      <c r="A19" s="35" t="s">
        <v>55</v>
      </c>
      <c r="E19" s="39" t="s">
        <v>3073</v>
      </c>
    </row>
    <row r="20" spans="1:5" ht="12.75">
      <c r="A20" s="35" t="s">
        <v>56</v>
      </c>
      <c r="E20" s="40" t="s">
        <v>5</v>
      </c>
    </row>
    <row r="21" spans="1:5" ht="12.75">
      <c r="A21" t="s">
        <v>57</v>
      </c>
      <c r="E21" s="39" t="s">
        <v>5</v>
      </c>
    </row>
    <row r="22" spans="1:16" ht="38.25">
      <c r="A22" t="s">
        <v>49</v>
      </c>
      <c s="34" t="s">
        <v>63</v>
      </c>
      <c s="34" t="s">
        <v>3074</v>
      </c>
      <c s="35" t="s">
        <v>5</v>
      </c>
      <c s="6" t="s">
        <v>3075</v>
      </c>
      <c s="36" t="s">
        <v>172</v>
      </c>
      <c s="37">
        <v>87</v>
      </c>
      <c s="36">
        <v>0</v>
      </c>
      <c s="36">
        <f>ROUND(G22*H22,6)</f>
      </c>
      <c r="L22" s="38">
        <v>0</v>
      </c>
      <c s="32">
        <f>ROUND(ROUND(L22,2)*ROUND(G22,3),2)</f>
      </c>
      <c s="36" t="s">
        <v>54</v>
      </c>
      <c>
        <f>(M22*21)/100</f>
      </c>
      <c t="s">
        <v>27</v>
      </c>
    </row>
    <row r="23" spans="1:5" ht="38.25">
      <c r="A23" s="35" t="s">
        <v>55</v>
      </c>
      <c r="E23" s="39" t="s">
        <v>3076</v>
      </c>
    </row>
    <row r="24" spans="1:5" ht="12.75">
      <c r="A24" s="35" t="s">
        <v>56</v>
      </c>
      <c r="E24" s="40" t="s">
        <v>5</v>
      </c>
    </row>
    <row r="25" spans="1:5" ht="12.75">
      <c r="A25" t="s">
        <v>57</v>
      </c>
      <c r="E25" s="39" t="s">
        <v>5</v>
      </c>
    </row>
    <row r="26" spans="1:16" ht="38.25">
      <c r="A26" t="s">
        <v>49</v>
      </c>
      <c s="34" t="s">
        <v>66</v>
      </c>
      <c s="34" t="s">
        <v>3077</v>
      </c>
      <c s="35" t="s">
        <v>5</v>
      </c>
      <c s="6" t="s">
        <v>3078</v>
      </c>
      <c s="36" t="s">
        <v>172</v>
      </c>
      <c s="37">
        <v>77</v>
      </c>
      <c s="36">
        <v>0</v>
      </c>
      <c s="36">
        <f>ROUND(G26*H26,6)</f>
      </c>
      <c r="L26" s="38">
        <v>0</v>
      </c>
      <c s="32">
        <f>ROUND(ROUND(L26,2)*ROUND(G26,3),2)</f>
      </c>
      <c s="36" t="s">
        <v>54</v>
      </c>
      <c>
        <f>(M26*21)/100</f>
      </c>
      <c t="s">
        <v>27</v>
      </c>
    </row>
    <row r="27" spans="1:5" ht="38.25">
      <c r="A27" s="35" t="s">
        <v>55</v>
      </c>
      <c r="E27" s="39" t="s">
        <v>3079</v>
      </c>
    </row>
    <row r="28" spans="1:5" ht="12.75">
      <c r="A28" s="35" t="s">
        <v>56</v>
      </c>
      <c r="E28" s="40" t="s">
        <v>5</v>
      </c>
    </row>
    <row r="29" spans="1:5" ht="12.75">
      <c r="A29" t="s">
        <v>57</v>
      </c>
      <c r="E29" s="39" t="s">
        <v>5</v>
      </c>
    </row>
    <row r="30" spans="1:16" ht="38.25">
      <c r="A30" t="s">
        <v>49</v>
      </c>
      <c s="34" t="s">
        <v>26</v>
      </c>
      <c s="34" t="s">
        <v>3080</v>
      </c>
      <c s="35" t="s">
        <v>5</v>
      </c>
      <c s="6" t="s">
        <v>3081</v>
      </c>
      <c s="36" t="s">
        <v>172</v>
      </c>
      <c s="37">
        <v>82</v>
      </c>
      <c s="36">
        <v>0</v>
      </c>
      <c s="36">
        <f>ROUND(G30*H30,6)</f>
      </c>
      <c r="L30" s="38">
        <v>0</v>
      </c>
      <c s="32">
        <f>ROUND(ROUND(L30,2)*ROUND(G30,3),2)</f>
      </c>
      <c s="36" t="s">
        <v>54</v>
      </c>
      <c>
        <f>(M30*21)/100</f>
      </c>
      <c t="s">
        <v>27</v>
      </c>
    </row>
    <row r="31" spans="1:5" ht="38.25">
      <c r="A31" s="35" t="s">
        <v>55</v>
      </c>
      <c r="E31" s="39" t="s">
        <v>3082</v>
      </c>
    </row>
    <row r="32" spans="1:5" ht="12.75">
      <c r="A32" s="35" t="s">
        <v>56</v>
      </c>
      <c r="E32" s="40" t="s">
        <v>5</v>
      </c>
    </row>
    <row r="33" spans="1:5" ht="12.75">
      <c r="A33" t="s">
        <v>57</v>
      </c>
      <c r="E33" s="39" t="s">
        <v>5</v>
      </c>
    </row>
    <row r="34" spans="1:16" ht="25.5">
      <c r="A34" t="s">
        <v>49</v>
      </c>
      <c s="34" t="s">
        <v>71</v>
      </c>
      <c s="34" t="s">
        <v>3083</v>
      </c>
      <c s="35" t="s">
        <v>5</v>
      </c>
      <c s="6" t="s">
        <v>3084</v>
      </c>
      <c s="36" t="s">
        <v>131</v>
      </c>
      <c s="37">
        <v>12</v>
      </c>
      <c s="36">
        <v>0</v>
      </c>
      <c s="36">
        <f>ROUND(G34*H34,6)</f>
      </c>
      <c r="L34" s="38">
        <v>0</v>
      </c>
      <c s="32">
        <f>ROUND(ROUND(L34,2)*ROUND(G34,3),2)</f>
      </c>
      <c s="36" t="s">
        <v>54</v>
      </c>
      <c>
        <f>(M34*21)/100</f>
      </c>
      <c t="s">
        <v>27</v>
      </c>
    </row>
    <row r="35" spans="1:5" ht="25.5">
      <c r="A35" s="35" t="s">
        <v>55</v>
      </c>
      <c r="E35" s="39" t="s">
        <v>3084</v>
      </c>
    </row>
    <row r="36" spans="1:5" ht="12.75">
      <c r="A36" s="35" t="s">
        <v>56</v>
      </c>
      <c r="E36" s="40" t="s">
        <v>5</v>
      </c>
    </row>
    <row r="37" spans="1:5" ht="12.75">
      <c r="A37" t="s">
        <v>57</v>
      </c>
      <c r="E37" s="39" t="s">
        <v>5</v>
      </c>
    </row>
    <row r="38" spans="1:16" ht="25.5">
      <c r="A38" t="s">
        <v>49</v>
      </c>
      <c s="34" t="s">
        <v>75</v>
      </c>
      <c s="34" t="s">
        <v>3085</v>
      </c>
      <c s="35" t="s">
        <v>5</v>
      </c>
      <c s="6" t="s">
        <v>3086</v>
      </c>
      <c s="36" t="s">
        <v>131</v>
      </c>
      <c s="37">
        <v>3</v>
      </c>
      <c s="36">
        <v>0</v>
      </c>
      <c s="36">
        <f>ROUND(G38*H38,6)</f>
      </c>
      <c r="L38" s="38">
        <v>0</v>
      </c>
      <c s="32">
        <f>ROUND(ROUND(L38,2)*ROUND(G38,3),2)</f>
      </c>
      <c s="36" t="s">
        <v>54</v>
      </c>
      <c>
        <f>(M38*21)/100</f>
      </c>
      <c t="s">
        <v>27</v>
      </c>
    </row>
    <row r="39" spans="1:5" ht="25.5">
      <c r="A39" s="35" t="s">
        <v>55</v>
      </c>
      <c r="E39" s="39" t="s">
        <v>3086</v>
      </c>
    </row>
    <row r="40" spans="1:5" ht="12.75">
      <c r="A40" s="35" t="s">
        <v>56</v>
      </c>
      <c r="E40" s="40" t="s">
        <v>5</v>
      </c>
    </row>
    <row r="41" spans="1:5" ht="12.75">
      <c r="A41" t="s">
        <v>57</v>
      </c>
      <c r="E41" s="39" t="s">
        <v>5</v>
      </c>
    </row>
    <row r="42" spans="1:16" ht="25.5">
      <c r="A42" t="s">
        <v>49</v>
      </c>
      <c s="34" t="s">
        <v>78</v>
      </c>
      <c s="34" t="s">
        <v>3087</v>
      </c>
      <c s="35" t="s">
        <v>5</v>
      </c>
      <c s="6" t="s">
        <v>3088</v>
      </c>
      <c s="36" t="s">
        <v>131</v>
      </c>
      <c s="37">
        <v>1</v>
      </c>
      <c s="36">
        <v>0</v>
      </c>
      <c s="36">
        <f>ROUND(G42*H42,6)</f>
      </c>
      <c r="L42" s="38">
        <v>0</v>
      </c>
      <c s="32">
        <f>ROUND(ROUND(L42,2)*ROUND(G42,3),2)</f>
      </c>
      <c s="36" t="s">
        <v>54</v>
      </c>
      <c>
        <f>(M42*21)/100</f>
      </c>
      <c t="s">
        <v>27</v>
      </c>
    </row>
    <row r="43" spans="1:5" ht="25.5">
      <c r="A43" s="35" t="s">
        <v>55</v>
      </c>
      <c r="E43" s="39" t="s">
        <v>3088</v>
      </c>
    </row>
    <row r="44" spans="1:5" ht="12.75">
      <c r="A44" s="35" t="s">
        <v>56</v>
      </c>
      <c r="E44" s="40" t="s">
        <v>5</v>
      </c>
    </row>
    <row r="45" spans="1:5" ht="12.75">
      <c r="A45" t="s">
        <v>57</v>
      </c>
      <c r="E45" s="39" t="s">
        <v>5</v>
      </c>
    </row>
    <row r="46" spans="1:16" ht="25.5">
      <c r="A46" t="s">
        <v>49</v>
      </c>
      <c s="34" t="s">
        <v>81</v>
      </c>
      <c s="34" t="s">
        <v>3089</v>
      </c>
      <c s="35" t="s">
        <v>5</v>
      </c>
      <c s="6" t="s">
        <v>3090</v>
      </c>
      <c s="36" t="s">
        <v>172</v>
      </c>
      <c s="37">
        <v>158</v>
      </c>
      <c s="36">
        <v>0</v>
      </c>
      <c s="36">
        <f>ROUND(G46*H46,6)</f>
      </c>
      <c r="L46" s="38">
        <v>0</v>
      </c>
      <c s="32">
        <f>ROUND(ROUND(L46,2)*ROUND(G46,3),2)</f>
      </c>
      <c s="36" t="s">
        <v>54</v>
      </c>
      <c>
        <f>(M46*21)/100</f>
      </c>
      <c t="s">
        <v>27</v>
      </c>
    </row>
    <row r="47" spans="1:5" ht="89.25">
      <c r="A47" s="35" t="s">
        <v>55</v>
      </c>
      <c r="E47" s="39" t="s">
        <v>3091</v>
      </c>
    </row>
    <row r="48" spans="1:5" ht="12.75">
      <c r="A48" s="35" t="s">
        <v>56</v>
      </c>
      <c r="E48" s="40" t="s">
        <v>5</v>
      </c>
    </row>
    <row r="49" spans="1:5" ht="12.75">
      <c r="A49" t="s">
        <v>57</v>
      </c>
      <c r="E49" s="39" t="s">
        <v>5</v>
      </c>
    </row>
    <row r="50" spans="1:16" ht="25.5">
      <c r="A50" t="s">
        <v>49</v>
      </c>
      <c s="34" t="s">
        <v>84</v>
      </c>
      <c s="34" t="s">
        <v>3092</v>
      </c>
      <c s="35" t="s">
        <v>5</v>
      </c>
      <c s="6" t="s">
        <v>3093</v>
      </c>
      <c s="36" t="s">
        <v>131</v>
      </c>
      <c s="37">
        <v>1</v>
      </c>
      <c s="36">
        <v>0</v>
      </c>
      <c s="36">
        <f>ROUND(G50*H50,6)</f>
      </c>
      <c r="L50" s="38">
        <v>0</v>
      </c>
      <c s="32">
        <f>ROUND(ROUND(L50,2)*ROUND(G50,3),2)</f>
      </c>
      <c s="36" t="s">
        <v>54</v>
      </c>
      <c>
        <f>(M50*21)/100</f>
      </c>
      <c t="s">
        <v>27</v>
      </c>
    </row>
    <row r="51" spans="1:5" ht="38.25">
      <c r="A51" s="35" t="s">
        <v>55</v>
      </c>
      <c r="E51" s="39" t="s">
        <v>3094</v>
      </c>
    </row>
    <row r="52" spans="1:5" ht="12.75">
      <c r="A52" s="35" t="s">
        <v>56</v>
      </c>
      <c r="E52" s="40" t="s">
        <v>5</v>
      </c>
    </row>
    <row r="53" spans="1:5" ht="12.75">
      <c r="A53" t="s">
        <v>57</v>
      </c>
      <c r="E53" s="39" t="s">
        <v>5</v>
      </c>
    </row>
    <row r="54" spans="1:16" ht="12.75">
      <c r="A54" t="s">
        <v>49</v>
      </c>
      <c s="34" t="s">
        <v>88</v>
      </c>
      <c s="34" t="s">
        <v>3095</v>
      </c>
      <c s="35" t="s">
        <v>5</v>
      </c>
      <c s="6" t="s">
        <v>3096</v>
      </c>
      <c s="36" t="s">
        <v>496</v>
      </c>
      <c s="37">
        <v>33</v>
      </c>
      <c s="36">
        <v>0</v>
      </c>
      <c s="36">
        <f>ROUND(G54*H54,6)</f>
      </c>
      <c r="L54" s="38">
        <v>0</v>
      </c>
      <c s="32">
        <f>ROUND(ROUND(L54,2)*ROUND(G54,3),2)</f>
      </c>
      <c s="36" t="s">
        <v>54</v>
      </c>
      <c>
        <f>(M54*21)/100</f>
      </c>
      <c t="s">
        <v>27</v>
      </c>
    </row>
    <row r="55" spans="1:5" ht="12.75">
      <c r="A55" s="35" t="s">
        <v>55</v>
      </c>
      <c r="E55" s="39" t="s">
        <v>3096</v>
      </c>
    </row>
    <row r="56" spans="1:5" ht="12.75">
      <c r="A56" s="35" t="s">
        <v>56</v>
      </c>
      <c r="E56" s="40" t="s">
        <v>5</v>
      </c>
    </row>
    <row r="57" spans="1:5" ht="12.75">
      <c r="A57" t="s">
        <v>57</v>
      </c>
      <c r="E57" s="39" t="s">
        <v>5</v>
      </c>
    </row>
    <row r="58" spans="1:16" ht="12.75">
      <c r="A58" t="s">
        <v>49</v>
      </c>
      <c s="34" t="s">
        <v>155</v>
      </c>
      <c s="34" t="s">
        <v>3097</v>
      </c>
      <c s="35" t="s">
        <v>5</v>
      </c>
      <c s="6" t="s">
        <v>3098</v>
      </c>
      <c s="36" t="s">
        <v>496</v>
      </c>
      <c s="37">
        <v>4</v>
      </c>
      <c s="36">
        <v>0</v>
      </c>
      <c s="36">
        <f>ROUND(G58*H58,6)</f>
      </c>
      <c r="L58" s="38">
        <v>0</v>
      </c>
      <c s="32">
        <f>ROUND(ROUND(L58,2)*ROUND(G58,3),2)</f>
      </c>
      <c s="36" t="s">
        <v>54</v>
      </c>
      <c>
        <f>(M58*21)/100</f>
      </c>
      <c t="s">
        <v>27</v>
      </c>
    </row>
    <row r="59" spans="1:5" ht="12.75">
      <c r="A59" s="35" t="s">
        <v>55</v>
      </c>
      <c r="E59" s="39" t="s">
        <v>3098</v>
      </c>
    </row>
    <row r="60" spans="1:5" ht="12.75">
      <c r="A60" s="35" t="s">
        <v>56</v>
      </c>
      <c r="E60" s="40" t="s">
        <v>5</v>
      </c>
    </row>
    <row r="61" spans="1:5" ht="12.75">
      <c r="A61" t="s">
        <v>57</v>
      </c>
      <c r="E61" s="39" t="s">
        <v>5</v>
      </c>
    </row>
    <row r="62" spans="1:16" ht="25.5">
      <c r="A62" t="s">
        <v>49</v>
      </c>
      <c s="34" t="s">
        <v>159</v>
      </c>
      <c s="34" t="s">
        <v>3099</v>
      </c>
      <c s="35" t="s">
        <v>5</v>
      </c>
      <c s="6" t="s">
        <v>3061</v>
      </c>
      <c s="36" t="s">
        <v>131</v>
      </c>
      <c s="37">
        <v>125</v>
      </c>
      <c s="36">
        <v>0</v>
      </c>
      <c s="36">
        <f>ROUND(G62*H62,6)</f>
      </c>
      <c r="L62" s="38">
        <v>0</v>
      </c>
      <c s="32">
        <f>ROUND(ROUND(L62,2)*ROUND(G62,3),2)</f>
      </c>
      <c s="36" t="s">
        <v>54</v>
      </c>
      <c>
        <f>(M62*21)/100</f>
      </c>
      <c t="s">
        <v>27</v>
      </c>
    </row>
    <row r="63" spans="1:5" ht="76.5">
      <c r="A63" s="35" t="s">
        <v>55</v>
      </c>
      <c r="E63" s="39" t="s">
        <v>3100</v>
      </c>
    </row>
    <row r="64" spans="1:5" ht="12.75">
      <c r="A64" s="35" t="s">
        <v>56</v>
      </c>
      <c r="E64" s="40" t="s">
        <v>5</v>
      </c>
    </row>
    <row r="65" spans="1:5" ht="12.75">
      <c r="A65" t="s">
        <v>57</v>
      </c>
      <c r="E65" s="39" t="s">
        <v>5</v>
      </c>
    </row>
    <row r="66" spans="1:16" ht="25.5">
      <c r="A66" t="s">
        <v>49</v>
      </c>
      <c s="34" t="s">
        <v>163</v>
      </c>
      <c s="34" t="s">
        <v>3101</v>
      </c>
      <c s="35" t="s">
        <v>5</v>
      </c>
      <c s="6" t="s">
        <v>3102</v>
      </c>
      <c s="36" t="s">
        <v>496</v>
      </c>
      <c s="37">
        <v>350</v>
      </c>
      <c s="36">
        <v>0</v>
      </c>
      <c s="36">
        <f>ROUND(G66*H66,6)</f>
      </c>
      <c r="L66" s="38">
        <v>0</v>
      </c>
      <c s="32">
        <f>ROUND(ROUND(L66,2)*ROUND(G66,3),2)</f>
      </c>
      <c s="36" t="s">
        <v>54</v>
      </c>
      <c>
        <f>(M66*21)/100</f>
      </c>
      <c t="s">
        <v>27</v>
      </c>
    </row>
    <row r="67" spans="1:5" ht="89.25">
      <c r="A67" s="35" t="s">
        <v>55</v>
      </c>
      <c r="E67" s="39" t="s">
        <v>3103</v>
      </c>
    </row>
    <row r="68" spans="1:5" ht="12.75">
      <c r="A68" s="35" t="s">
        <v>56</v>
      </c>
      <c r="E68" s="40" t="s">
        <v>5</v>
      </c>
    </row>
    <row r="69" spans="1:5" ht="12.75">
      <c r="A69" t="s">
        <v>57</v>
      </c>
      <c r="E69" s="39" t="s">
        <v>5</v>
      </c>
    </row>
    <row r="70" spans="1:13" ht="12.75">
      <c r="A70" t="s">
        <v>46</v>
      </c>
      <c r="C70" s="31" t="s">
        <v>2916</v>
      </c>
      <c r="E70" s="33" t="s">
        <v>2917</v>
      </c>
      <c r="J70" s="32">
        <f>0</f>
      </c>
      <c s="32">
        <f>0</f>
      </c>
      <c s="32">
        <f>0+L71</f>
      </c>
      <c s="32">
        <f>0+M71</f>
      </c>
    </row>
    <row r="71" spans="1:16" ht="12.75">
      <c r="A71" t="s">
        <v>49</v>
      </c>
      <c s="34" t="s">
        <v>166</v>
      </c>
      <c s="34" t="s">
        <v>2918</v>
      </c>
      <c s="35" t="s">
        <v>5</v>
      </c>
      <c s="6" t="s">
        <v>3104</v>
      </c>
      <c s="36" t="s">
        <v>2920</v>
      </c>
      <c s="37">
        <v>755</v>
      </c>
      <c s="36">
        <v>0</v>
      </c>
      <c s="36">
        <f>ROUND(G71*H71,6)</f>
      </c>
      <c r="L71" s="38">
        <v>0</v>
      </c>
      <c s="32">
        <f>ROUND(ROUND(L71,2)*ROUND(G71,3),2)</f>
      </c>
      <c s="36" t="s">
        <v>54</v>
      </c>
      <c>
        <f>(M71*21)/100</f>
      </c>
      <c t="s">
        <v>27</v>
      </c>
    </row>
    <row r="72" spans="1:5" ht="12.75">
      <c r="A72" s="35" t="s">
        <v>55</v>
      </c>
      <c r="E72" s="39" t="s">
        <v>3104</v>
      </c>
    </row>
    <row r="73" spans="1:5" ht="12.75">
      <c r="A73" s="35" t="s">
        <v>56</v>
      </c>
      <c r="E73" s="40" t="s">
        <v>5</v>
      </c>
    </row>
    <row r="74" spans="1:5" ht="12.75">
      <c r="A74" t="s">
        <v>57</v>
      </c>
      <c r="E74" s="39" t="s">
        <v>5</v>
      </c>
    </row>
    <row r="75" spans="1:13" ht="12.75">
      <c r="A75" t="s">
        <v>46</v>
      </c>
      <c r="C75" s="31" t="s">
        <v>2921</v>
      </c>
      <c r="E75" s="33" t="s">
        <v>2922</v>
      </c>
      <c r="J75" s="32">
        <f>0</f>
      </c>
      <c s="32">
        <f>0</f>
      </c>
      <c s="32">
        <f>0+L76+L80+L84+L88+L92+L96</f>
      </c>
      <c s="32">
        <f>0+M76+M80+M84+M88+M92+M96</f>
      </c>
    </row>
    <row r="76" spans="1:16" ht="12.75">
      <c r="A76" t="s">
        <v>49</v>
      </c>
      <c s="34" t="s">
        <v>169</v>
      </c>
      <c s="34" t="s">
        <v>2923</v>
      </c>
      <c s="35" t="s">
        <v>5</v>
      </c>
      <c s="6" t="s">
        <v>3105</v>
      </c>
      <c s="36" t="s">
        <v>2920</v>
      </c>
      <c s="37">
        <v>48</v>
      </c>
      <c s="36">
        <v>0</v>
      </c>
      <c s="36">
        <f>ROUND(G76*H76,6)</f>
      </c>
      <c r="L76" s="38">
        <v>0</v>
      </c>
      <c s="32">
        <f>ROUND(ROUND(L76,2)*ROUND(G76,3),2)</f>
      </c>
      <c s="36" t="s">
        <v>54</v>
      </c>
      <c>
        <f>(M76*21)/100</f>
      </c>
      <c t="s">
        <v>27</v>
      </c>
    </row>
    <row r="77" spans="1:5" ht="12.75">
      <c r="A77" s="35" t="s">
        <v>55</v>
      </c>
      <c r="E77" s="39" t="s">
        <v>3105</v>
      </c>
    </row>
    <row r="78" spans="1:5" ht="12.75">
      <c r="A78" s="35" t="s">
        <v>56</v>
      </c>
      <c r="E78" s="40" t="s">
        <v>5</v>
      </c>
    </row>
    <row r="79" spans="1:5" ht="12.75">
      <c r="A79" t="s">
        <v>57</v>
      </c>
      <c r="E79" s="39" t="s">
        <v>5</v>
      </c>
    </row>
    <row r="80" spans="1:16" ht="12.75">
      <c r="A80" t="s">
        <v>49</v>
      </c>
      <c s="34" t="s">
        <v>173</v>
      </c>
      <c s="34" t="s">
        <v>2925</v>
      </c>
      <c s="35" t="s">
        <v>5</v>
      </c>
      <c s="6" t="s">
        <v>3106</v>
      </c>
      <c s="36" t="s">
        <v>2920</v>
      </c>
      <c s="37">
        <v>24</v>
      </c>
      <c s="36">
        <v>0</v>
      </c>
      <c s="36">
        <f>ROUND(G80*H80,6)</f>
      </c>
      <c r="L80" s="38">
        <v>0</v>
      </c>
      <c s="32">
        <f>ROUND(ROUND(L80,2)*ROUND(G80,3),2)</f>
      </c>
      <c s="36" t="s">
        <v>54</v>
      </c>
      <c>
        <f>(M80*21)/100</f>
      </c>
      <c t="s">
        <v>27</v>
      </c>
    </row>
    <row r="81" spans="1:5" ht="12.75">
      <c r="A81" s="35" t="s">
        <v>55</v>
      </c>
      <c r="E81" s="39" t="s">
        <v>3106</v>
      </c>
    </row>
    <row r="82" spans="1:5" ht="12.75">
      <c r="A82" s="35" t="s">
        <v>56</v>
      </c>
      <c r="E82" s="40" t="s">
        <v>5</v>
      </c>
    </row>
    <row r="83" spans="1:5" ht="12.75">
      <c r="A83" t="s">
        <v>57</v>
      </c>
      <c r="E83" s="39" t="s">
        <v>5</v>
      </c>
    </row>
    <row r="84" spans="1:16" ht="12.75">
      <c r="A84" t="s">
        <v>49</v>
      </c>
      <c s="34" t="s">
        <v>176</v>
      </c>
      <c s="34" t="s">
        <v>2927</v>
      </c>
      <c s="35" t="s">
        <v>5</v>
      </c>
      <c s="6" t="s">
        <v>2928</v>
      </c>
      <c s="36" t="s">
        <v>2920</v>
      </c>
      <c s="37">
        <v>8</v>
      </c>
      <c s="36">
        <v>0</v>
      </c>
      <c s="36">
        <f>ROUND(G84*H84,6)</f>
      </c>
      <c r="L84" s="38">
        <v>0</v>
      </c>
      <c s="32">
        <f>ROUND(ROUND(L84,2)*ROUND(G84,3),2)</f>
      </c>
      <c s="36" t="s">
        <v>54</v>
      </c>
      <c>
        <f>(M84*21)/100</f>
      </c>
      <c t="s">
        <v>27</v>
      </c>
    </row>
    <row r="85" spans="1:5" ht="12.75">
      <c r="A85" s="35" t="s">
        <v>55</v>
      </c>
      <c r="E85" s="39" t="s">
        <v>2928</v>
      </c>
    </row>
    <row r="86" spans="1:5" ht="12.75">
      <c r="A86" s="35" t="s">
        <v>56</v>
      </c>
      <c r="E86" s="40" t="s">
        <v>5</v>
      </c>
    </row>
    <row r="87" spans="1:5" ht="12.75">
      <c r="A87" t="s">
        <v>57</v>
      </c>
      <c r="E87" s="39" t="s">
        <v>5</v>
      </c>
    </row>
    <row r="88" spans="1:16" ht="12.75">
      <c r="A88" t="s">
        <v>49</v>
      </c>
      <c s="34" t="s">
        <v>179</v>
      </c>
      <c s="34" t="s">
        <v>2929</v>
      </c>
      <c s="35" t="s">
        <v>5</v>
      </c>
      <c s="6" t="s">
        <v>2930</v>
      </c>
      <c s="36" t="s">
        <v>131</v>
      </c>
      <c s="37">
        <v>1</v>
      </c>
      <c s="36">
        <v>0</v>
      </c>
      <c s="36">
        <f>ROUND(G88*H88,6)</f>
      </c>
      <c r="L88" s="38">
        <v>0</v>
      </c>
      <c s="32">
        <f>ROUND(ROUND(L88,2)*ROUND(G88,3),2)</f>
      </c>
      <c s="36" t="s">
        <v>54</v>
      </c>
      <c>
        <f>(M88*21)/100</f>
      </c>
      <c t="s">
        <v>27</v>
      </c>
    </row>
    <row r="89" spans="1:5" ht="12.75">
      <c r="A89" s="35" t="s">
        <v>55</v>
      </c>
      <c r="E89" s="39" t="s">
        <v>2930</v>
      </c>
    </row>
    <row r="90" spans="1:5" ht="12.75">
      <c r="A90" s="35" t="s">
        <v>56</v>
      </c>
      <c r="E90" s="40" t="s">
        <v>5</v>
      </c>
    </row>
    <row r="91" spans="1:5" ht="12.75">
      <c r="A91" t="s">
        <v>57</v>
      </c>
      <c r="E91" s="39" t="s">
        <v>5</v>
      </c>
    </row>
    <row r="92" spans="1:16" ht="12.75">
      <c r="A92" t="s">
        <v>49</v>
      </c>
      <c s="34" t="s">
        <v>182</v>
      </c>
      <c s="34" t="s">
        <v>2931</v>
      </c>
      <c s="35" t="s">
        <v>5</v>
      </c>
      <c s="6" t="s">
        <v>3107</v>
      </c>
      <c s="36" t="s">
        <v>131</v>
      </c>
      <c s="37">
        <v>1</v>
      </c>
      <c s="36">
        <v>0</v>
      </c>
      <c s="36">
        <f>ROUND(G92*H92,6)</f>
      </c>
      <c r="L92" s="38">
        <v>0</v>
      </c>
      <c s="32">
        <f>ROUND(ROUND(L92,2)*ROUND(G92,3),2)</f>
      </c>
      <c s="36" t="s">
        <v>54</v>
      </c>
      <c>
        <f>(M92*21)/100</f>
      </c>
      <c t="s">
        <v>27</v>
      </c>
    </row>
    <row r="93" spans="1:5" ht="12.75">
      <c r="A93" s="35" t="s">
        <v>55</v>
      </c>
      <c r="E93" s="39" t="s">
        <v>3107</v>
      </c>
    </row>
    <row r="94" spans="1:5" ht="12.75">
      <c r="A94" s="35" t="s">
        <v>56</v>
      </c>
      <c r="E94" s="40" t="s">
        <v>5</v>
      </c>
    </row>
    <row r="95" spans="1:5" ht="12.75">
      <c r="A95" t="s">
        <v>57</v>
      </c>
      <c r="E95" s="39" t="s">
        <v>5</v>
      </c>
    </row>
    <row r="96" spans="1:16" ht="12.75">
      <c r="A96" t="s">
        <v>49</v>
      </c>
      <c s="34" t="s">
        <v>185</v>
      </c>
      <c s="34" t="s">
        <v>3108</v>
      </c>
      <c s="35" t="s">
        <v>5</v>
      </c>
      <c s="6" t="s">
        <v>2932</v>
      </c>
      <c s="36" t="s">
        <v>131</v>
      </c>
      <c s="37">
        <v>1</v>
      </c>
      <c s="36">
        <v>0</v>
      </c>
      <c s="36">
        <f>ROUND(G96*H96,6)</f>
      </c>
      <c r="L96" s="38">
        <v>0</v>
      </c>
      <c s="32">
        <f>ROUND(ROUND(L96,2)*ROUND(G96,3),2)</f>
      </c>
      <c s="36" t="s">
        <v>54</v>
      </c>
      <c>
        <f>(M96*21)/100</f>
      </c>
      <c t="s">
        <v>27</v>
      </c>
    </row>
    <row r="97" spans="1:5" ht="12.75">
      <c r="A97" s="35" t="s">
        <v>55</v>
      </c>
      <c r="E97" s="39" t="s">
        <v>2932</v>
      </c>
    </row>
    <row r="98" spans="1:5" ht="12.75">
      <c r="A98" s="35" t="s">
        <v>56</v>
      </c>
      <c r="E98" s="40" t="s">
        <v>5</v>
      </c>
    </row>
    <row r="99" spans="1:5" ht="12.75">
      <c r="A99" t="s">
        <v>57</v>
      </c>
      <c r="E99" s="39" t="s">
        <v>5</v>
      </c>
    </row>
    <row r="100" spans="1:13" ht="12.75">
      <c r="A100" t="s">
        <v>46</v>
      </c>
      <c r="C100" s="31" t="s">
        <v>2933</v>
      </c>
      <c r="E100" s="33" t="s">
        <v>110</v>
      </c>
      <c r="J100" s="32">
        <f>0</f>
      </c>
      <c s="32">
        <f>0</f>
      </c>
      <c s="32">
        <f>0+L101+L105</f>
      </c>
      <c s="32">
        <f>0+M101+M105</f>
      </c>
    </row>
    <row r="101" spans="1:16" ht="25.5">
      <c r="A101" t="s">
        <v>49</v>
      </c>
      <c s="34" t="s">
        <v>188</v>
      </c>
      <c s="34" t="s">
        <v>2934</v>
      </c>
      <c s="35" t="s">
        <v>5</v>
      </c>
      <c s="6" t="s">
        <v>3109</v>
      </c>
      <c s="36" t="s">
        <v>409</v>
      </c>
      <c s="37">
        <v>140</v>
      </c>
      <c s="36">
        <v>0</v>
      </c>
      <c s="36">
        <f>ROUND(G101*H101,6)</f>
      </c>
      <c r="L101" s="38">
        <v>0</v>
      </c>
      <c s="32">
        <f>ROUND(ROUND(L101,2)*ROUND(G101,3),2)</f>
      </c>
      <c s="36" t="s">
        <v>54</v>
      </c>
      <c>
        <f>(M101*21)/100</f>
      </c>
      <c t="s">
        <v>27</v>
      </c>
    </row>
    <row r="102" spans="1:5" ht="25.5">
      <c r="A102" s="35" t="s">
        <v>55</v>
      </c>
      <c r="E102" s="39" t="s">
        <v>3109</v>
      </c>
    </row>
    <row r="103" spans="1:5" ht="12.75">
      <c r="A103" s="35" t="s">
        <v>56</v>
      </c>
      <c r="E103" s="40" t="s">
        <v>5</v>
      </c>
    </row>
    <row r="104" spans="1:5" ht="12.75">
      <c r="A104" t="s">
        <v>57</v>
      </c>
      <c r="E104" s="39" t="s">
        <v>5</v>
      </c>
    </row>
    <row r="105" spans="1:16" ht="12.75">
      <c r="A105" t="s">
        <v>49</v>
      </c>
      <c s="34" t="s">
        <v>191</v>
      </c>
      <c s="34" t="s">
        <v>2936</v>
      </c>
      <c s="35" t="s">
        <v>5</v>
      </c>
      <c s="6" t="s">
        <v>3110</v>
      </c>
      <c s="36" t="s">
        <v>2920</v>
      </c>
      <c s="37">
        <v>16</v>
      </c>
      <c s="36">
        <v>0</v>
      </c>
      <c s="36">
        <f>ROUND(G105*H105,6)</f>
      </c>
      <c r="L105" s="38">
        <v>0</v>
      </c>
      <c s="32">
        <f>ROUND(ROUND(L105,2)*ROUND(G105,3),2)</f>
      </c>
      <c s="36" t="s">
        <v>54</v>
      </c>
      <c>
        <f>(M105*21)/100</f>
      </c>
      <c t="s">
        <v>27</v>
      </c>
    </row>
    <row r="106" spans="1:5" ht="12.75">
      <c r="A106" s="35" t="s">
        <v>55</v>
      </c>
      <c r="E106" s="39" t="s">
        <v>3110</v>
      </c>
    </row>
    <row r="107" spans="1:5" ht="12.75">
      <c r="A107" s="35" t="s">
        <v>56</v>
      </c>
      <c r="E107" s="40" t="s">
        <v>5</v>
      </c>
    </row>
    <row r="108" spans="1:5" ht="12.75">
      <c r="A108" t="s">
        <v>57</v>
      </c>
      <c r="E108" s="39" t="s">
        <v>5</v>
      </c>
    </row>
    <row r="109" spans="1:13" ht="12.75">
      <c r="A109" t="s">
        <v>46</v>
      </c>
      <c r="C109" s="31" t="s">
        <v>2939</v>
      </c>
      <c r="E109" s="33" t="s">
        <v>3111</v>
      </c>
      <c r="J109" s="32">
        <f>0</f>
      </c>
      <c s="32">
        <f>0</f>
      </c>
      <c s="32">
        <f>0+L110+L114+L118+L122+L126+L130+L134+L138+L142+L146+L150</f>
      </c>
      <c s="32">
        <f>0+M110+M114+M118+M122+M126+M130+M134+M138+M142+M146+M150</f>
      </c>
    </row>
    <row r="110" spans="1:16" ht="25.5">
      <c r="A110" t="s">
        <v>49</v>
      </c>
      <c s="34" t="s">
        <v>194</v>
      </c>
      <c s="34" t="s">
        <v>3112</v>
      </c>
      <c s="35" t="s">
        <v>5</v>
      </c>
      <c s="6" t="s">
        <v>3113</v>
      </c>
      <c s="36" t="s">
        <v>131</v>
      </c>
      <c s="37">
        <v>1</v>
      </c>
      <c s="36">
        <v>0</v>
      </c>
      <c s="36">
        <f>ROUND(G110*H110,6)</f>
      </c>
      <c r="L110" s="38">
        <v>0</v>
      </c>
      <c s="32">
        <f>ROUND(ROUND(L110,2)*ROUND(G110,3),2)</f>
      </c>
      <c s="36" t="s">
        <v>54</v>
      </c>
      <c>
        <f>(M110*21)/100</f>
      </c>
      <c t="s">
        <v>27</v>
      </c>
    </row>
    <row r="111" spans="1:5" ht="51">
      <c r="A111" s="35" t="s">
        <v>55</v>
      </c>
      <c r="E111" s="39" t="s">
        <v>3114</v>
      </c>
    </row>
    <row r="112" spans="1:5" ht="12.75">
      <c r="A112" s="35" t="s">
        <v>56</v>
      </c>
      <c r="E112" s="40" t="s">
        <v>5</v>
      </c>
    </row>
    <row r="113" spans="1:5" ht="12.75">
      <c r="A113" t="s">
        <v>57</v>
      </c>
      <c r="E113" s="39" t="s">
        <v>5</v>
      </c>
    </row>
    <row r="114" spans="1:16" ht="25.5">
      <c r="A114" t="s">
        <v>49</v>
      </c>
      <c s="34" t="s">
        <v>197</v>
      </c>
      <c s="34" t="s">
        <v>3115</v>
      </c>
      <c s="35" t="s">
        <v>5</v>
      </c>
      <c s="6" t="s">
        <v>3116</v>
      </c>
      <c s="36" t="s">
        <v>131</v>
      </c>
      <c s="37">
        <v>7</v>
      </c>
      <c s="36">
        <v>0</v>
      </c>
      <c s="36">
        <f>ROUND(G114*H114,6)</f>
      </c>
      <c r="L114" s="38">
        <v>0</v>
      </c>
      <c s="32">
        <f>ROUND(ROUND(L114,2)*ROUND(G114,3),2)</f>
      </c>
      <c s="36" t="s">
        <v>54</v>
      </c>
      <c>
        <f>(M114*21)/100</f>
      </c>
      <c t="s">
        <v>27</v>
      </c>
    </row>
    <row r="115" spans="1:5" ht="63.75">
      <c r="A115" s="35" t="s">
        <v>55</v>
      </c>
      <c r="E115" s="39" t="s">
        <v>3117</v>
      </c>
    </row>
    <row r="116" spans="1:5" ht="12.75">
      <c r="A116" s="35" t="s">
        <v>56</v>
      </c>
      <c r="E116" s="40" t="s">
        <v>5</v>
      </c>
    </row>
    <row r="117" spans="1:5" ht="12.75">
      <c r="A117" t="s">
        <v>57</v>
      </c>
      <c r="E117" s="39" t="s">
        <v>5</v>
      </c>
    </row>
    <row r="118" spans="1:16" ht="25.5">
      <c r="A118" t="s">
        <v>49</v>
      </c>
      <c s="34" t="s">
        <v>200</v>
      </c>
      <c s="34" t="s">
        <v>3118</v>
      </c>
      <c s="35" t="s">
        <v>5</v>
      </c>
      <c s="6" t="s">
        <v>3119</v>
      </c>
      <c s="36" t="s">
        <v>131</v>
      </c>
      <c s="37">
        <v>2</v>
      </c>
      <c s="36">
        <v>0</v>
      </c>
      <c s="36">
        <f>ROUND(G118*H118,6)</f>
      </c>
      <c r="L118" s="38">
        <v>0</v>
      </c>
      <c s="32">
        <f>ROUND(ROUND(L118,2)*ROUND(G118,3),2)</f>
      </c>
      <c s="36" t="s">
        <v>54</v>
      </c>
      <c>
        <f>(M118*21)/100</f>
      </c>
      <c t="s">
        <v>27</v>
      </c>
    </row>
    <row r="119" spans="1:5" ht="63.75">
      <c r="A119" s="35" t="s">
        <v>55</v>
      </c>
      <c r="E119" s="39" t="s">
        <v>3120</v>
      </c>
    </row>
    <row r="120" spans="1:5" ht="12.75">
      <c r="A120" s="35" t="s">
        <v>56</v>
      </c>
      <c r="E120" s="40" t="s">
        <v>5</v>
      </c>
    </row>
    <row r="121" spans="1:5" ht="12.75">
      <c r="A121" t="s">
        <v>57</v>
      </c>
      <c r="E121" s="39" t="s">
        <v>5</v>
      </c>
    </row>
    <row r="122" spans="1:16" ht="25.5">
      <c r="A122" t="s">
        <v>49</v>
      </c>
      <c s="34" t="s">
        <v>203</v>
      </c>
      <c s="34" t="s">
        <v>3121</v>
      </c>
      <c s="35" t="s">
        <v>5</v>
      </c>
      <c s="6" t="s">
        <v>3122</v>
      </c>
      <c s="36" t="s">
        <v>131</v>
      </c>
      <c s="37">
        <v>1</v>
      </c>
      <c s="36">
        <v>0</v>
      </c>
      <c s="36">
        <f>ROUND(G122*H122,6)</f>
      </c>
      <c r="L122" s="38">
        <v>0</v>
      </c>
      <c s="32">
        <f>ROUND(ROUND(L122,2)*ROUND(G122,3),2)</f>
      </c>
      <c s="36" t="s">
        <v>54</v>
      </c>
      <c>
        <f>(M122*21)/100</f>
      </c>
      <c t="s">
        <v>27</v>
      </c>
    </row>
    <row r="123" spans="1:5" ht="51">
      <c r="A123" s="35" t="s">
        <v>55</v>
      </c>
      <c r="E123" s="39" t="s">
        <v>3123</v>
      </c>
    </row>
    <row r="124" spans="1:5" ht="12.75">
      <c r="A124" s="35" t="s">
        <v>56</v>
      </c>
      <c r="E124" s="40" t="s">
        <v>5</v>
      </c>
    </row>
    <row r="125" spans="1:5" ht="12.75">
      <c r="A125" t="s">
        <v>57</v>
      </c>
      <c r="E125" s="39" t="s">
        <v>5</v>
      </c>
    </row>
    <row r="126" spans="1:16" ht="25.5">
      <c r="A126" t="s">
        <v>49</v>
      </c>
      <c s="34" t="s">
        <v>206</v>
      </c>
      <c s="34" t="s">
        <v>3124</v>
      </c>
      <c s="35" t="s">
        <v>5</v>
      </c>
      <c s="6" t="s">
        <v>3125</v>
      </c>
      <c s="36" t="s">
        <v>131</v>
      </c>
      <c s="37">
        <v>2</v>
      </c>
      <c s="36">
        <v>0</v>
      </c>
      <c s="36">
        <f>ROUND(G126*H126,6)</f>
      </c>
      <c r="L126" s="38">
        <v>0</v>
      </c>
      <c s="32">
        <f>ROUND(ROUND(L126,2)*ROUND(G126,3),2)</f>
      </c>
      <c s="36" t="s">
        <v>54</v>
      </c>
      <c>
        <f>(M126*21)/100</f>
      </c>
      <c t="s">
        <v>27</v>
      </c>
    </row>
    <row r="127" spans="1:5" ht="63.75">
      <c r="A127" s="35" t="s">
        <v>55</v>
      </c>
      <c r="E127" s="39" t="s">
        <v>3126</v>
      </c>
    </row>
    <row r="128" spans="1:5" ht="12.75">
      <c r="A128" s="35" t="s">
        <v>56</v>
      </c>
      <c r="E128" s="40" t="s">
        <v>5</v>
      </c>
    </row>
    <row r="129" spans="1:5" ht="12.75">
      <c r="A129" t="s">
        <v>57</v>
      </c>
      <c r="E129" s="39" t="s">
        <v>5</v>
      </c>
    </row>
    <row r="130" spans="1:16" ht="25.5">
      <c r="A130" t="s">
        <v>49</v>
      </c>
      <c s="34" t="s">
        <v>210</v>
      </c>
      <c s="34" t="s">
        <v>3127</v>
      </c>
      <c s="35" t="s">
        <v>5</v>
      </c>
      <c s="6" t="s">
        <v>3128</v>
      </c>
      <c s="36" t="s">
        <v>131</v>
      </c>
      <c s="37">
        <v>6</v>
      </c>
      <c s="36">
        <v>0</v>
      </c>
      <c s="36">
        <f>ROUND(G130*H130,6)</f>
      </c>
      <c r="L130" s="38">
        <v>0</v>
      </c>
      <c s="32">
        <f>ROUND(ROUND(L130,2)*ROUND(G130,3),2)</f>
      </c>
      <c s="36" t="s">
        <v>54</v>
      </c>
      <c>
        <f>(M130*21)/100</f>
      </c>
      <c t="s">
        <v>27</v>
      </c>
    </row>
    <row r="131" spans="1:5" ht="63.75">
      <c r="A131" s="35" t="s">
        <v>55</v>
      </c>
      <c r="E131" s="39" t="s">
        <v>3129</v>
      </c>
    </row>
    <row r="132" spans="1:5" ht="12.75">
      <c r="A132" s="35" t="s">
        <v>56</v>
      </c>
      <c r="E132" s="40" t="s">
        <v>5</v>
      </c>
    </row>
    <row r="133" spans="1:5" ht="12.75">
      <c r="A133" t="s">
        <v>57</v>
      </c>
      <c r="E133" s="39" t="s">
        <v>5</v>
      </c>
    </row>
    <row r="134" spans="1:16" ht="25.5">
      <c r="A134" t="s">
        <v>49</v>
      </c>
      <c s="34" t="s">
        <v>214</v>
      </c>
      <c s="34" t="s">
        <v>3130</v>
      </c>
      <c s="35" t="s">
        <v>5</v>
      </c>
      <c s="6" t="s">
        <v>3131</v>
      </c>
      <c s="36" t="s">
        <v>131</v>
      </c>
      <c s="37">
        <v>1</v>
      </c>
      <c s="36">
        <v>0</v>
      </c>
      <c s="36">
        <f>ROUND(G134*H134,6)</f>
      </c>
      <c r="L134" s="38">
        <v>0</v>
      </c>
      <c s="32">
        <f>ROUND(ROUND(L134,2)*ROUND(G134,3),2)</f>
      </c>
      <c s="36" t="s">
        <v>54</v>
      </c>
      <c>
        <f>(M134*21)/100</f>
      </c>
      <c t="s">
        <v>27</v>
      </c>
    </row>
    <row r="135" spans="1:5" ht="63.75">
      <c r="A135" s="35" t="s">
        <v>55</v>
      </c>
      <c r="E135" s="39" t="s">
        <v>3132</v>
      </c>
    </row>
    <row r="136" spans="1:5" ht="12.75">
      <c r="A136" s="35" t="s">
        <v>56</v>
      </c>
      <c r="E136" s="40" t="s">
        <v>5</v>
      </c>
    </row>
    <row r="137" spans="1:5" ht="12.75">
      <c r="A137" t="s">
        <v>57</v>
      </c>
      <c r="E137" s="39" t="s">
        <v>5</v>
      </c>
    </row>
    <row r="138" spans="1:16" ht="38.25">
      <c r="A138" t="s">
        <v>49</v>
      </c>
      <c s="34" t="s">
        <v>218</v>
      </c>
      <c s="34" t="s">
        <v>3133</v>
      </c>
      <c s="35" t="s">
        <v>5</v>
      </c>
      <c s="6" t="s">
        <v>3134</v>
      </c>
      <c s="36" t="s">
        <v>131</v>
      </c>
      <c s="37">
        <v>1</v>
      </c>
      <c s="36">
        <v>0</v>
      </c>
      <c s="36">
        <f>ROUND(G138*H138,6)</f>
      </c>
      <c r="L138" s="38">
        <v>0</v>
      </c>
      <c s="32">
        <f>ROUND(ROUND(L138,2)*ROUND(G138,3),2)</f>
      </c>
      <c s="36" t="s">
        <v>54</v>
      </c>
      <c>
        <f>(M138*21)/100</f>
      </c>
      <c t="s">
        <v>27</v>
      </c>
    </row>
    <row r="139" spans="1:5" ht="51">
      <c r="A139" s="35" t="s">
        <v>55</v>
      </c>
      <c r="E139" s="39" t="s">
        <v>3135</v>
      </c>
    </row>
    <row r="140" spans="1:5" ht="12.75">
      <c r="A140" s="35" t="s">
        <v>56</v>
      </c>
      <c r="E140" s="40" t="s">
        <v>5</v>
      </c>
    </row>
    <row r="141" spans="1:5" ht="12.75">
      <c r="A141" t="s">
        <v>57</v>
      </c>
      <c r="E141" s="39" t="s">
        <v>5</v>
      </c>
    </row>
    <row r="142" spans="1:16" ht="25.5">
      <c r="A142" t="s">
        <v>49</v>
      </c>
      <c s="34" t="s">
        <v>221</v>
      </c>
      <c s="34" t="s">
        <v>3136</v>
      </c>
      <c s="35" t="s">
        <v>5</v>
      </c>
      <c s="6" t="s">
        <v>3137</v>
      </c>
      <c s="36" t="s">
        <v>131</v>
      </c>
      <c s="37">
        <v>1</v>
      </c>
      <c s="36">
        <v>0</v>
      </c>
      <c s="36">
        <f>ROUND(G142*H142,6)</f>
      </c>
      <c r="L142" s="38">
        <v>0</v>
      </c>
      <c s="32">
        <f>ROUND(ROUND(L142,2)*ROUND(G142,3),2)</f>
      </c>
      <c s="36" t="s">
        <v>54</v>
      </c>
      <c>
        <f>(M142*21)/100</f>
      </c>
      <c t="s">
        <v>27</v>
      </c>
    </row>
    <row r="143" spans="1:5" ht="63.75">
      <c r="A143" s="35" t="s">
        <v>55</v>
      </c>
      <c r="E143" s="39" t="s">
        <v>3138</v>
      </c>
    </row>
    <row r="144" spans="1:5" ht="12.75">
      <c r="A144" s="35" t="s">
        <v>56</v>
      </c>
      <c r="E144" s="40" t="s">
        <v>5</v>
      </c>
    </row>
    <row r="145" spans="1:5" ht="12.75">
      <c r="A145" t="s">
        <v>57</v>
      </c>
      <c r="E145" s="39" t="s">
        <v>5</v>
      </c>
    </row>
    <row r="146" spans="1:16" ht="38.25">
      <c r="A146" t="s">
        <v>49</v>
      </c>
      <c s="34" t="s">
        <v>224</v>
      </c>
      <c s="34" t="s">
        <v>3139</v>
      </c>
      <c s="35" t="s">
        <v>5</v>
      </c>
      <c s="6" t="s">
        <v>3140</v>
      </c>
      <c s="36" t="s">
        <v>131</v>
      </c>
      <c s="37">
        <v>1</v>
      </c>
      <c s="36">
        <v>0</v>
      </c>
      <c s="36">
        <f>ROUND(G146*H146,6)</f>
      </c>
      <c r="L146" s="38">
        <v>0</v>
      </c>
      <c s="32">
        <f>ROUND(ROUND(L146,2)*ROUND(G146,3),2)</f>
      </c>
      <c s="36" t="s">
        <v>54</v>
      </c>
      <c>
        <f>(M146*21)/100</f>
      </c>
      <c t="s">
        <v>27</v>
      </c>
    </row>
    <row r="147" spans="1:5" ht="51">
      <c r="A147" s="35" t="s">
        <v>55</v>
      </c>
      <c r="E147" s="39" t="s">
        <v>3141</v>
      </c>
    </row>
    <row r="148" spans="1:5" ht="12.75">
      <c r="A148" s="35" t="s">
        <v>56</v>
      </c>
      <c r="E148" s="40" t="s">
        <v>5</v>
      </c>
    </row>
    <row r="149" spans="1:5" ht="12.75">
      <c r="A149" t="s">
        <v>57</v>
      </c>
      <c r="E149" s="39" t="s">
        <v>5</v>
      </c>
    </row>
    <row r="150" spans="1:16" ht="25.5">
      <c r="A150" t="s">
        <v>49</v>
      </c>
      <c s="34" t="s">
        <v>227</v>
      </c>
      <c s="34" t="s">
        <v>3142</v>
      </c>
      <c s="35" t="s">
        <v>5</v>
      </c>
      <c s="6" t="s">
        <v>3143</v>
      </c>
      <c s="36" t="s">
        <v>131</v>
      </c>
      <c s="37">
        <v>1</v>
      </c>
      <c s="36">
        <v>0</v>
      </c>
      <c s="36">
        <f>ROUND(G150*H150,6)</f>
      </c>
      <c r="L150" s="38">
        <v>0</v>
      </c>
      <c s="32">
        <f>ROUND(ROUND(L150,2)*ROUND(G150,3),2)</f>
      </c>
      <c s="36" t="s">
        <v>54</v>
      </c>
      <c>
        <f>(M150*21)/100</f>
      </c>
      <c t="s">
        <v>27</v>
      </c>
    </row>
    <row r="151" spans="1:5" ht="63.75">
      <c r="A151" s="35" t="s">
        <v>55</v>
      </c>
      <c r="E151" s="39" t="s">
        <v>3144</v>
      </c>
    </row>
    <row r="152" spans="1:5" ht="12.75">
      <c r="A152" s="35" t="s">
        <v>56</v>
      </c>
      <c r="E152" s="40" t="s">
        <v>5</v>
      </c>
    </row>
    <row r="153" spans="1:5" ht="12.75">
      <c r="A153" t="s">
        <v>57</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3147</v>
      </c>
      <c r="E8" s="30" t="s">
        <v>3146</v>
      </c>
      <c r="J8" s="29">
        <f>0+J9+J14+J35+J52+J77</f>
      </c>
      <c s="29">
        <f>0+K9+K14+K35+K52+K77</f>
      </c>
      <c s="29">
        <f>0+L9+L14+L35+L52+L77</f>
      </c>
      <c s="29">
        <f>0+M9+M14+M35+M52+M77</f>
      </c>
    </row>
    <row r="9" spans="1:13" ht="12.75">
      <c r="A9" t="s">
        <v>46</v>
      </c>
      <c r="C9" s="31" t="s">
        <v>2916</v>
      </c>
      <c r="E9" s="33" t="s">
        <v>2917</v>
      </c>
      <c r="J9" s="32">
        <f>0</f>
      </c>
      <c s="32">
        <f>0</f>
      </c>
      <c s="32">
        <f>0+L10</f>
      </c>
      <c s="32">
        <f>0+M10</f>
      </c>
    </row>
    <row r="10" spans="1:16" ht="12.75">
      <c r="A10" t="s">
        <v>49</v>
      </c>
      <c s="34" t="s">
        <v>50</v>
      </c>
      <c s="34" t="s">
        <v>2918</v>
      </c>
      <c s="35" t="s">
        <v>5</v>
      </c>
      <c s="6" t="s">
        <v>3148</v>
      </c>
      <c s="36" t="s">
        <v>2920</v>
      </c>
      <c s="37">
        <v>920</v>
      </c>
      <c s="36">
        <v>0</v>
      </c>
      <c s="36">
        <f>ROUND(G10*H10,6)</f>
      </c>
      <c r="L10" s="38">
        <v>0</v>
      </c>
      <c s="32">
        <f>ROUND(ROUND(L10,2)*ROUND(G10,3),2)</f>
      </c>
      <c s="36" t="s">
        <v>54</v>
      </c>
      <c>
        <f>(M10*21)/100</f>
      </c>
      <c t="s">
        <v>27</v>
      </c>
    </row>
    <row r="11" spans="1:5" ht="12.75">
      <c r="A11" s="35" t="s">
        <v>55</v>
      </c>
      <c r="E11" s="39" t="s">
        <v>3148</v>
      </c>
    </row>
    <row r="12" spans="1:5" ht="12.75">
      <c r="A12" s="35" t="s">
        <v>56</v>
      </c>
      <c r="E12" s="40" t="s">
        <v>5</v>
      </c>
    </row>
    <row r="13" spans="1:5" ht="12.75">
      <c r="A13" t="s">
        <v>57</v>
      </c>
      <c r="E13" s="39" t="s">
        <v>5</v>
      </c>
    </row>
    <row r="14" spans="1:13" ht="12.75">
      <c r="A14" t="s">
        <v>46</v>
      </c>
      <c r="C14" s="31" t="s">
        <v>2921</v>
      </c>
      <c r="E14" s="33" t="s">
        <v>2922</v>
      </c>
      <c r="J14" s="32">
        <f>0</f>
      </c>
      <c s="32">
        <f>0</f>
      </c>
      <c s="32">
        <f>0+L15+L19+L23+L27+L31</f>
      </c>
      <c s="32">
        <f>0+M15+M19+M23+M27+M31</f>
      </c>
    </row>
    <row r="15" spans="1:16" ht="12.75">
      <c r="A15" t="s">
        <v>49</v>
      </c>
      <c s="34" t="s">
        <v>27</v>
      </c>
      <c s="34" t="s">
        <v>2923</v>
      </c>
      <c s="35" t="s">
        <v>5</v>
      </c>
      <c s="6" t="s">
        <v>3105</v>
      </c>
      <c s="36" t="s">
        <v>2920</v>
      </c>
      <c s="37">
        <v>80</v>
      </c>
      <c s="36">
        <v>0</v>
      </c>
      <c s="36">
        <f>ROUND(G15*H15,6)</f>
      </c>
      <c r="L15" s="38">
        <v>0</v>
      </c>
      <c s="32">
        <f>ROUND(ROUND(L15,2)*ROUND(G15,3),2)</f>
      </c>
      <c s="36" t="s">
        <v>54</v>
      </c>
      <c>
        <f>(M15*21)/100</f>
      </c>
      <c t="s">
        <v>27</v>
      </c>
    </row>
    <row r="16" spans="1:5" ht="12.75">
      <c r="A16" s="35" t="s">
        <v>55</v>
      </c>
      <c r="E16" s="39" t="s">
        <v>3105</v>
      </c>
    </row>
    <row r="17" spans="1:5" ht="12.75">
      <c r="A17" s="35" t="s">
        <v>56</v>
      </c>
      <c r="E17" s="40" t="s">
        <v>5</v>
      </c>
    </row>
    <row r="18" spans="1:5" ht="12.75">
      <c r="A18" t="s">
        <v>57</v>
      </c>
      <c r="E18" s="39" t="s">
        <v>5</v>
      </c>
    </row>
    <row r="19" spans="1:16" ht="12.75">
      <c r="A19" t="s">
        <v>49</v>
      </c>
      <c s="34" t="s">
        <v>25</v>
      </c>
      <c s="34" t="s">
        <v>2925</v>
      </c>
      <c s="35" t="s">
        <v>5</v>
      </c>
      <c s="6" t="s">
        <v>3149</v>
      </c>
      <c s="36" t="s">
        <v>2920</v>
      </c>
      <c s="37">
        <v>24</v>
      </c>
      <c s="36">
        <v>0</v>
      </c>
      <c s="36">
        <f>ROUND(G19*H19,6)</f>
      </c>
      <c r="L19" s="38">
        <v>0</v>
      </c>
      <c s="32">
        <f>ROUND(ROUND(L19,2)*ROUND(G19,3),2)</f>
      </c>
      <c s="36" t="s">
        <v>54</v>
      </c>
      <c>
        <f>(M19*21)/100</f>
      </c>
      <c t="s">
        <v>27</v>
      </c>
    </row>
    <row r="20" spans="1:5" ht="12.75">
      <c r="A20" s="35" t="s">
        <v>55</v>
      </c>
      <c r="E20" s="39" t="s">
        <v>3149</v>
      </c>
    </row>
    <row r="21" spans="1:5" ht="12.75">
      <c r="A21" s="35" t="s">
        <v>56</v>
      </c>
      <c r="E21" s="40" t="s">
        <v>5</v>
      </c>
    </row>
    <row r="22" spans="1:5" ht="12.75">
      <c r="A22" t="s">
        <v>57</v>
      </c>
      <c r="E22" s="39" t="s">
        <v>5</v>
      </c>
    </row>
    <row r="23" spans="1:16" ht="12.75">
      <c r="A23" t="s">
        <v>49</v>
      </c>
      <c s="34" t="s">
        <v>63</v>
      </c>
      <c s="34" t="s">
        <v>2927</v>
      </c>
      <c s="35" t="s">
        <v>5</v>
      </c>
      <c s="6" t="s">
        <v>2928</v>
      </c>
      <c s="36" t="s">
        <v>2920</v>
      </c>
      <c s="37">
        <v>12</v>
      </c>
      <c s="36">
        <v>0</v>
      </c>
      <c s="36">
        <f>ROUND(G23*H23,6)</f>
      </c>
      <c r="L23" s="38">
        <v>0</v>
      </c>
      <c s="32">
        <f>ROUND(ROUND(L23,2)*ROUND(G23,3),2)</f>
      </c>
      <c s="36" t="s">
        <v>54</v>
      </c>
      <c>
        <f>(M23*21)/100</f>
      </c>
      <c t="s">
        <v>27</v>
      </c>
    </row>
    <row r="24" spans="1:5" ht="12.75">
      <c r="A24" s="35" t="s">
        <v>55</v>
      </c>
      <c r="E24" s="39" t="s">
        <v>2928</v>
      </c>
    </row>
    <row r="25" spans="1:5" ht="12.75">
      <c r="A25" s="35" t="s">
        <v>56</v>
      </c>
      <c r="E25" s="40" t="s">
        <v>5</v>
      </c>
    </row>
    <row r="26" spans="1:5" ht="12.75">
      <c r="A26" t="s">
        <v>57</v>
      </c>
      <c r="E26" s="39" t="s">
        <v>5</v>
      </c>
    </row>
    <row r="27" spans="1:16" ht="12.75">
      <c r="A27" t="s">
        <v>49</v>
      </c>
      <c s="34" t="s">
        <v>66</v>
      </c>
      <c s="34" t="s">
        <v>2929</v>
      </c>
      <c s="35" t="s">
        <v>5</v>
      </c>
      <c s="6" t="s">
        <v>2930</v>
      </c>
      <c s="36" t="s">
        <v>131</v>
      </c>
      <c s="37">
        <v>1</v>
      </c>
      <c s="36">
        <v>0</v>
      </c>
      <c s="36">
        <f>ROUND(G27*H27,6)</f>
      </c>
      <c r="L27" s="38">
        <v>0</v>
      </c>
      <c s="32">
        <f>ROUND(ROUND(L27,2)*ROUND(G27,3),2)</f>
      </c>
      <c s="36" t="s">
        <v>54</v>
      </c>
      <c>
        <f>(M27*21)/100</f>
      </c>
      <c t="s">
        <v>27</v>
      </c>
    </row>
    <row r="28" spans="1:5" ht="12.75">
      <c r="A28" s="35" t="s">
        <v>55</v>
      </c>
      <c r="E28" s="39" t="s">
        <v>2930</v>
      </c>
    </row>
    <row r="29" spans="1:5" ht="12.75">
      <c r="A29" s="35" t="s">
        <v>56</v>
      </c>
      <c r="E29" s="40" t="s">
        <v>5</v>
      </c>
    </row>
    <row r="30" spans="1:5" ht="12.75">
      <c r="A30" t="s">
        <v>57</v>
      </c>
      <c r="E30" s="39" t="s">
        <v>5</v>
      </c>
    </row>
    <row r="31" spans="1:16" ht="12.75">
      <c r="A31" t="s">
        <v>49</v>
      </c>
      <c s="34" t="s">
        <v>26</v>
      </c>
      <c s="34" t="s">
        <v>2931</v>
      </c>
      <c s="35" t="s">
        <v>5</v>
      </c>
      <c s="6" t="s">
        <v>2932</v>
      </c>
      <c s="36" t="s">
        <v>131</v>
      </c>
      <c s="37">
        <v>1</v>
      </c>
      <c s="36">
        <v>0</v>
      </c>
      <c s="36">
        <f>ROUND(G31*H31,6)</f>
      </c>
      <c r="L31" s="38">
        <v>0</v>
      </c>
      <c s="32">
        <f>ROUND(ROUND(L31,2)*ROUND(G31,3),2)</f>
      </c>
      <c s="36" t="s">
        <v>54</v>
      </c>
      <c>
        <f>(M31*21)/100</f>
      </c>
      <c t="s">
        <v>27</v>
      </c>
    </row>
    <row r="32" spans="1:5" ht="12.75">
      <c r="A32" s="35" t="s">
        <v>55</v>
      </c>
      <c r="E32" s="39" t="s">
        <v>2932</v>
      </c>
    </row>
    <row r="33" spans="1:5" ht="12.75">
      <c r="A33" s="35" t="s">
        <v>56</v>
      </c>
      <c r="E33" s="40" t="s">
        <v>5</v>
      </c>
    </row>
    <row r="34" spans="1:5" ht="12.75">
      <c r="A34" t="s">
        <v>57</v>
      </c>
      <c r="E34" s="39" t="s">
        <v>5</v>
      </c>
    </row>
    <row r="35" spans="1:13" ht="12.75">
      <c r="A35" t="s">
        <v>46</v>
      </c>
      <c r="C35" s="31" t="s">
        <v>2933</v>
      </c>
      <c r="E35" s="33" t="s">
        <v>110</v>
      </c>
      <c r="J35" s="32">
        <f>0</f>
      </c>
      <c s="32">
        <f>0</f>
      </c>
      <c s="32">
        <f>0+L36+L40+L44+L48</f>
      </c>
      <c s="32">
        <f>0+M36+M40+M44+M48</f>
      </c>
    </row>
    <row r="36" spans="1:16" ht="25.5">
      <c r="A36" t="s">
        <v>49</v>
      </c>
      <c s="34" t="s">
        <v>71</v>
      </c>
      <c s="34" t="s">
        <v>2934</v>
      </c>
      <c s="35" t="s">
        <v>5</v>
      </c>
      <c s="6" t="s">
        <v>3150</v>
      </c>
      <c s="36" t="s">
        <v>409</v>
      </c>
      <c s="37">
        <v>465</v>
      </c>
      <c s="36">
        <v>0</v>
      </c>
      <c s="36">
        <f>ROUND(G36*H36,6)</f>
      </c>
      <c r="L36" s="38">
        <v>0</v>
      </c>
      <c s="32">
        <f>ROUND(ROUND(L36,2)*ROUND(G36,3),2)</f>
      </c>
      <c s="36" t="s">
        <v>54</v>
      </c>
      <c>
        <f>(M36*21)/100</f>
      </c>
      <c t="s">
        <v>27</v>
      </c>
    </row>
    <row r="37" spans="1:5" ht="25.5">
      <c r="A37" s="35" t="s">
        <v>55</v>
      </c>
      <c r="E37" s="39" t="s">
        <v>3150</v>
      </c>
    </row>
    <row r="38" spans="1:5" ht="12.75">
      <c r="A38" s="35" t="s">
        <v>56</v>
      </c>
      <c r="E38" s="40" t="s">
        <v>5</v>
      </c>
    </row>
    <row r="39" spans="1:5" ht="12.75">
      <c r="A39" t="s">
        <v>57</v>
      </c>
      <c r="E39" s="39" t="s">
        <v>5</v>
      </c>
    </row>
    <row r="40" spans="1:16" ht="12.75">
      <c r="A40" t="s">
        <v>49</v>
      </c>
      <c s="34" t="s">
        <v>75</v>
      </c>
      <c s="34" t="s">
        <v>2936</v>
      </c>
      <c s="35" t="s">
        <v>5</v>
      </c>
      <c s="6" t="s">
        <v>3110</v>
      </c>
      <c s="36" t="s">
        <v>2920</v>
      </c>
      <c s="37">
        <v>8</v>
      </c>
      <c s="36">
        <v>0</v>
      </c>
      <c s="36">
        <f>ROUND(G40*H40,6)</f>
      </c>
      <c r="L40" s="38">
        <v>0</v>
      </c>
      <c s="32">
        <f>ROUND(ROUND(L40,2)*ROUND(G40,3),2)</f>
      </c>
      <c s="36" t="s">
        <v>54</v>
      </c>
      <c>
        <f>(M40*21)/100</f>
      </c>
      <c t="s">
        <v>27</v>
      </c>
    </row>
    <row r="41" spans="1:5" ht="12.75">
      <c r="A41" s="35" t="s">
        <v>55</v>
      </c>
      <c r="E41" s="39" t="s">
        <v>3110</v>
      </c>
    </row>
    <row r="42" spans="1:5" ht="12.75">
      <c r="A42" s="35" t="s">
        <v>56</v>
      </c>
      <c r="E42" s="40" t="s">
        <v>5</v>
      </c>
    </row>
    <row r="43" spans="1:5" ht="12.75">
      <c r="A43" t="s">
        <v>57</v>
      </c>
      <c r="E43" s="39" t="s">
        <v>5</v>
      </c>
    </row>
    <row r="44" spans="1:16" ht="25.5">
      <c r="A44" t="s">
        <v>49</v>
      </c>
      <c s="34" t="s">
        <v>78</v>
      </c>
      <c s="34" t="s">
        <v>3151</v>
      </c>
      <c s="35" t="s">
        <v>5</v>
      </c>
      <c s="6" t="s">
        <v>3152</v>
      </c>
      <c s="36" t="s">
        <v>53</v>
      </c>
      <c s="37">
        <v>0.15</v>
      </c>
      <c s="36">
        <v>0</v>
      </c>
      <c s="36">
        <f>ROUND(G44*H44,6)</f>
      </c>
      <c r="L44" s="38">
        <v>0</v>
      </c>
      <c s="32">
        <f>ROUND(ROUND(L44,2)*ROUND(G44,3),2)</f>
      </c>
      <c s="36" t="s">
        <v>54</v>
      </c>
      <c>
        <f>(M44*21)/100</f>
      </c>
      <c t="s">
        <v>27</v>
      </c>
    </row>
    <row r="45" spans="1:5" ht="25.5">
      <c r="A45" s="35" t="s">
        <v>55</v>
      </c>
      <c r="E45" s="39" t="s">
        <v>3152</v>
      </c>
    </row>
    <row r="46" spans="1:5" ht="12.75">
      <c r="A46" s="35" t="s">
        <v>56</v>
      </c>
      <c r="E46" s="40" t="s">
        <v>5</v>
      </c>
    </row>
    <row r="47" spans="1:5" ht="12.75">
      <c r="A47" t="s">
        <v>57</v>
      </c>
      <c r="E47" s="39" t="s">
        <v>5</v>
      </c>
    </row>
    <row r="48" spans="1:16" ht="38.25">
      <c r="A48" t="s">
        <v>49</v>
      </c>
      <c s="34" t="s">
        <v>81</v>
      </c>
      <c s="34" t="s">
        <v>64</v>
      </c>
      <c s="35" t="s">
        <v>5</v>
      </c>
      <c s="6" t="s">
        <v>490</v>
      </c>
      <c s="36" t="s">
        <v>53</v>
      </c>
      <c s="37">
        <v>0.15</v>
      </c>
      <c s="36">
        <v>0</v>
      </c>
      <c s="36">
        <f>ROUND(G48*H48,6)</f>
      </c>
      <c r="L48" s="38">
        <v>0</v>
      </c>
      <c s="32">
        <f>ROUND(ROUND(L48,2)*ROUND(G48,3),2)</f>
      </c>
      <c s="36" t="s">
        <v>54</v>
      </c>
      <c>
        <f>(M48*21)/100</f>
      </c>
      <c t="s">
        <v>27</v>
      </c>
    </row>
    <row r="49" spans="1:5" ht="51">
      <c r="A49" s="35" t="s">
        <v>55</v>
      </c>
      <c r="E49" s="39" t="s">
        <v>491</v>
      </c>
    </row>
    <row r="50" spans="1:5" ht="12.75">
      <c r="A50" s="35" t="s">
        <v>56</v>
      </c>
      <c r="E50" s="40" t="s">
        <v>5</v>
      </c>
    </row>
    <row r="51" spans="1:5" ht="12.75">
      <c r="A51" t="s">
        <v>57</v>
      </c>
      <c r="E51" s="39" t="s">
        <v>5</v>
      </c>
    </row>
    <row r="52" spans="1:13" ht="12.75">
      <c r="A52" t="s">
        <v>46</v>
      </c>
      <c r="C52" s="31" t="s">
        <v>2939</v>
      </c>
      <c r="E52" s="33" t="s">
        <v>3153</v>
      </c>
      <c r="J52" s="32">
        <f>0</f>
      </c>
      <c s="32">
        <f>0</f>
      </c>
      <c s="32">
        <f>0+L53+L57+L61+L65+L69+L73</f>
      </c>
      <c s="32">
        <f>0+M53+M57+M61+M65+M69+M73</f>
      </c>
    </row>
    <row r="53" spans="1:16" ht="25.5">
      <c r="A53" t="s">
        <v>49</v>
      </c>
      <c s="34" t="s">
        <v>84</v>
      </c>
      <c s="34" t="s">
        <v>3112</v>
      </c>
      <c s="35" t="s">
        <v>5</v>
      </c>
      <c s="6" t="s">
        <v>3154</v>
      </c>
      <c s="36" t="s">
        <v>131</v>
      </c>
      <c s="37">
        <v>1</v>
      </c>
      <c s="36">
        <v>0</v>
      </c>
      <c s="36">
        <f>ROUND(G53*H53,6)</f>
      </c>
      <c r="L53" s="38">
        <v>0</v>
      </c>
      <c s="32">
        <f>ROUND(ROUND(L53,2)*ROUND(G53,3),2)</f>
      </c>
      <c s="36" t="s">
        <v>54</v>
      </c>
      <c>
        <f>(M53*21)/100</f>
      </c>
      <c t="s">
        <v>27</v>
      </c>
    </row>
    <row r="54" spans="1:5" ht="102">
      <c r="A54" s="35" t="s">
        <v>55</v>
      </c>
      <c r="E54" s="39" t="s">
        <v>3155</v>
      </c>
    </row>
    <row r="55" spans="1:5" ht="12.75">
      <c r="A55" s="35" t="s">
        <v>56</v>
      </c>
      <c r="E55" s="40" t="s">
        <v>5</v>
      </c>
    </row>
    <row r="56" spans="1:5" ht="12.75">
      <c r="A56" t="s">
        <v>57</v>
      </c>
      <c r="E56" s="39" t="s">
        <v>5</v>
      </c>
    </row>
    <row r="57" spans="1:16" ht="25.5">
      <c r="A57" t="s">
        <v>49</v>
      </c>
      <c s="34" t="s">
        <v>88</v>
      </c>
      <c s="34" t="s">
        <v>3115</v>
      </c>
      <c s="35" t="s">
        <v>5</v>
      </c>
      <c s="6" t="s">
        <v>3156</v>
      </c>
      <c s="36" t="s">
        <v>131</v>
      </c>
      <c s="37">
        <v>1</v>
      </c>
      <c s="36">
        <v>0</v>
      </c>
      <c s="36">
        <f>ROUND(G57*H57,6)</f>
      </c>
      <c r="L57" s="38">
        <v>0</v>
      </c>
      <c s="32">
        <f>ROUND(ROUND(L57,2)*ROUND(G57,3),2)</f>
      </c>
      <c s="36" t="s">
        <v>54</v>
      </c>
      <c>
        <f>(M57*21)/100</f>
      </c>
      <c t="s">
        <v>27</v>
      </c>
    </row>
    <row r="58" spans="1:5" ht="140.25">
      <c r="A58" s="35" t="s">
        <v>55</v>
      </c>
      <c r="E58" s="39" t="s">
        <v>3157</v>
      </c>
    </row>
    <row r="59" spans="1:5" ht="12.75">
      <c r="A59" s="35" t="s">
        <v>56</v>
      </c>
      <c r="E59" s="40" t="s">
        <v>5</v>
      </c>
    </row>
    <row r="60" spans="1:5" ht="12.75">
      <c r="A60" t="s">
        <v>57</v>
      </c>
      <c r="E60" s="39" t="s">
        <v>5</v>
      </c>
    </row>
    <row r="61" spans="1:16" ht="25.5">
      <c r="A61" t="s">
        <v>49</v>
      </c>
      <c s="34" t="s">
        <v>155</v>
      </c>
      <c s="34" t="s">
        <v>3118</v>
      </c>
      <c s="35" t="s">
        <v>5</v>
      </c>
      <c s="6" t="s">
        <v>3158</v>
      </c>
      <c s="36" t="s">
        <v>131</v>
      </c>
      <c s="37">
        <v>1</v>
      </c>
      <c s="36">
        <v>0</v>
      </c>
      <c s="36">
        <f>ROUND(G61*H61,6)</f>
      </c>
      <c r="L61" s="38">
        <v>0</v>
      </c>
      <c s="32">
        <f>ROUND(ROUND(L61,2)*ROUND(G61,3),2)</f>
      </c>
      <c s="36" t="s">
        <v>54</v>
      </c>
      <c>
        <f>(M61*21)/100</f>
      </c>
      <c t="s">
        <v>27</v>
      </c>
    </row>
    <row r="62" spans="1:5" ht="140.25">
      <c r="A62" s="35" t="s">
        <v>55</v>
      </c>
      <c r="E62" s="39" t="s">
        <v>3159</v>
      </c>
    </row>
    <row r="63" spans="1:5" ht="12.75">
      <c r="A63" s="35" t="s">
        <v>56</v>
      </c>
      <c r="E63" s="40" t="s">
        <v>5</v>
      </c>
    </row>
    <row r="64" spans="1:5" ht="12.75">
      <c r="A64" t="s">
        <v>57</v>
      </c>
      <c r="E64" s="39" t="s">
        <v>5</v>
      </c>
    </row>
    <row r="65" spans="1:16" ht="25.5">
      <c r="A65" t="s">
        <v>49</v>
      </c>
      <c s="34" t="s">
        <v>159</v>
      </c>
      <c s="34" t="s">
        <v>3121</v>
      </c>
      <c s="35" t="s">
        <v>5</v>
      </c>
      <c s="6" t="s">
        <v>3160</v>
      </c>
      <c s="36" t="s">
        <v>131</v>
      </c>
      <c s="37">
        <v>1</v>
      </c>
      <c s="36">
        <v>0</v>
      </c>
      <c s="36">
        <f>ROUND(G65*H65,6)</f>
      </c>
      <c r="L65" s="38">
        <v>0</v>
      </c>
      <c s="32">
        <f>ROUND(ROUND(L65,2)*ROUND(G65,3),2)</f>
      </c>
      <c s="36" t="s">
        <v>54</v>
      </c>
      <c>
        <f>(M65*21)/100</f>
      </c>
      <c t="s">
        <v>27</v>
      </c>
    </row>
    <row r="66" spans="1:5" ht="51">
      <c r="A66" s="35" t="s">
        <v>55</v>
      </c>
      <c r="E66" s="39" t="s">
        <v>3161</v>
      </c>
    </row>
    <row r="67" spans="1:5" ht="12.75">
      <c r="A67" s="35" t="s">
        <v>56</v>
      </c>
      <c r="E67" s="40" t="s">
        <v>5</v>
      </c>
    </row>
    <row r="68" spans="1:5" ht="12.75">
      <c r="A68" t="s">
        <v>57</v>
      </c>
      <c r="E68" s="39" t="s">
        <v>5</v>
      </c>
    </row>
    <row r="69" spans="1:16" ht="25.5">
      <c r="A69" t="s">
        <v>49</v>
      </c>
      <c s="34" t="s">
        <v>163</v>
      </c>
      <c s="34" t="s">
        <v>3124</v>
      </c>
      <c s="35" t="s">
        <v>5</v>
      </c>
      <c s="6" t="s">
        <v>3162</v>
      </c>
      <c s="36" t="s">
        <v>131</v>
      </c>
      <c s="37">
        <v>8</v>
      </c>
      <c s="36">
        <v>0</v>
      </c>
      <c s="36">
        <f>ROUND(G69*H69,6)</f>
      </c>
      <c r="L69" s="38">
        <v>0</v>
      </c>
      <c s="32">
        <f>ROUND(ROUND(L69,2)*ROUND(G69,3),2)</f>
      </c>
      <c s="36" t="s">
        <v>54</v>
      </c>
      <c>
        <f>(M69*21)/100</f>
      </c>
      <c t="s">
        <v>27</v>
      </c>
    </row>
    <row r="70" spans="1:5" ht="76.5">
      <c r="A70" s="35" t="s">
        <v>55</v>
      </c>
      <c r="E70" s="39" t="s">
        <v>3163</v>
      </c>
    </row>
    <row r="71" spans="1:5" ht="12.75">
      <c r="A71" s="35" t="s">
        <v>56</v>
      </c>
      <c r="E71" s="40" t="s">
        <v>5</v>
      </c>
    </row>
    <row r="72" spans="1:5" ht="12.75">
      <c r="A72" t="s">
        <v>57</v>
      </c>
      <c r="E72" s="39" t="s">
        <v>5</v>
      </c>
    </row>
    <row r="73" spans="1:16" ht="25.5">
      <c r="A73" t="s">
        <v>49</v>
      </c>
      <c s="34" t="s">
        <v>166</v>
      </c>
      <c s="34" t="s">
        <v>3127</v>
      </c>
      <c s="35" t="s">
        <v>5</v>
      </c>
      <c s="6" t="s">
        <v>3164</v>
      </c>
      <c s="36" t="s">
        <v>131</v>
      </c>
      <c s="37">
        <v>3</v>
      </c>
      <c s="36">
        <v>0</v>
      </c>
      <c s="36">
        <f>ROUND(G73*H73,6)</f>
      </c>
      <c r="L73" s="38">
        <v>0</v>
      </c>
      <c s="32">
        <f>ROUND(ROUND(L73,2)*ROUND(G73,3),2)</f>
      </c>
      <c s="36" t="s">
        <v>54</v>
      </c>
      <c>
        <f>(M73*21)/100</f>
      </c>
      <c t="s">
        <v>27</v>
      </c>
    </row>
    <row r="74" spans="1:5" ht="76.5">
      <c r="A74" s="35" t="s">
        <v>55</v>
      </c>
      <c r="E74" s="39" t="s">
        <v>3165</v>
      </c>
    </row>
    <row r="75" spans="1:5" ht="12.75">
      <c r="A75" s="35" t="s">
        <v>56</v>
      </c>
      <c r="E75" s="40" t="s">
        <v>5</v>
      </c>
    </row>
    <row r="76" spans="1:5" ht="12.75">
      <c r="A76" t="s">
        <v>57</v>
      </c>
      <c r="E76" s="39" t="s">
        <v>5</v>
      </c>
    </row>
    <row r="77" spans="1:13" ht="12.75">
      <c r="A77" t="s">
        <v>46</v>
      </c>
      <c r="C77" s="31" t="s">
        <v>3012</v>
      </c>
      <c r="E77" s="33" t="s">
        <v>3166</v>
      </c>
      <c r="J77" s="32">
        <f>0</f>
      </c>
      <c s="32">
        <f>0</f>
      </c>
      <c s="32">
        <f>0+L78+L82+L86+L90+L94+L98+L102+L106+L110+L114+L118+L122+L126+L130+L134+L138+L142+L146+L150+L154+L158+L162+L166+L170+L174+L178+L182+L186+L190+L194+L198+L202+L206+L210+L214</f>
      </c>
      <c s="32">
        <f>0+M78+M82+M86+M90+M94+M98+M102+M106+M110+M114+M118+M122+M126+M130+M134+M138+M142+M146+M150+M154+M158+M162+M166+M170+M174+M178+M182+M186+M190+M194+M198+M202+M206+M210+M214</f>
      </c>
    </row>
    <row r="78" spans="1:16" ht="25.5">
      <c r="A78" t="s">
        <v>49</v>
      </c>
      <c s="34" t="s">
        <v>169</v>
      </c>
      <c s="34" t="s">
        <v>3014</v>
      </c>
      <c s="35" t="s">
        <v>5</v>
      </c>
      <c s="6" t="s">
        <v>3167</v>
      </c>
      <c s="36" t="s">
        <v>409</v>
      </c>
      <c s="37">
        <v>126</v>
      </c>
      <c s="36">
        <v>0</v>
      </c>
      <c s="36">
        <f>ROUND(G78*H78,6)</f>
      </c>
      <c r="L78" s="38">
        <v>0</v>
      </c>
      <c s="32">
        <f>ROUND(ROUND(L78,2)*ROUND(G78,3),2)</f>
      </c>
      <c s="36" t="s">
        <v>54</v>
      </c>
      <c>
        <f>(M78*21)/100</f>
      </c>
      <c t="s">
        <v>27</v>
      </c>
    </row>
    <row r="79" spans="1:5" ht="38.25">
      <c r="A79" s="35" t="s">
        <v>55</v>
      </c>
      <c r="E79" s="39" t="s">
        <v>3168</v>
      </c>
    </row>
    <row r="80" spans="1:5" ht="12.75">
      <c r="A80" s="35" t="s">
        <v>56</v>
      </c>
      <c r="E80" s="40" t="s">
        <v>5</v>
      </c>
    </row>
    <row r="81" spans="1:5" ht="12.75">
      <c r="A81" t="s">
        <v>57</v>
      </c>
      <c r="E81" s="39" t="s">
        <v>5</v>
      </c>
    </row>
    <row r="82" spans="1:16" ht="25.5">
      <c r="A82" t="s">
        <v>49</v>
      </c>
      <c s="34" t="s">
        <v>173</v>
      </c>
      <c s="34" t="s">
        <v>3016</v>
      </c>
      <c s="35" t="s">
        <v>5</v>
      </c>
      <c s="6" t="s">
        <v>3169</v>
      </c>
      <c s="36" t="s">
        <v>172</v>
      </c>
      <c s="37">
        <v>24</v>
      </c>
      <c s="36">
        <v>0</v>
      </c>
      <c s="36">
        <f>ROUND(G82*H82,6)</f>
      </c>
      <c r="L82" s="38">
        <v>0</v>
      </c>
      <c s="32">
        <f>ROUND(ROUND(L82,2)*ROUND(G82,3),2)</f>
      </c>
      <c s="36" t="s">
        <v>54</v>
      </c>
      <c>
        <f>(M82*21)/100</f>
      </c>
      <c t="s">
        <v>27</v>
      </c>
    </row>
    <row r="83" spans="1:5" ht="25.5">
      <c r="A83" s="35" t="s">
        <v>55</v>
      </c>
      <c r="E83" s="39" t="s">
        <v>3169</v>
      </c>
    </row>
    <row r="84" spans="1:5" ht="12.75">
      <c r="A84" s="35" t="s">
        <v>56</v>
      </c>
      <c r="E84" s="40" t="s">
        <v>5</v>
      </c>
    </row>
    <row r="85" spans="1:5" ht="12.75">
      <c r="A85" t="s">
        <v>57</v>
      </c>
      <c r="E85" s="39" t="s">
        <v>5</v>
      </c>
    </row>
    <row r="86" spans="1:16" ht="25.5">
      <c r="A86" t="s">
        <v>49</v>
      </c>
      <c s="34" t="s">
        <v>176</v>
      </c>
      <c s="34" t="s">
        <v>3018</v>
      </c>
      <c s="35" t="s">
        <v>5</v>
      </c>
      <c s="6" t="s">
        <v>3170</v>
      </c>
      <c s="36" t="s">
        <v>172</v>
      </c>
      <c s="37">
        <v>89</v>
      </c>
      <c s="36">
        <v>0</v>
      </c>
      <c s="36">
        <f>ROUND(G86*H86,6)</f>
      </c>
      <c r="L86" s="38">
        <v>0</v>
      </c>
      <c s="32">
        <f>ROUND(ROUND(L86,2)*ROUND(G86,3),2)</f>
      </c>
      <c s="36" t="s">
        <v>54</v>
      </c>
      <c>
        <f>(M86*21)/100</f>
      </c>
      <c t="s">
        <v>27</v>
      </c>
    </row>
    <row r="87" spans="1:5" ht="25.5">
      <c r="A87" s="35" t="s">
        <v>55</v>
      </c>
      <c r="E87" s="39" t="s">
        <v>3170</v>
      </c>
    </row>
    <row r="88" spans="1:5" ht="12.75">
      <c r="A88" s="35" t="s">
        <v>56</v>
      </c>
      <c r="E88" s="40" t="s">
        <v>5</v>
      </c>
    </row>
    <row r="89" spans="1:5" ht="12.75">
      <c r="A89" t="s">
        <v>57</v>
      </c>
      <c r="E89" s="39" t="s">
        <v>5</v>
      </c>
    </row>
    <row r="90" spans="1:16" ht="25.5">
      <c r="A90" t="s">
        <v>49</v>
      </c>
      <c s="34" t="s">
        <v>179</v>
      </c>
      <c s="34" t="s">
        <v>3020</v>
      </c>
      <c s="35" t="s">
        <v>5</v>
      </c>
      <c s="6" t="s">
        <v>3171</v>
      </c>
      <c s="36" t="s">
        <v>172</v>
      </c>
      <c s="37">
        <v>119</v>
      </c>
      <c s="36">
        <v>0</v>
      </c>
      <c s="36">
        <f>ROUND(G90*H90,6)</f>
      </c>
      <c r="L90" s="38">
        <v>0</v>
      </c>
      <c s="32">
        <f>ROUND(ROUND(L90,2)*ROUND(G90,3),2)</f>
      </c>
      <c s="36" t="s">
        <v>54</v>
      </c>
      <c>
        <f>(M90*21)/100</f>
      </c>
      <c t="s">
        <v>27</v>
      </c>
    </row>
    <row r="91" spans="1:5" ht="25.5">
      <c r="A91" s="35" t="s">
        <v>55</v>
      </c>
      <c r="E91" s="39" t="s">
        <v>3171</v>
      </c>
    </row>
    <row r="92" spans="1:5" ht="12.75">
      <c r="A92" s="35" t="s">
        <v>56</v>
      </c>
      <c r="E92" s="40" t="s">
        <v>5</v>
      </c>
    </row>
    <row r="93" spans="1:5" ht="12.75">
      <c r="A93" t="s">
        <v>57</v>
      </c>
      <c r="E93" s="39" t="s">
        <v>5</v>
      </c>
    </row>
    <row r="94" spans="1:16" ht="25.5">
      <c r="A94" t="s">
        <v>49</v>
      </c>
      <c s="34" t="s">
        <v>182</v>
      </c>
      <c s="34" t="s">
        <v>3022</v>
      </c>
      <c s="35" t="s">
        <v>5</v>
      </c>
      <c s="6" t="s">
        <v>3172</v>
      </c>
      <c s="36" t="s">
        <v>131</v>
      </c>
      <c s="37">
        <v>2</v>
      </c>
      <c s="36">
        <v>0</v>
      </c>
      <c s="36">
        <f>ROUND(G94*H94,6)</f>
      </c>
      <c r="L94" s="38">
        <v>0</v>
      </c>
      <c s="32">
        <f>ROUND(ROUND(L94,2)*ROUND(G94,3),2)</f>
      </c>
      <c s="36" t="s">
        <v>54</v>
      </c>
      <c>
        <f>(M94*21)/100</f>
      </c>
      <c t="s">
        <v>27</v>
      </c>
    </row>
    <row r="95" spans="1:5" ht="38.25">
      <c r="A95" s="35" t="s">
        <v>55</v>
      </c>
      <c r="E95" s="39" t="s">
        <v>3173</v>
      </c>
    </row>
    <row r="96" spans="1:5" ht="12.75">
      <c r="A96" s="35" t="s">
        <v>56</v>
      </c>
      <c r="E96" s="40" t="s">
        <v>5</v>
      </c>
    </row>
    <row r="97" spans="1:5" ht="12.75">
      <c r="A97" t="s">
        <v>57</v>
      </c>
      <c r="E97" s="39" t="s">
        <v>5</v>
      </c>
    </row>
    <row r="98" spans="1:16" ht="25.5">
      <c r="A98" t="s">
        <v>49</v>
      </c>
      <c s="34" t="s">
        <v>185</v>
      </c>
      <c s="34" t="s">
        <v>3024</v>
      </c>
      <c s="35" t="s">
        <v>5</v>
      </c>
      <c s="6" t="s">
        <v>3174</v>
      </c>
      <c s="36" t="s">
        <v>131</v>
      </c>
      <c s="37">
        <v>2</v>
      </c>
      <c s="36">
        <v>0</v>
      </c>
      <c s="36">
        <f>ROUND(G98*H98,6)</f>
      </c>
      <c r="L98" s="38">
        <v>0</v>
      </c>
      <c s="32">
        <f>ROUND(ROUND(L98,2)*ROUND(G98,3),2)</f>
      </c>
      <c s="36" t="s">
        <v>54</v>
      </c>
      <c>
        <f>(M98*21)/100</f>
      </c>
      <c t="s">
        <v>27</v>
      </c>
    </row>
    <row r="99" spans="1:5" ht="38.25">
      <c r="A99" s="35" t="s">
        <v>55</v>
      </c>
      <c r="E99" s="39" t="s">
        <v>3175</v>
      </c>
    </row>
    <row r="100" spans="1:5" ht="12.75">
      <c r="A100" s="35" t="s">
        <v>56</v>
      </c>
      <c r="E100" s="40" t="s">
        <v>5</v>
      </c>
    </row>
    <row r="101" spans="1:5" ht="12.75">
      <c r="A101" t="s">
        <v>57</v>
      </c>
      <c r="E101" s="39" t="s">
        <v>5</v>
      </c>
    </row>
    <row r="102" spans="1:16" ht="25.5">
      <c r="A102" t="s">
        <v>49</v>
      </c>
      <c s="34" t="s">
        <v>188</v>
      </c>
      <c s="34" t="s">
        <v>3026</v>
      </c>
      <c s="35" t="s">
        <v>5</v>
      </c>
      <c s="6" t="s">
        <v>3176</v>
      </c>
      <c s="36" t="s">
        <v>131</v>
      </c>
      <c s="37">
        <v>2</v>
      </c>
      <c s="36">
        <v>0</v>
      </c>
      <c s="36">
        <f>ROUND(G102*H102,6)</f>
      </c>
      <c r="L102" s="38">
        <v>0</v>
      </c>
      <c s="32">
        <f>ROUND(ROUND(L102,2)*ROUND(G102,3),2)</f>
      </c>
      <c s="36" t="s">
        <v>54</v>
      </c>
      <c>
        <f>(M102*21)/100</f>
      </c>
      <c t="s">
        <v>27</v>
      </c>
    </row>
    <row r="103" spans="1:5" ht="38.25">
      <c r="A103" s="35" t="s">
        <v>55</v>
      </c>
      <c r="E103" s="39" t="s">
        <v>3177</v>
      </c>
    </row>
    <row r="104" spans="1:5" ht="12.75">
      <c r="A104" s="35" t="s">
        <v>56</v>
      </c>
      <c r="E104" s="40" t="s">
        <v>5</v>
      </c>
    </row>
    <row r="105" spans="1:5" ht="12.75">
      <c r="A105" t="s">
        <v>57</v>
      </c>
      <c r="E105" s="39" t="s">
        <v>5</v>
      </c>
    </row>
    <row r="106" spans="1:16" ht="25.5">
      <c r="A106" t="s">
        <v>49</v>
      </c>
      <c s="34" t="s">
        <v>191</v>
      </c>
      <c s="34" t="s">
        <v>3028</v>
      </c>
      <c s="35" t="s">
        <v>5</v>
      </c>
      <c s="6" t="s">
        <v>3178</v>
      </c>
      <c s="36" t="s">
        <v>131</v>
      </c>
      <c s="37">
        <v>2</v>
      </c>
      <c s="36">
        <v>0</v>
      </c>
      <c s="36">
        <f>ROUND(G106*H106,6)</f>
      </c>
      <c r="L106" s="38">
        <v>0</v>
      </c>
      <c s="32">
        <f>ROUND(ROUND(L106,2)*ROUND(G106,3),2)</f>
      </c>
      <c s="36" t="s">
        <v>54</v>
      </c>
      <c>
        <f>(M106*21)/100</f>
      </c>
      <c t="s">
        <v>27</v>
      </c>
    </row>
    <row r="107" spans="1:5" ht="38.25">
      <c r="A107" s="35" t="s">
        <v>55</v>
      </c>
      <c r="E107" s="39" t="s">
        <v>3179</v>
      </c>
    </row>
    <row r="108" spans="1:5" ht="12.75">
      <c r="A108" s="35" t="s">
        <v>56</v>
      </c>
      <c r="E108" s="40" t="s">
        <v>5</v>
      </c>
    </row>
    <row r="109" spans="1:5" ht="12.75">
      <c r="A109" t="s">
        <v>57</v>
      </c>
      <c r="E109" s="39" t="s">
        <v>5</v>
      </c>
    </row>
    <row r="110" spans="1:16" ht="25.5">
      <c r="A110" t="s">
        <v>49</v>
      </c>
      <c s="34" t="s">
        <v>194</v>
      </c>
      <c s="34" t="s">
        <v>3030</v>
      </c>
      <c s="35" t="s">
        <v>5</v>
      </c>
      <c s="6" t="s">
        <v>3180</v>
      </c>
      <c s="36" t="s">
        <v>131</v>
      </c>
      <c s="37">
        <v>1</v>
      </c>
      <c s="36">
        <v>0</v>
      </c>
      <c s="36">
        <f>ROUND(G110*H110,6)</f>
      </c>
      <c r="L110" s="38">
        <v>0</v>
      </c>
      <c s="32">
        <f>ROUND(ROUND(L110,2)*ROUND(G110,3),2)</f>
      </c>
      <c s="36" t="s">
        <v>54</v>
      </c>
      <c>
        <f>(M110*21)/100</f>
      </c>
      <c t="s">
        <v>27</v>
      </c>
    </row>
    <row r="111" spans="1:5" ht="25.5">
      <c r="A111" s="35" t="s">
        <v>55</v>
      </c>
      <c r="E111" s="39" t="s">
        <v>3180</v>
      </c>
    </row>
    <row r="112" spans="1:5" ht="12.75">
      <c r="A112" s="35" t="s">
        <v>56</v>
      </c>
      <c r="E112" s="40" t="s">
        <v>5</v>
      </c>
    </row>
    <row r="113" spans="1:5" ht="12.75">
      <c r="A113" t="s">
        <v>57</v>
      </c>
      <c r="E113" s="39" t="s">
        <v>5</v>
      </c>
    </row>
    <row r="114" spans="1:16" ht="25.5">
      <c r="A114" t="s">
        <v>49</v>
      </c>
      <c s="34" t="s">
        <v>197</v>
      </c>
      <c s="34" t="s">
        <v>3032</v>
      </c>
      <c s="35" t="s">
        <v>5</v>
      </c>
      <c s="6" t="s">
        <v>3181</v>
      </c>
      <c s="36" t="s">
        <v>131</v>
      </c>
      <c s="37">
        <v>1</v>
      </c>
      <c s="36">
        <v>0</v>
      </c>
      <c s="36">
        <f>ROUND(G114*H114,6)</f>
      </c>
      <c r="L114" s="38">
        <v>0</v>
      </c>
      <c s="32">
        <f>ROUND(ROUND(L114,2)*ROUND(G114,3),2)</f>
      </c>
      <c s="36" t="s">
        <v>54</v>
      </c>
      <c>
        <f>(M114*21)/100</f>
      </c>
      <c t="s">
        <v>27</v>
      </c>
    </row>
    <row r="115" spans="1:5" ht="25.5">
      <c r="A115" s="35" t="s">
        <v>55</v>
      </c>
      <c r="E115" s="39" t="s">
        <v>3181</v>
      </c>
    </row>
    <row r="116" spans="1:5" ht="12.75">
      <c r="A116" s="35" t="s">
        <v>56</v>
      </c>
      <c r="E116" s="40" t="s">
        <v>5</v>
      </c>
    </row>
    <row r="117" spans="1:5" ht="12.75">
      <c r="A117" t="s">
        <v>57</v>
      </c>
      <c r="E117" s="39" t="s">
        <v>5</v>
      </c>
    </row>
    <row r="118" spans="1:16" ht="25.5">
      <c r="A118" t="s">
        <v>49</v>
      </c>
      <c s="34" t="s">
        <v>200</v>
      </c>
      <c s="34" t="s">
        <v>3034</v>
      </c>
      <c s="35" t="s">
        <v>5</v>
      </c>
      <c s="6" t="s">
        <v>3182</v>
      </c>
      <c s="36" t="s">
        <v>131</v>
      </c>
      <c s="37">
        <v>40</v>
      </c>
      <c s="36">
        <v>0</v>
      </c>
      <c s="36">
        <f>ROUND(G118*H118,6)</f>
      </c>
      <c r="L118" s="38">
        <v>0</v>
      </c>
      <c s="32">
        <f>ROUND(ROUND(L118,2)*ROUND(G118,3),2)</f>
      </c>
      <c s="36" t="s">
        <v>54</v>
      </c>
      <c>
        <f>(M118*21)/100</f>
      </c>
      <c t="s">
        <v>27</v>
      </c>
    </row>
    <row r="119" spans="1:5" ht="38.25">
      <c r="A119" s="35" t="s">
        <v>55</v>
      </c>
      <c r="E119" s="39" t="s">
        <v>3183</v>
      </c>
    </row>
    <row r="120" spans="1:5" ht="12.75">
      <c r="A120" s="35" t="s">
        <v>56</v>
      </c>
      <c r="E120" s="40" t="s">
        <v>5</v>
      </c>
    </row>
    <row r="121" spans="1:5" ht="12.75">
      <c r="A121" t="s">
        <v>57</v>
      </c>
      <c r="E121" s="39" t="s">
        <v>5</v>
      </c>
    </row>
    <row r="122" spans="1:16" ht="25.5">
      <c r="A122" t="s">
        <v>49</v>
      </c>
      <c s="34" t="s">
        <v>203</v>
      </c>
      <c s="34" t="s">
        <v>3036</v>
      </c>
      <c s="35" t="s">
        <v>5</v>
      </c>
      <c s="6" t="s">
        <v>3184</v>
      </c>
      <c s="36" t="s">
        <v>131</v>
      </c>
      <c s="37">
        <v>1</v>
      </c>
      <c s="36">
        <v>0</v>
      </c>
      <c s="36">
        <f>ROUND(G122*H122,6)</f>
      </c>
      <c r="L122" s="38">
        <v>0</v>
      </c>
      <c s="32">
        <f>ROUND(ROUND(L122,2)*ROUND(G122,3),2)</f>
      </c>
      <c s="36" t="s">
        <v>54</v>
      </c>
      <c>
        <f>(M122*21)/100</f>
      </c>
      <c t="s">
        <v>27</v>
      </c>
    </row>
    <row r="123" spans="1:5" ht="25.5">
      <c r="A123" s="35" t="s">
        <v>55</v>
      </c>
      <c r="E123" s="39" t="s">
        <v>3184</v>
      </c>
    </row>
    <row r="124" spans="1:5" ht="12.75">
      <c r="A124" s="35" t="s">
        <v>56</v>
      </c>
      <c r="E124" s="40" t="s">
        <v>5</v>
      </c>
    </row>
    <row r="125" spans="1:5" ht="12.75">
      <c r="A125" t="s">
        <v>57</v>
      </c>
      <c r="E125" s="39" t="s">
        <v>5</v>
      </c>
    </row>
    <row r="126" spans="1:16" ht="25.5">
      <c r="A126" t="s">
        <v>49</v>
      </c>
      <c s="34" t="s">
        <v>206</v>
      </c>
      <c s="34" t="s">
        <v>3038</v>
      </c>
      <c s="35" t="s">
        <v>5</v>
      </c>
      <c s="6" t="s">
        <v>3185</v>
      </c>
      <c s="36" t="s">
        <v>131</v>
      </c>
      <c s="37">
        <v>6</v>
      </c>
      <c s="36">
        <v>0</v>
      </c>
      <c s="36">
        <f>ROUND(G126*H126,6)</f>
      </c>
      <c r="L126" s="38">
        <v>0</v>
      </c>
      <c s="32">
        <f>ROUND(ROUND(L126,2)*ROUND(G126,3),2)</f>
      </c>
      <c s="36" t="s">
        <v>54</v>
      </c>
      <c>
        <f>(M126*21)/100</f>
      </c>
      <c t="s">
        <v>27</v>
      </c>
    </row>
    <row r="127" spans="1:5" ht="51">
      <c r="A127" s="35" t="s">
        <v>55</v>
      </c>
      <c r="E127" s="39" t="s">
        <v>3186</v>
      </c>
    </row>
    <row r="128" spans="1:5" ht="12.75">
      <c r="A128" s="35" t="s">
        <v>56</v>
      </c>
      <c r="E128" s="40" t="s">
        <v>5</v>
      </c>
    </row>
    <row r="129" spans="1:5" ht="12.75">
      <c r="A129" t="s">
        <v>57</v>
      </c>
      <c r="E129" s="39" t="s">
        <v>5</v>
      </c>
    </row>
    <row r="130" spans="1:16" ht="25.5">
      <c r="A130" t="s">
        <v>49</v>
      </c>
      <c s="34" t="s">
        <v>210</v>
      </c>
      <c s="34" t="s">
        <v>3040</v>
      </c>
      <c s="35" t="s">
        <v>5</v>
      </c>
      <c s="6" t="s">
        <v>3187</v>
      </c>
      <c s="36" t="s">
        <v>131</v>
      </c>
      <c s="37">
        <v>6</v>
      </c>
      <c s="36">
        <v>0</v>
      </c>
      <c s="36">
        <f>ROUND(G130*H130,6)</f>
      </c>
      <c r="L130" s="38">
        <v>0</v>
      </c>
      <c s="32">
        <f>ROUND(ROUND(L130,2)*ROUND(G130,3),2)</f>
      </c>
      <c s="36" t="s">
        <v>54</v>
      </c>
      <c>
        <f>(M130*21)/100</f>
      </c>
      <c t="s">
        <v>27</v>
      </c>
    </row>
    <row r="131" spans="1:5" ht="51">
      <c r="A131" s="35" t="s">
        <v>55</v>
      </c>
      <c r="E131" s="39" t="s">
        <v>3188</v>
      </c>
    </row>
    <row r="132" spans="1:5" ht="12.75">
      <c r="A132" s="35" t="s">
        <v>56</v>
      </c>
      <c r="E132" s="40" t="s">
        <v>5</v>
      </c>
    </row>
    <row r="133" spans="1:5" ht="12.75">
      <c r="A133" t="s">
        <v>57</v>
      </c>
      <c r="E133" s="39" t="s">
        <v>5</v>
      </c>
    </row>
    <row r="134" spans="1:16" ht="25.5">
      <c r="A134" t="s">
        <v>49</v>
      </c>
      <c s="34" t="s">
        <v>214</v>
      </c>
      <c s="34" t="s">
        <v>3042</v>
      </c>
      <c s="35" t="s">
        <v>5</v>
      </c>
      <c s="6" t="s">
        <v>3189</v>
      </c>
      <c s="36" t="s">
        <v>131</v>
      </c>
      <c s="37">
        <v>9</v>
      </c>
      <c s="36">
        <v>0</v>
      </c>
      <c s="36">
        <f>ROUND(G134*H134,6)</f>
      </c>
      <c r="L134" s="38">
        <v>0</v>
      </c>
      <c s="32">
        <f>ROUND(ROUND(L134,2)*ROUND(G134,3),2)</f>
      </c>
      <c s="36" t="s">
        <v>54</v>
      </c>
      <c>
        <f>(M134*21)/100</f>
      </c>
      <c t="s">
        <v>27</v>
      </c>
    </row>
    <row r="135" spans="1:5" ht="25.5">
      <c r="A135" s="35" t="s">
        <v>55</v>
      </c>
      <c r="E135" s="39" t="s">
        <v>3189</v>
      </c>
    </row>
    <row r="136" spans="1:5" ht="12.75">
      <c r="A136" s="35" t="s">
        <v>56</v>
      </c>
      <c r="E136" s="40" t="s">
        <v>5</v>
      </c>
    </row>
    <row r="137" spans="1:5" ht="12.75">
      <c r="A137" t="s">
        <v>57</v>
      </c>
      <c r="E137" s="39" t="s">
        <v>5</v>
      </c>
    </row>
    <row r="138" spans="1:16" ht="25.5">
      <c r="A138" t="s">
        <v>49</v>
      </c>
      <c s="34" t="s">
        <v>218</v>
      </c>
      <c s="34" t="s">
        <v>3045</v>
      </c>
      <c s="35" t="s">
        <v>5</v>
      </c>
      <c s="6" t="s">
        <v>3190</v>
      </c>
      <c s="36" t="s">
        <v>131</v>
      </c>
      <c s="37">
        <v>2</v>
      </c>
      <c s="36">
        <v>0</v>
      </c>
      <c s="36">
        <f>ROUND(G138*H138,6)</f>
      </c>
      <c r="L138" s="38">
        <v>0</v>
      </c>
      <c s="32">
        <f>ROUND(ROUND(L138,2)*ROUND(G138,3),2)</f>
      </c>
      <c s="36" t="s">
        <v>54</v>
      </c>
      <c>
        <f>(M138*21)/100</f>
      </c>
      <c t="s">
        <v>27</v>
      </c>
    </row>
    <row r="139" spans="1:5" ht="25.5">
      <c r="A139" s="35" t="s">
        <v>55</v>
      </c>
      <c r="E139" s="39" t="s">
        <v>3190</v>
      </c>
    </row>
    <row r="140" spans="1:5" ht="12.75">
      <c r="A140" s="35" t="s">
        <v>56</v>
      </c>
      <c r="E140" s="40" t="s">
        <v>5</v>
      </c>
    </row>
    <row r="141" spans="1:5" ht="12.75">
      <c r="A141" t="s">
        <v>57</v>
      </c>
      <c r="E141" s="39" t="s">
        <v>5</v>
      </c>
    </row>
    <row r="142" spans="1:16" ht="25.5">
      <c r="A142" t="s">
        <v>49</v>
      </c>
      <c s="34" t="s">
        <v>221</v>
      </c>
      <c s="34" t="s">
        <v>3048</v>
      </c>
      <c s="35" t="s">
        <v>5</v>
      </c>
      <c s="6" t="s">
        <v>3191</v>
      </c>
      <c s="36" t="s">
        <v>131</v>
      </c>
      <c s="37">
        <v>1</v>
      </c>
      <c s="36">
        <v>0</v>
      </c>
      <c s="36">
        <f>ROUND(G142*H142,6)</f>
      </c>
      <c r="L142" s="38">
        <v>0</v>
      </c>
      <c s="32">
        <f>ROUND(ROUND(L142,2)*ROUND(G142,3),2)</f>
      </c>
      <c s="36" t="s">
        <v>54</v>
      </c>
      <c>
        <f>(M142*21)/100</f>
      </c>
      <c t="s">
        <v>27</v>
      </c>
    </row>
    <row r="143" spans="1:5" ht="25.5">
      <c r="A143" s="35" t="s">
        <v>55</v>
      </c>
      <c r="E143" s="39" t="s">
        <v>3191</v>
      </c>
    </row>
    <row r="144" spans="1:5" ht="12.75">
      <c r="A144" s="35" t="s">
        <v>56</v>
      </c>
      <c r="E144" s="40" t="s">
        <v>5</v>
      </c>
    </row>
    <row r="145" spans="1:5" ht="12.75">
      <c r="A145" t="s">
        <v>57</v>
      </c>
      <c r="E145" s="39" t="s">
        <v>5</v>
      </c>
    </row>
    <row r="146" spans="1:16" ht="25.5">
      <c r="A146" t="s">
        <v>49</v>
      </c>
      <c s="34" t="s">
        <v>224</v>
      </c>
      <c s="34" t="s">
        <v>3051</v>
      </c>
      <c s="35" t="s">
        <v>5</v>
      </c>
      <c s="6" t="s">
        <v>3192</v>
      </c>
      <c s="36" t="s">
        <v>131</v>
      </c>
      <c s="37">
        <v>1</v>
      </c>
      <c s="36">
        <v>0</v>
      </c>
      <c s="36">
        <f>ROUND(G146*H146,6)</f>
      </c>
      <c r="L146" s="38">
        <v>0</v>
      </c>
      <c s="32">
        <f>ROUND(ROUND(L146,2)*ROUND(G146,3),2)</f>
      </c>
      <c s="36" t="s">
        <v>54</v>
      </c>
      <c>
        <f>(M146*21)/100</f>
      </c>
      <c t="s">
        <v>27</v>
      </c>
    </row>
    <row r="147" spans="1:5" ht="25.5">
      <c r="A147" s="35" t="s">
        <v>55</v>
      </c>
      <c r="E147" s="39" t="s">
        <v>3192</v>
      </c>
    </row>
    <row r="148" spans="1:5" ht="12.75">
      <c r="A148" s="35" t="s">
        <v>56</v>
      </c>
      <c r="E148" s="40" t="s">
        <v>5</v>
      </c>
    </row>
    <row r="149" spans="1:5" ht="12.75">
      <c r="A149" t="s">
        <v>57</v>
      </c>
      <c r="E149" s="39" t="s">
        <v>5</v>
      </c>
    </row>
    <row r="150" spans="1:16" ht="25.5">
      <c r="A150" t="s">
        <v>49</v>
      </c>
      <c s="34" t="s">
        <v>227</v>
      </c>
      <c s="34" t="s">
        <v>3054</v>
      </c>
      <c s="35" t="s">
        <v>5</v>
      </c>
      <c s="6" t="s">
        <v>3193</v>
      </c>
      <c s="36" t="s">
        <v>131</v>
      </c>
      <c s="37">
        <v>1</v>
      </c>
      <c s="36">
        <v>0</v>
      </c>
      <c s="36">
        <f>ROUND(G150*H150,6)</f>
      </c>
      <c r="L150" s="38">
        <v>0</v>
      </c>
      <c s="32">
        <f>ROUND(ROUND(L150,2)*ROUND(G150,3),2)</f>
      </c>
      <c s="36" t="s">
        <v>54</v>
      </c>
      <c>
        <f>(M150*21)/100</f>
      </c>
      <c t="s">
        <v>27</v>
      </c>
    </row>
    <row r="151" spans="1:5" ht="25.5">
      <c r="A151" s="35" t="s">
        <v>55</v>
      </c>
      <c r="E151" s="39" t="s">
        <v>3193</v>
      </c>
    </row>
    <row r="152" spans="1:5" ht="12.75">
      <c r="A152" s="35" t="s">
        <v>56</v>
      </c>
      <c r="E152" s="40" t="s">
        <v>5</v>
      </c>
    </row>
    <row r="153" spans="1:5" ht="12.75">
      <c r="A153" t="s">
        <v>57</v>
      </c>
      <c r="E153" s="39" t="s">
        <v>5</v>
      </c>
    </row>
    <row r="154" spans="1:16" ht="25.5">
      <c r="A154" t="s">
        <v>49</v>
      </c>
      <c s="34" t="s">
        <v>230</v>
      </c>
      <c s="34" t="s">
        <v>3057</v>
      </c>
      <c s="35" t="s">
        <v>5</v>
      </c>
      <c s="6" t="s">
        <v>3194</v>
      </c>
      <c s="36" t="s">
        <v>131</v>
      </c>
      <c s="37">
        <v>1</v>
      </c>
      <c s="36">
        <v>0</v>
      </c>
      <c s="36">
        <f>ROUND(G154*H154,6)</f>
      </c>
      <c r="L154" s="38">
        <v>0</v>
      </c>
      <c s="32">
        <f>ROUND(ROUND(L154,2)*ROUND(G154,3),2)</f>
      </c>
      <c s="36" t="s">
        <v>54</v>
      </c>
      <c>
        <f>(M154*21)/100</f>
      </c>
      <c t="s">
        <v>27</v>
      </c>
    </row>
    <row r="155" spans="1:5" ht="25.5">
      <c r="A155" s="35" t="s">
        <v>55</v>
      </c>
      <c r="E155" s="39" t="s">
        <v>3194</v>
      </c>
    </row>
    <row r="156" spans="1:5" ht="12.75">
      <c r="A156" s="35" t="s">
        <v>56</v>
      </c>
      <c r="E156" s="40" t="s">
        <v>5</v>
      </c>
    </row>
    <row r="157" spans="1:5" ht="12.75">
      <c r="A157" t="s">
        <v>57</v>
      </c>
      <c r="E157" s="39" t="s">
        <v>5</v>
      </c>
    </row>
    <row r="158" spans="1:16" ht="25.5">
      <c r="A158" t="s">
        <v>49</v>
      </c>
      <c s="34" t="s">
        <v>233</v>
      </c>
      <c s="34" t="s">
        <v>3060</v>
      </c>
      <c s="35" t="s">
        <v>5</v>
      </c>
      <c s="6" t="s">
        <v>3195</v>
      </c>
      <c s="36" t="s">
        <v>131</v>
      </c>
      <c s="37">
        <v>1</v>
      </c>
      <c s="36">
        <v>0</v>
      </c>
      <c s="36">
        <f>ROUND(G158*H158,6)</f>
      </c>
      <c r="L158" s="38">
        <v>0</v>
      </c>
      <c s="32">
        <f>ROUND(ROUND(L158,2)*ROUND(G158,3),2)</f>
      </c>
      <c s="36" t="s">
        <v>54</v>
      </c>
      <c>
        <f>(M158*21)/100</f>
      </c>
      <c t="s">
        <v>27</v>
      </c>
    </row>
    <row r="159" spans="1:5" ht="25.5">
      <c r="A159" s="35" t="s">
        <v>55</v>
      </c>
      <c r="E159" s="39" t="s">
        <v>3195</v>
      </c>
    </row>
    <row r="160" spans="1:5" ht="12.75">
      <c r="A160" s="35" t="s">
        <v>56</v>
      </c>
      <c r="E160" s="40" t="s">
        <v>5</v>
      </c>
    </row>
    <row r="161" spans="1:5" ht="12.75">
      <c r="A161" t="s">
        <v>57</v>
      </c>
      <c r="E161" s="39" t="s">
        <v>5</v>
      </c>
    </row>
    <row r="162" spans="1:16" ht="25.5">
      <c r="A162" t="s">
        <v>49</v>
      </c>
      <c s="34" t="s">
        <v>236</v>
      </c>
      <c s="34" t="s">
        <v>3196</v>
      </c>
      <c s="35" t="s">
        <v>5</v>
      </c>
      <c s="6" t="s">
        <v>3197</v>
      </c>
      <c s="36" t="s">
        <v>131</v>
      </c>
      <c s="37">
        <v>1</v>
      </c>
      <c s="36">
        <v>0</v>
      </c>
      <c s="36">
        <f>ROUND(G162*H162,6)</f>
      </c>
      <c r="L162" s="38">
        <v>0</v>
      </c>
      <c s="32">
        <f>ROUND(ROUND(L162,2)*ROUND(G162,3),2)</f>
      </c>
      <c s="36" t="s">
        <v>54</v>
      </c>
      <c>
        <f>(M162*21)/100</f>
      </c>
      <c t="s">
        <v>27</v>
      </c>
    </row>
    <row r="163" spans="1:5" ht="25.5">
      <c r="A163" s="35" t="s">
        <v>55</v>
      </c>
      <c r="E163" s="39" t="s">
        <v>3197</v>
      </c>
    </row>
    <row r="164" spans="1:5" ht="12.75">
      <c r="A164" s="35" t="s">
        <v>56</v>
      </c>
      <c r="E164" s="40" t="s">
        <v>5</v>
      </c>
    </row>
    <row r="165" spans="1:5" ht="12.75">
      <c r="A165" t="s">
        <v>57</v>
      </c>
      <c r="E165" s="39" t="s">
        <v>5</v>
      </c>
    </row>
    <row r="166" spans="1:16" ht="12.75">
      <c r="A166" t="s">
        <v>49</v>
      </c>
      <c s="34" t="s">
        <v>239</v>
      </c>
      <c s="34" t="s">
        <v>3198</v>
      </c>
      <c s="35" t="s">
        <v>5</v>
      </c>
      <c s="6" t="s">
        <v>3199</v>
      </c>
      <c s="36" t="s">
        <v>131</v>
      </c>
      <c s="37">
        <v>2</v>
      </c>
      <c s="36">
        <v>0</v>
      </c>
      <c s="36">
        <f>ROUND(G166*H166,6)</f>
      </c>
      <c r="L166" s="38">
        <v>0</v>
      </c>
      <c s="32">
        <f>ROUND(ROUND(L166,2)*ROUND(G166,3),2)</f>
      </c>
      <c s="36" t="s">
        <v>54</v>
      </c>
      <c>
        <f>(M166*21)/100</f>
      </c>
      <c t="s">
        <v>27</v>
      </c>
    </row>
    <row r="167" spans="1:5" ht="12.75">
      <c r="A167" s="35" t="s">
        <v>55</v>
      </c>
      <c r="E167" s="39" t="s">
        <v>3199</v>
      </c>
    </row>
    <row r="168" spans="1:5" ht="12.75">
      <c r="A168" s="35" t="s">
        <v>56</v>
      </c>
      <c r="E168" s="40" t="s">
        <v>5</v>
      </c>
    </row>
    <row r="169" spans="1:5" ht="12.75">
      <c r="A169" t="s">
        <v>57</v>
      </c>
      <c r="E169" s="39" t="s">
        <v>5</v>
      </c>
    </row>
    <row r="170" spans="1:16" ht="25.5">
      <c r="A170" t="s">
        <v>49</v>
      </c>
      <c s="34" t="s">
        <v>242</v>
      </c>
      <c s="34" t="s">
        <v>3200</v>
      </c>
      <c s="35" t="s">
        <v>5</v>
      </c>
      <c s="6" t="s">
        <v>3201</v>
      </c>
      <c s="36" t="s">
        <v>131</v>
      </c>
      <c s="37">
        <v>1</v>
      </c>
      <c s="36">
        <v>0</v>
      </c>
      <c s="36">
        <f>ROUND(G170*H170,6)</f>
      </c>
      <c r="L170" s="38">
        <v>0</v>
      </c>
      <c s="32">
        <f>ROUND(ROUND(L170,2)*ROUND(G170,3),2)</f>
      </c>
      <c s="36" t="s">
        <v>54</v>
      </c>
      <c>
        <f>(M170*21)/100</f>
      </c>
      <c t="s">
        <v>27</v>
      </c>
    </row>
    <row r="171" spans="1:5" ht="25.5">
      <c r="A171" s="35" t="s">
        <v>55</v>
      </c>
      <c r="E171" s="39" t="s">
        <v>3201</v>
      </c>
    </row>
    <row r="172" spans="1:5" ht="12.75">
      <c r="A172" s="35" t="s">
        <v>56</v>
      </c>
      <c r="E172" s="40" t="s">
        <v>5</v>
      </c>
    </row>
    <row r="173" spans="1:5" ht="12.75">
      <c r="A173" t="s">
        <v>57</v>
      </c>
      <c r="E173" s="39" t="s">
        <v>5</v>
      </c>
    </row>
    <row r="174" spans="1:16" ht="25.5">
      <c r="A174" t="s">
        <v>49</v>
      </c>
      <c s="34" t="s">
        <v>245</v>
      </c>
      <c s="34" t="s">
        <v>3202</v>
      </c>
      <c s="35" t="s">
        <v>5</v>
      </c>
      <c s="6" t="s">
        <v>3203</v>
      </c>
      <c s="36" t="s">
        <v>131</v>
      </c>
      <c s="37">
        <v>1</v>
      </c>
      <c s="36">
        <v>0</v>
      </c>
      <c s="36">
        <f>ROUND(G174*H174,6)</f>
      </c>
      <c r="L174" s="38">
        <v>0</v>
      </c>
      <c s="32">
        <f>ROUND(ROUND(L174,2)*ROUND(G174,3),2)</f>
      </c>
      <c s="36" t="s">
        <v>54</v>
      </c>
      <c>
        <f>(M174*21)/100</f>
      </c>
      <c t="s">
        <v>27</v>
      </c>
    </row>
    <row r="175" spans="1:5" ht="25.5">
      <c r="A175" s="35" t="s">
        <v>55</v>
      </c>
      <c r="E175" s="39" t="s">
        <v>3203</v>
      </c>
    </row>
    <row r="176" spans="1:5" ht="12.75">
      <c r="A176" s="35" t="s">
        <v>56</v>
      </c>
      <c r="E176" s="40" t="s">
        <v>5</v>
      </c>
    </row>
    <row r="177" spans="1:5" ht="12.75">
      <c r="A177" t="s">
        <v>57</v>
      </c>
      <c r="E177" s="39" t="s">
        <v>5</v>
      </c>
    </row>
    <row r="178" spans="1:16" ht="12.75">
      <c r="A178" t="s">
        <v>49</v>
      </c>
      <c s="34" t="s">
        <v>248</v>
      </c>
      <c s="34" t="s">
        <v>3204</v>
      </c>
      <c s="35" t="s">
        <v>5</v>
      </c>
      <c s="6" t="s">
        <v>3205</v>
      </c>
      <c s="36" t="s">
        <v>131</v>
      </c>
      <c s="37">
        <v>4</v>
      </c>
      <c s="36">
        <v>0</v>
      </c>
      <c s="36">
        <f>ROUND(G178*H178,6)</f>
      </c>
      <c r="L178" s="38">
        <v>0</v>
      </c>
      <c s="32">
        <f>ROUND(ROUND(L178,2)*ROUND(G178,3),2)</f>
      </c>
      <c s="36" t="s">
        <v>54</v>
      </c>
      <c>
        <f>(M178*21)/100</f>
      </c>
      <c t="s">
        <v>27</v>
      </c>
    </row>
    <row r="179" spans="1:5" ht="12.75">
      <c r="A179" s="35" t="s">
        <v>55</v>
      </c>
      <c r="E179" s="39" t="s">
        <v>3205</v>
      </c>
    </row>
    <row r="180" spans="1:5" ht="12.75">
      <c r="A180" s="35" t="s">
        <v>56</v>
      </c>
      <c r="E180" s="40" t="s">
        <v>5</v>
      </c>
    </row>
    <row r="181" spans="1:5" ht="12.75">
      <c r="A181" t="s">
        <v>57</v>
      </c>
      <c r="E181" s="39" t="s">
        <v>5</v>
      </c>
    </row>
    <row r="182" spans="1:16" ht="12.75">
      <c r="A182" t="s">
        <v>49</v>
      </c>
      <c s="34" t="s">
        <v>252</v>
      </c>
      <c s="34" t="s">
        <v>3206</v>
      </c>
      <c s="35" t="s">
        <v>5</v>
      </c>
      <c s="6" t="s">
        <v>3207</v>
      </c>
      <c s="36" t="s">
        <v>131</v>
      </c>
      <c s="37">
        <v>8</v>
      </c>
      <c s="36">
        <v>0</v>
      </c>
      <c s="36">
        <f>ROUND(G182*H182,6)</f>
      </c>
      <c r="L182" s="38">
        <v>0</v>
      </c>
      <c s="32">
        <f>ROUND(ROUND(L182,2)*ROUND(G182,3),2)</f>
      </c>
      <c s="36" t="s">
        <v>54</v>
      </c>
      <c>
        <f>(M182*21)/100</f>
      </c>
      <c t="s">
        <v>27</v>
      </c>
    </row>
    <row r="183" spans="1:5" ht="12.75">
      <c r="A183" s="35" t="s">
        <v>55</v>
      </c>
      <c r="E183" s="39" t="s">
        <v>3207</v>
      </c>
    </row>
    <row r="184" spans="1:5" ht="12.75">
      <c r="A184" s="35" t="s">
        <v>56</v>
      </c>
      <c r="E184" s="40" t="s">
        <v>5</v>
      </c>
    </row>
    <row r="185" spans="1:5" ht="12.75">
      <c r="A185" t="s">
        <v>57</v>
      </c>
      <c r="E185" s="39" t="s">
        <v>5</v>
      </c>
    </row>
    <row r="186" spans="1:16" ht="12.75">
      <c r="A186" t="s">
        <v>49</v>
      </c>
      <c s="34" t="s">
        <v>255</v>
      </c>
      <c s="34" t="s">
        <v>3208</v>
      </c>
      <c s="35" t="s">
        <v>5</v>
      </c>
      <c s="6" t="s">
        <v>3209</v>
      </c>
      <c s="36" t="s">
        <v>131</v>
      </c>
      <c s="37">
        <v>2</v>
      </c>
      <c s="36">
        <v>0</v>
      </c>
      <c s="36">
        <f>ROUND(G186*H186,6)</f>
      </c>
      <c r="L186" s="38">
        <v>0</v>
      </c>
      <c s="32">
        <f>ROUND(ROUND(L186,2)*ROUND(G186,3),2)</f>
      </c>
      <c s="36" t="s">
        <v>54</v>
      </c>
      <c>
        <f>(M186*21)/100</f>
      </c>
      <c t="s">
        <v>27</v>
      </c>
    </row>
    <row r="187" spans="1:5" ht="12.75">
      <c r="A187" s="35" t="s">
        <v>55</v>
      </c>
      <c r="E187" s="39" t="s">
        <v>3209</v>
      </c>
    </row>
    <row r="188" spans="1:5" ht="12.75">
      <c r="A188" s="35" t="s">
        <v>56</v>
      </c>
      <c r="E188" s="40" t="s">
        <v>5</v>
      </c>
    </row>
    <row r="189" spans="1:5" ht="12.75">
      <c r="A189" t="s">
        <v>57</v>
      </c>
      <c r="E189" s="39" t="s">
        <v>5</v>
      </c>
    </row>
    <row r="190" spans="1:16" ht="12.75">
      <c r="A190" t="s">
        <v>49</v>
      </c>
      <c s="34" t="s">
        <v>259</v>
      </c>
      <c s="34" t="s">
        <v>3210</v>
      </c>
      <c s="35" t="s">
        <v>5</v>
      </c>
      <c s="6" t="s">
        <v>3211</v>
      </c>
      <c s="36" t="s">
        <v>131</v>
      </c>
      <c s="37">
        <v>1</v>
      </c>
      <c s="36">
        <v>0</v>
      </c>
      <c s="36">
        <f>ROUND(G190*H190,6)</f>
      </c>
      <c r="L190" s="38">
        <v>0</v>
      </c>
      <c s="32">
        <f>ROUND(ROUND(L190,2)*ROUND(G190,3),2)</f>
      </c>
      <c s="36" t="s">
        <v>54</v>
      </c>
      <c>
        <f>(M190*21)/100</f>
      </c>
      <c t="s">
        <v>27</v>
      </c>
    </row>
    <row r="191" spans="1:5" ht="12.75">
      <c r="A191" s="35" t="s">
        <v>55</v>
      </c>
      <c r="E191" s="39" t="s">
        <v>3211</v>
      </c>
    </row>
    <row r="192" spans="1:5" ht="12.75">
      <c r="A192" s="35" t="s">
        <v>56</v>
      </c>
      <c r="E192" s="40" t="s">
        <v>5</v>
      </c>
    </row>
    <row r="193" spans="1:5" ht="12.75">
      <c r="A193" t="s">
        <v>57</v>
      </c>
      <c r="E193" s="39" t="s">
        <v>5</v>
      </c>
    </row>
    <row r="194" spans="1:16" ht="25.5">
      <c r="A194" t="s">
        <v>49</v>
      </c>
      <c s="34" t="s">
        <v>262</v>
      </c>
      <c s="34" t="s">
        <v>3212</v>
      </c>
      <c s="35" t="s">
        <v>5</v>
      </c>
      <c s="6" t="s">
        <v>3213</v>
      </c>
      <c s="36" t="s">
        <v>409</v>
      </c>
      <c s="37">
        <v>26</v>
      </c>
      <c s="36">
        <v>0</v>
      </c>
      <c s="36">
        <f>ROUND(G194*H194,6)</f>
      </c>
      <c r="L194" s="38">
        <v>0</v>
      </c>
      <c s="32">
        <f>ROUND(ROUND(L194,2)*ROUND(G194,3),2)</f>
      </c>
      <c s="36" t="s">
        <v>54</v>
      </c>
      <c>
        <f>(M194*21)/100</f>
      </c>
      <c t="s">
        <v>27</v>
      </c>
    </row>
    <row r="195" spans="1:5" ht="51">
      <c r="A195" s="35" t="s">
        <v>55</v>
      </c>
      <c r="E195" s="39" t="s">
        <v>3214</v>
      </c>
    </row>
    <row r="196" spans="1:5" ht="12.75">
      <c r="A196" s="35" t="s">
        <v>56</v>
      </c>
      <c r="E196" s="40" t="s">
        <v>5</v>
      </c>
    </row>
    <row r="197" spans="1:5" ht="12.75">
      <c r="A197" t="s">
        <v>57</v>
      </c>
      <c r="E197" s="39" t="s">
        <v>5</v>
      </c>
    </row>
    <row r="198" spans="1:16" ht="25.5">
      <c r="A198" t="s">
        <v>49</v>
      </c>
      <c s="34" t="s">
        <v>265</v>
      </c>
      <c s="34" t="s">
        <v>3215</v>
      </c>
      <c s="35" t="s">
        <v>5</v>
      </c>
      <c s="6" t="s">
        <v>3216</v>
      </c>
      <c s="36" t="s">
        <v>409</v>
      </c>
      <c s="37">
        <v>85</v>
      </c>
      <c s="36">
        <v>0</v>
      </c>
      <c s="36">
        <f>ROUND(G198*H198,6)</f>
      </c>
      <c r="L198" s="38">
        <v>0</v>
      </c>
      <c s="32">
        <f>ROUND(ROUND(L198,2)*ROUND(G198,3),2)</f>
      </c>
      <c s="36" t="s">
        <v>54</v>
      </c>
      <c>
        <f>(M198*21)/100</f>
      </c>
      <c t="s">
        <v>27</v>
      </c>
    </row>
    <row r="199" spans="1:5" ht="38.25">
      <c r="A199" s="35" t="s">
        <v>55</v>
      </c>
      <c r="E199" s="39" t="s">
        <v>3217</v>
      </c>
    </row>
    <row r="200" spans="1:5" ht="12.75">
      <c r="A200" s="35" t="s">
        <v>56</v>
      </c>
      <c r="E200" s="40" t="s">
        <v>5</v>
      </c>
    </row>
    <row r="201" spans="1:5" ht="12.75">
      <c r="A201" t="s">
        <v>57</v>
      </c>
      <c r="E201" s="39" t="s">
        <v>5</v>
      </c>
    </row>
    <row r="202" spans="1:16" ht="25.5">
      <c r="A202" t="s">
        <v>49</v>
      </c>
      <c s="34" t="s">
        <v>268</v>
      </c>
      <c s="34" t="s">
        <v>3218</v>
      </c>
      <c s="35" t="s">
        <v>5</v>
      </c>
      <c s="6" t="s">
        <v>3219</v>
      </c>
      <c s="36" t="s">
        <v>172</v>
      </c>
      <c s="37">
        <v>14</v>
      </c>
      <c s="36">
        <v>0</v>
      </c>
      <c s="36">
        <f>ROUND(G202*H202,6)</f>
      </c>
      <c r="L202" s="38">
        <v>0</v>
      </c>
      <c s="32">
        <f>ROUND(ROUND(L202,2)*ROUND(G202,3),2)</f>
      </c>
      <c s="36" t="s">
        <v>54</v>
      </c>
      <c>
        <f>(M202*21)/100</f>
      </c>
      <c t="s">
        <v>27</v>
      </c>
    </row>
    <row r="203" spans="1:5" ht="25.5">
      <c r="A203" s="35" t="s">
        <v>55</v>
      </c>
      <c r="E203" s="39" t="s">
        <v>3219</v>
      </c>
    </row>
    <row r="204" spans="1:5" ht="12.75">
      <c r="A204" s="35" t="s">
        <v>56</v>
      </c>
      <c r="E204" s="40" t="s">
        <v>5</v>
      </c>
    </row>
    <row r="205" spans="1:5" ht="12.75">
      <c r="A205" t="s">
        <v>57</v>
      </c>
      <c r="E205" s="39" t="s">
        <v>5</v>
      </c>
    </row>
    <row r="206" spans="1:16" ht="25.5">
      <c r="A206" t="s">
        <v>49</v>
      </c>
      <c s="34" t="s">
        <v>271</v>
      </c>
      <c s="34" t="s">
        <v>3220</v>
      </c>
      <c s="35" t="s">
        <v>5</v>
      </c>
      <c s="6" t="s">
        <v>3221</v>
      </c>
      <c s="36" t="s">
        <v>172</v>
      </c>
      <c s="37">
        <v>40</v>
      </c>
      <c s="36">
        <v>0</v>
      </c>
      <c s="36">
        <f>ROUND(G206*H206,6)</f>
      </c>
      <c r="L206" s="38">
        <v>0</v>
      </c>
      <c s="32">
        <f>ROUND(ROUND(L206,2)*ROUND(G206,3),2)</f>
      </c>
      <c s="36" t="s">
        <v>54</v>
      </c>
      <c>
        <f>(M206*21)/100</f>
      </c>
      <c t="s">
        <v>27</v>
      </c>
    </row>
    <row r="207" spans="1:5" ht="25.5">
      <c r="A207" s="35" t="s">
        <v>55</v>
      </c>
      <c r="E207" s="39" t="s">
        <v>3221</v>
      </c>
    </row>
    <row r="208" spans="1:5" ht="12.75">
      <c r="A208" s="35" t="s">
        <v>56</v>
      </c>
      <c r="E208" s="40" t="s">
        <v>5</v>
      </c>
    </row>
    <row r="209" spans="1:5" ht="12.75">
      <c r="A209" t="s">
        <v>57</v>
      </c>
      <c r="E209" s="39" t="s">
        <v>5</v>
      </c>
    </row>
    <row r="210" spans="1:16" ht="25.5">
      <c r="A210" t="s">
        <v>49</v>
      </c>
      <c s="34" t="s">
        <v>274</v>
      </c>
      <c s="34" t="s">
        <v>3222</v>
      </c>
      <c s="35" t="s">
        <v>5</v>
      </c>
      <c s="6" t="s">
        <v>3061</v>
      </c>
      <c s="36" t="s">
        <v>131</v>
      </c>
      <c s="37">
        <v>145</v>
      </c>
      <c s="36">
        <v>0</v>
      </c>
      <c s="36">
        <f>ROUND(G210*H210,6)</f>
      </c>
      <c r="L210" s="38">
        <v>0</v>
      </c>
      <c s="32">
        <f>ROUND(ROUND(L210,2)*ROUND(G210,3),2)</f>
      </c>
      <c s="36" t="s">
        <v>54</v>
      </c>
      <c>
        <f>(M210*21)/100</f>
      </c>
      <c t="s">
        <v>27</v>
      </c>
    </row>
    <row r="211" spans="1:5" ht="76.5">
      <c r="A211" s="35" t="s">
        <v>55</v>
      </c>
      <c r="E211" s="39" t="s">
        <v>3062</v>
      </c>
    </row>
    <row r="212" spans="1:5" ht="12.75">
      <c r="A212" s="35" t="s">
        <v>56</v>
      </c>
      <c r="E212" s="40" t="s">
        <v>5</v>
      </c>
    </row>
    <row r="213" spans="1:5" ht="12.75">
      <c r="A213" t="s">
        <v>57</v>
      </c>
      <c r="E213" s="39" t="s">
        <v>5</v>
      </c>
    </row>
    <row r="214" spans="1:16" ht="38.25">
      <c r="A214" t="s">
        <v>49</v>
      </c>
      <c s="34" t="s">
        <v>277</v>
      </c>
      <c s="34" t="s">
        <v>3223</v>
      </c>
      <c s="35" t="s">
        <v>5</v>
      </c>
      <c s="6" t="s">
        <v>3224</v>
      </c>
      <c s="36" t="s">
        <v>496</v>
      </c>
      <c s="37">
        <v>580</v>
      </c>
      <c s="36">
        <v>0</v>
      </c>
      <c s="36">
        <f>ROUND(G214*H214,6)</f>
      </c>
      <c r="L214" s="38">
        <v>0</v>
      </c>
      <c s="32">
        <f>ROUND(ROUND(L214,2)*ROUND(G214,3),2)</f>
      </c>
      <c s="36" t="s">
        <v>54</v>
      </c>
      <c>
        <f>(M214*21)/100</f>
      </c>
      <c t="s">
        <v>27</v>
      </c>
    </row>
    <row r="215" spans="1:5" ht="89.25">
      <c r="A215" s="35" t="s">
        <v>55</v>
      </c>
      <c r="E215" s="39" t="s">
        <v>3225</v>
      </c>
    </row>
    <row r="216" spans="1:5" ht="12.75">
      <c r="A216" s="35" t="s">
        <v>56</v>
      </c>
      <c r="E216" s="40" t="s">
        <v>5</v>
      </c>
    </row>
    <row r="217" spans="1:5" ht="12.75">
      <c r="A217" t="s">
        <v>57</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3228</v>
      </c>
      <c r="E8" s="30" t="s">
        <v>3227</v>
      </c>
      <c r="J8" s="29">
        <f>0+J9+J70+J91</f>
      </c>
      <c s="29">
        <f>0+K9+K70+K91</f>
      </c>
      <c s="29">
        <f>0+L9+L70+L91</f>
      </c>
      <c s="29">
        <f>0+M9+M70+M91</f>
      </c>
    </row>
    <row r="9" spans="1:13" ht="12.75">
      <c r="A9" t="s">
        <v>46</v>
      </c>
      <c r="C9" s="31" t="s">
        <v>3229</v>
      </c>
      <c r="E9" s="33" t="s">
        <v>3230</v>
      </c>
      <c r="J9" s="32">
        <f>0</f>
      </c>
      <c s="32">
        <f>0</f>
      </c>
      <c s="32">
        <f>0+L10+L14+L18+L22+L26+L30+L34+L38+L42+L46+L50+L54+L58+L62+L66</f>
      </c>
      <c s="32">
        <f>0+M10+M14+M18+M22+M26+M30+M34+M38+M42+M46+M50+M54+M58+M62+M66</f>
      </c>
    </row>
    <row r="10" spans="1:16" ht="38.25">
      <c r="A10" t="s">
        <v>49</v>
      </c>
      <c s="34" t="s">
        <v>50</v>
      </c>
      <c s="34" t="s">
        <v>3231</v>
      </c>
      <c s="35" t="s">
        <v>5</v>
      </c>
      <c s="6" t="s">
        <v>2566</v>
      </c>
      <c s="36" t="s">
        <v>350</v>
      </c>
      <c s="37">
        <v>2</v>
      </c>
      <c s="36">
        <v>0</v>
      </c>
      <c s="36">
        <f>ROUND(G10*H10,6)</f>
      </c>
      <c r="L10" s="38">
        <v>0</v>
      </c>
      <c s="32">
        <f>ROUND(ROUND(L10,2)*ROUND(G10,3),2)</f>
      </c>
      <c s="36" t="s">
        <v>54</v>
      </c>
      <c>
        <f>(M10*21)/100</f>
      </c>
      <c t="s">
        <v>27</v>
      </c>
    </row>
    <row r="11" spans="1:5" ht="38.25">
      <c r="A11" s="35" t="s">
        <v>55</v>
      </c>
      <c r="E11" s="39" t="s">
        <v>3232</v>
      </c>
    </row>
    <row r="12" spans="1:5" ht="12.75">
      <c r="A12" s="35" t="s">
        <v>56</v>
      </c>
      <c r="E12" s="40" t="s">
        <v>5</v>
      </c>
    </row>
    <row r="13" spans="1:5" ht="12.75">
      <c r="A13" t="s">
        <v>57</v>
      </c>
      <c r="E13" s="39" t="s">
        <v>5</v>
      </c>
    </row>
    <row r="14" spans="1:16" ht="12.75">
      <c r="A14" t="s">
        <v>49</v>
      </c>
      <c s="34" t="s">
        <v>27</v>
      </c>
      <c s="34" t="s">
        <v>3233</v>
      </c>
      <c s="35" t="s">
        <v>5</v>
      </c>
      <c s="6" t="s">
        <v>3234</v>
      </c>
      <c s="36" t="s">
        <v>350</v>
      </c>
      <c s="37">
        <v>2</v>
      </c>
      <c s="36">
        <v>0</v>
      </c>
      <c s="36">
        <f>ROUND(G14*H14,6)</f>
      </c>
      <c r="L14" s="38">
        <v>0</v>
      </c>
      <c s="32">
        <f>ROUND(ROUND(L14,2)*ROUND(G14,3),2)</f>
      </c>
      <c s="36" t="s">
        <v>54</v>
      </c>
      <c>
        <f>(M14*21)/100</f>
      </c>
      <c t="s">
        <v>27</v>
      </c>
    </row>
    <row r="15" spans="1:5" ht="12.75">
      <c r="A15" s="35" t="s">
        <v>55</v>
      </c>
      <c r="E15" s="39" t="s">
        <v>3234</v>
      </c>
    </row>
    <row r="16" spans="1:5" ht="12.75">
      <c r="A16" s="35" t="s">
        <v>56</v>
      </c>
      <c r="E16" s="40" t="s">
        <v>5</v>
      </c>
    </row>
    <row r="17" spans="1:5" ht="12.75">
      <c r="A17" t="s">
        <v>57</v>
      </c>
      <c r="E17" s="39" t="s">
        <v>5</v>
      </c>
    </row>
    <row r="18" spans="1:16" ht="38.25">
      <c r="A18" t="s">
        <v>49</v>
      </c>
      <c s="34" t="s">
        <v>25</v>
      </c>
      <c s="34" t="s">
        <v>603</v>
      </c>
      <c s="35" t="s">
        <v>5</v>
      </c>
      <c s="6" t="s">
        <v>604</v>
      </c>
      <c s="36" t="s">
        <v>350</v>
      </c>
      <c s="37">
        <v>5</v>
      </c>
      <c s="36">
        <v>0</v>
      </c>
      <c s="36">
        <f>ROUND(G18*H18,6)</f>
      </c>
      <c r="L18" s="38">
        <v>0</v>
      </c>
      <c s="32">
        <f>ROUND(ROUND(L18,2)*ROUND(G18,3),2)</f>
      </c>
      <c s="36" t="s">
        <v>54</v>
      </c>
      <c>
        <f>(M18*21)/100</f>
      </c>
      <c t="s">
        <v>27</v>
      </c>
    </row>
    <row r="19" spans="1:5" ht="38.25">
      <c r="A19" s="35" t="s">
        <v>55</v>
      </c>
      <c r="E19" s="39" t="s">
        <v>605</v>
      </c>
    </row>
    <row r="20" spans="1:5" ht="12.75">
      <c r="A20" s="35" t="s">
        <v>56</v>
      </c>
      <c r="E20" s="40" t="s">
        <v>5</v>
      </c>
    </row>
    <row r="21" spans="1:5" ht="12.75">
      <c r="A21" t="s">
        <v>57</v>
      </c>
      <c r="E21" s="39" t="s">
        <v>5</v>
      </c>
    </row>
    <row r="22" spans="1:16" ht="12.75">
      <c r="A22" t="s">
        <v>49</v>
      </c>
      <c s="34" t="s">
        <v>63</v>
      </c>
      <c s="34" t="s">
        <v>3235</v>
      </c>
      <c s="35" t="s">
        <v>5</v>
      </c>
      <c s="6" t="s">
        <v>3236</v>
      </c>
      <c s="36" t="s">
        <v>350</v>
      </c>
      <c s="37">
        <v>5</v>
      </c>
      <c s="36">
        <v>0</v>
      </c>
      <c s="36">
        <f>ROUND(G22*H22,6)</f>
      </c>
      <c r="L22" s="38">
        <v>0</v>
      </c>
      <c s="32">
        <f>ROUND(ROUND(L22,2)*ROUND(G22,3),2)</f>
      </c>
      <c s="36" t="s">
        <v>54</v>
      </c>
      <c>
        <f>(M22*21)/100</f>
      </c>
      <c t="s">
        <v>27</v>
      </c>
    </row>
    <row r="23" spans="1:5" ht="12.75">
      <c r="A23" s="35" t="s">
        <v>55</v>
      </c>
      <c r="E23" s="39" t="s">
        <v>3236</v>
      </c>
    </row>
    <row r="24" spans="1:5" ht="12.75">
      <c r="A24" s="35" t="s">
        <v>56</v>
      </c>
      <c r="E24" s="40" t="s">
        <v>5</v>
      </c>
    </row>
    <row r="25" spans="1:5" ht="12.75">
      <c r="A25" t="s">
        <v>57</v>
      </c>
      <c r="E25" s="39" t="s">
        <v>5</v>
      </c>
    </row>
    <row r="26" spans="1:16" ht="25.5">
      <c r="A26" t="s">
        <v>49</v>
      </c>
      <c s="34" t="s">
        <v>66</v>
      </c>
      <c s="34" t="s">
        <v>3237</v>
      </c>
      <c s="35" t="s">
        <v>5</v>
      </c>
      <c s="6" t="s">
        <v>3238</v>
      </c>
      <c s="36" t="s">
        <v>772</v>
      </c>
      <c s="37">
        <v>5</v>
      </c>
      <c s="36">
        <v>0</v>
      </c>
      <c s="36">
        <f>ROUND(G26*H26,6)</f>
      </c>
      <c r="L26" s="38">
        <v>0</v>
      </c>
      <c s="32">
        <f>ROUND(ROUND(L26,2)*ROUND(G26,3),2)</f>
      </c>
      <c s="36" t="s">
        <v>54</v>
      </c>
      <c>
        <f>(M26*21)/100</f>
      </c>
      <c t="s">
        <v>27</v>
      </c>
    </row>
    <row r="27" spans="1:5" ht="25.5">
      <c r="A27" s="35" t="s">
        <v>55</v>
      </c>
      <c r="E27" s="39" t="s">
        <v>3238</v>
      </c>
    </row>
    <row r="28" spans="1:5" ht="12.75">
      <c r="A28" s="35" t="s">
        <v>56</v>
      </c>
      <c r="E28" s="40" t="s">
        <v>5</v>
      </c>
    </row>
    <row r="29" spans="1:5" ht="12.75">
      <c r="A29" t="s">
        <v>57</v>
      </c>
      <c r="E29" s="39" t="s">
        <v>5</v>
      </c>
    </row>
    <row r="30" spans="1:16" ht="25.5">
      <c r="A30" t="s">
        <v>49</v>
      </c>
      <c s="34" t="s">
        <v>26</v>
      </c>
      <c s="34" t="s">
        <v>3239</v>
      </c>
      <c s="35" t="s">
        <v>5</v>
      </c>
      <c s="6" t="s">
        <v>3240</v>
      </c>
      <c s="36" t="s">
        <v>772</v>
      </c>
      <c s="37">
        <v>5</v>
      </c>
      <c s="36">
        <v>0</v>
      </c>
      <c s="36">
        <f>ROUND(G30*H30,6)</f>
      </c>
      <c r="L30" s="38">
        <v>0</v>
      </c>
      <c s="32">
        <f>ROUND(ROUND(L30,2)*ROUND(G30,3),2)</f>
      </c>
      <c s="36" t="s">
        <v>54</v>
      </c>
      <c>
        <f>(M30*21)/100</f>
      </c>
      <c t="s">
        <v>27</v>
      </c>
    </row>
    <row r="31" spans="1:5" ht="25.5">
      <c r="A31" s="35" t="s">
        <v>55</v>
      </c>
      <c r="E31" s="39" t="s">
        <v>3240</v>
      </c>
    </row>
    <row r="32" spans="1:5" ht="12.75">
      <c r="A32" s="35" t="s">
        <v>56</v>
      </c>
      <c r="E32" s="40" t="s">
        <v>5</v>
      </c>
    </row>
    <row r="33" spans="1:5" ht="12.75">
      <c r="A33" t="s">
        <v>57</v>
      </c>
      <c r="E33" s="39" t="s">
        <v>5</v>
      </c>
    </row>
    <row r="34" spans="1:16" ht="25.5">
      <c r="A34" t="s">
        <v>49</v>
      </c>
      <c s="34" t="s">
        <v>71</v>
      </c>
      <c s="34" t="s">
        <v>3241</v>
      </c>
      <c s="35" t="s">
        <v>5</v>
      </c>
      <c s="6" t="s">
        <v>3242</v>
      </c>
      <c s="36" t="s">
        <v>772</v>
      </c>
      <c s="37">
        <v>5</v>
      </c>
      <c s="36">
        <v>0</v>
      </c>
      <c s="36">
        <f>ROUND(G34*H34,6)</f>
      </c>
      <c r="L34" s="38">
        <v>0</v>
      </c>
      <c s="32">
        <f>ROUND(ROUND(L34,2)*ROUND(G34,3),2)</f>
      </c>
      <c s="36" t="s">
        <v>54</v>
      </c>
      <c>
        <f>(M34*21)/100</f>
      </c>
      <c t="s">
        <v>27</v>
      </c>
    </row>
    <row r="35" spans="1:5" ht="25.5">
      <c r="A35" s="35" t="s">
        <v>55</v>
      </c>
      <c r="E35" s="39" t="s">
        <v>3242</v>
      </c>
    </row>
    <row r="36" spans="1:5" ht="12.75">
      <c r="A36" s="35" t="s">
        <v>56</v>
      </c>
      <c r="E36" s="40" t="s">
        <v>5</v>
      </c>
    </row>
    <row r="37" spans="1:5" ht="12.75">
      <c r="A37" t="s">
        <v>57</v>
      </c>
      <c r="E37" s="39" t="s">
        <v>5</v>
      </c>
    </row>
    <row r="38" spans="1:16" ht="12.75">
      <c r="A38" t="s">
        <v>49</v>
      </c>
      <c s="34" t="s">
        <v>75</v>
      </c>
      <c s="34" t="s">
        <v>3243</v>
      </c>
      <c s="35" t="s">
        <v>5</v>
      </c>
      <c s="6" t="s">
        <v>3244</v>
      </c>
      <c s="36" t="s">
        <v>350</v>
      </c>
      <c s="37">
        <v>8</v>
      </c>
      <c s="36">
        <v>0</v>
      </c>
      <c s="36">
        <f>ROUND(G38*H38,6)</f>
      </c>
      <c r="L38" s="38">
        <v>0</v>
      </c>
      <c s="32">
        <f>ROUND(ROUND(L38,2)*ROUND(G38,3),2)</f>
      </c>
      <c s="36" t="s">
        <v>54</v>
      </c>
      <c>
        <f>(M38*21)/100</f>
      </c>
      <c t="s">
        <v>27</v>
      </c>
    </row>
    <row r="39" spans="1:5" ht="12.75">
      <c r="A39" s="35" t="s">
        <v>55</v>
      </c>
      <c r="E39" s="39" t="s">
        <v>3244</v>
      </c>
    </row>
    <row r="40" spans="1:5" ht="12.75">
      <c r="A40" s="35" t="s">
        <v>56</v>
      </c>
      <c r="E40" s="40" t="s">
        <v>5</v>
      </c>
    </row>
    <row r="41" spans="1:5" ht="12.75">
      <c r="A41" t="s">
        <v>57</v>
      </c>
      <c r="E41" s="39" t="s">
        <v>5</v>
      </c>
    </row>
    <row r="42" spans="1:16" ht="12.75">
      <c r="A42" t="s">
        <v>49</v>
      </c>
      <c s="34" t="s">
        <v>78</v>
      </c>
      <c s="34" t="s">
        <v>3245</v>
      </c>
      <c s="35" t="s">
        <v>5</v>
      </c>
      <c s="6" t="s">
        <v>3246</v>
      </c>
      <c s="36" t="s">
        <v>350</v>
      </c>
      <c s="37">
        <v>2</v>
      </c>
      <c s="36">
        <v>0</v>
      </c>
      <c s="36">
        <f>ROUND(G42*H42,6)</f>
      </c>
      <c r="L42" s="38">
        <v>0</v>
      </c>
      <c s="32">
        <f>ROUND(ROUND(L42,2)*ROUND(G42,3),2)</f>
      </c>
      <c s="36" t="s">
        <v>54</v>
      </c>
      <c>
        <f>(M42*21)/100</f>
      </c>
      <c t="s">
        <v>27</v>
      </c>
    </row>
    <row r="43" spans="1:5" ht="12.75">
      <c r="A43" s="35" t="s">
        <v>55</v>
      </c>
      <c r="E43" s="39" t="s">
        <v>3246</v>
      </c>
    </row>
    <row r="44" spans="1:5" ht="12.75">
      <c r="A44" s="35" t="s">
        <v>56</v>
      </c>
      <c r="E44" s="40" t="s">
        <v>5</v>
      </c>
    </row>
    <row r="45" spans="1:5" ht="12.75">
      <c r="A45" t="s">
        <v>57</v>
      </c>
      <c r="E45" s="39" t="s">
        <v>5</v>
      </c>
    </row>
    <row r="46" spans="1:16" ht="12.75">
      <c r="A46" t="s">
        <v>49</v>
      </c>
      <c s="34" t="s">
        <v>81</v>
      </c>
      <c s="34" t="s">
        <v>636</v>
      </c>
      <c s="35" t="s">
        <v>5</v>
      </c>
      <c s="6" t="s">
        <v>3247</v>
      </c>
      <c s="36" t="s">
        <v>350</v>
      </c>
      <c s="37">
        <v>2</v>
      </c>
      <c s="36">
        <v>0</v>
      </c>
      <c s="36">
        <f>ROUND(G46*H46,6)</f>
      </c>
      <c r="L46" s="38">
        <v>0</v>
      </c>
      <c s="32">
        <f>ROUND(ROUND(L46,2)*ROUND(G46,3),2)</f>
      </c>
      <c s="36" t="s">
        <v>54</v>
      </c>
      <c>
        <f>(M46*21)/100</f>
      </c>
      <c t="s">
        <v>27</v>
      </c>
    </row>
    <row r="47" spans="1:5" ht="12.75">
      <c r="A47" s="35" t="s">
        <v>55</v>
      </c>
      <c r="E47" s="39" t="s">
        <v>3247</v>
      </c>
    </row>
    <row r="48" spans="1:5" ht="12.75">
      <c r="A48" s="35" t="s">
        <v>56</v>
      </c>
      <c r="E48" s="40" t="s">
        <v>5</v>
      </c>
    </row>
    <row r="49" spans="1:5" ht="12.75">
      <c r="A49" t="s">
        <v>57</v>
      </c>
      <c r="E49" s="39" t="s">
        <v>5</v>
      </c>
    </row>
    <row r="50" spans="1:16" ht="38.25">
      <c r="A50" t="s">
        <v>49</v>
      </c>
      <c s="34" t="s">
        <v>84</v>
      </c>
      <c s="34" t="s">
        <v>3248</v>
      </c>
      <c s="35" t="s">
        <v>5</v>
      </c>
      <c s="6" t="s">
        <v>604</v>
      </c>
      <c s="36" t="s">
        <v>350</v>
      </c>
      <c s="37">
        <v>3</v>
      </c>
      <c s="36">
        <v>0</v>
      </c>
      <c s="36">
        <f>ROUND(G50*H50,6)</f>
      </c>
      <c r="L50" s="38">
        <v>0</v>
      </c>
      <c s="32">
        <f>ROUND(ROUND(L50,2)*ROUND(G50,3),2)</f>
      </c>
      <c s="36" t="s">
        <v>54</v>
      </c>
      <c>
        <f>(M50*21)/100</f>
      </c>
      <c t="s">
        <v>27</v>
      </c>
    </row>
    <row r="51" spans="1:5" ht="38.25">
      <c r="A51" s="35" t="s">
        <v>55</v>
      </c>
      <c r="E51" s="39" t="s">
        <v>605</v>
      </c>
    </row>
    <row r="52" spans="1:5" ht="12.75">
      <c r="A52" s="35" t="s">
        <v>56</v>
      </c>
      <c r="E52" s="40" t="s">
        <v>5</v>
      </c>
    </row>
    <row r="53" spans="1:5" ht="12.75">
      <c r="A53" t="s">
        <v>57</v>
      </c>
      <c r="E53" s="39" t="s">
        <v>5</v>
      </c>
    </row>
    <row r="54" spans="1:16" ht="25.5">
      <c r="A54" t="s">
        <v>49</v>
      </c>
      <c s="34" t="s">
        <v>88</v>
      </c>
      <c s="34" t="s">
        <v>779</v>
      </c>
      <c s="35" t="s">
        <v>5</v>
      </c>
      <c s="6" t="s">
        <v>3249</v>
      </c>
      <c s="36" t="s">
        <v>350</v>
      </c>
      <c s="37">
        <v>17</v>
      </c>
      <c s="36">
        <v>0</v>
      </c>
      <c s="36">
        <f>ROUND(G54*H54,6)</f>
      </c>
      <c r="L54" s="38">
        <v>0</v>
      </c>
      <c s="32">
        <f>ROUND(ROUND(L54,2)*ROUND(G54,3),2)</f>
      </c>
      <c s="36" t="s">
        <v>54</v>
      </c>
      <c>
        <f>(M54*21)/100</f>
      </c>
      <c t="s">
        <v>27</v>
      </c>
    </row>
    <row r="55" spans="1:5" ht="25.5">
      <c r="A55" s="35" t="s">
        <v>55</v>
      </c>
      <c r="E55" s="39" t="s">
        <v>3249</v>
      </c>
    </row>
    <row r="56" spans="1:5" ht="12.75">
      <c r="A56" s="35" t="s">
        <v>56</v>
      </c>
      <c r="E56" s="40" t="s">
        <v>5</v>
      </c>
    </row>
    <row r="57" spans="1:5" ht="12.75">
      <c r="A57" t="s">
        <v>57</v>
      </c>
      <c r="E57" s="39" t="s">
        <v>5</v>
      </c>
    </row>
    <row r="58" spans="1:16" ht="25.5">
      <c r="A58" t="s">
        <v>49</v>
      </c>
      <c s="34" t="s">
        <v>155</v>
      </c>
      <c s="34" t="s">
        <v>782</v>
      </c>
      <c s="35" t="s">
        <v>5</v>
      </c>
      <c s="6" t="s">
        <v>3250</v>
      </c>
      <c s="36" t="s">
        <v>350</v>
      </c>
      <c s="37">
        <v>2</v>
      </c>
      <c s="36">
        <v>0</v>
      </c>
      <c s="36">
        <f>ROUND(G58*H58,6)</f>
      </c>
      <c r="L58" s="38">
        <v>0</v>
      </c>
      <c s="32">
        <f>ROUND(ROUND(L58,2)*ROUND(G58,3),2)</f>
      </c>
      <c s="36" t="s">
        <v>54</v>
      </c>
      <c>
        <f>(M58*21)/100</f>
      </c>
      <c t="s">
        <v>27</v>
      </c>
    </row>
    <row r="59" spans="1:5" ht="38.25">
      <c r="A59" s="35" t="s">
        <v>55</v>
      </c>
      <c r="E59" s="39" t="s">
        <v>3251</v>
      </c>
    </row>
    <row r="60" spans="1:5" ht="12.75">
      <c r="A60" s="35" t="s">
        <v>56</v>
      </c>
      <c r="E60" s="40" t="s">
        <v>5</v>
      </c>
    </row>
    <row r="61" spans="1:5" ht="12.75">
      <c r="A61" t="s">
        <v>57</v>
      </c>
      <c r="E61" s="39" t="s">
        <v>5</v>
      </c>
    </row>
    <row r="62" spans="1:16" ht="38.25">
      <c r="A62" t="s">
        <v>49</v>
      </c>
      <c s="34" t="s">
        <v>159</v>
      </c>
      <c s="34" t="s">
        <v>658</v>
      </c>
      <c s="35" t="s">
        <v>5</v>
      </c>
      <c s="6" t="s">
        <v>646</v>
      </c>
      <c s="36" t="s">
        <v>53</v>
      </c>
      <c s="37">
        <v>2.1</v>
      </c>
      <c s="36">
        <v>0</v>
      </c>
      <c s="36">
        <f>ROUND(G62*H62,6)</f>
      </c>
      <c r="L62" s="38">
        <v>0</v>
      </c>
      <c s="32">
        <f>ROUND(ROUND(L62,2)*ROUND(G62,3),2)</f>
      </c>
      <c s="36" t="s">
        <v>54</v>
      </c>
      <c>
        <f>(M62*21)/100</f>
      </c>
      <c t="s">
        <v>27</v>
      </c>
    </row>
    <row r="63" spans="1:5" ht="38.25">
      <c r="A63" s="35" t="s">
        <v>55</v>
      </c>
      <c r="E63" s="39" t="s">
        <v>647</v>
      </c>
    </row>
    <row r="64" spans="1:5" ht="12.75">
      <c r="A64" s="35" t="s">
        <v>56</v>
      </c>
      <c r="E64" s="40" t="s">
        <v>5</v>
      </c>
    </row>
    <row r="65" spans="1:5" ht="12.75">
      <c r="A65" t="s">
        <v>57</v>
      </c>
      <c r="E65" s="39" t="s">
        <v>5</v>
      </c>
    </row>
    <row r="66" spans="1:16" ht="25.5">
      <c r="A66" t="s">
        <v>49</v>
      </c>
      <c s="34" t="s">
        <v>163</v>
      </c>
      <c s="34" t="s">
        <v>657</v>
      </c>
      <c s="35" t="s">
        <v>5</v>
      </c>
      <c s="6" t="s">
        <v>644</v>
      </c>
      <c s="36" t="s">
        <v>53</v>
      </c>
      <c s="37">
        <v>2.1</v>
      </c>
      <c s="36">
        <v>0</v>
      </c>
      <c s="36">
        <f>ROUND(G66*H66,6)</f>
      </c>
      <c r="L66" s="38">
        <v>0</v>
      </c>
      <c s="32">
        <f>ROUND(ROUND(L66,2)*ROUND(G66,3),2)</f>
      </c>
      <c s="36" t="s">
        <v>54</v>
      </c>
      <c>
        <f>(M66*21)/100</f>
      </c>
      <c t="s">
        <v>27</v>
      </c>
    </row>
    <row r="67" spans="1:5" ht="25.5">
      <c r="A67" s="35" t="s">
        <v>55</v>
      </c>
      <c r="E67" s="39" t="s">
        <v>644</v>
      </c>
    </row>
    <row r="68" spans="1:5" ht="12.75">
      <c r="A68" s="35" t="s">
        <v>56</v>
      </c>
      <c r="E68" s="40" t="s">
        <v>5</v>
      </c>
    </row>
    <row r="69" spans="1:5" ht="12.75">
      <c r="A69" t="s">
        <v>57</v>
      </c>
      <c r="E69" s="39" t="s">
        <v>5</v>
      </c>
    </row>
    <row r="70" spans="1:13" ht="12.75">
      <c r="A70" t="s">
        <v>46</v>
      </c>
      <c r="C70" s="31" t="s">
        <v>3252</v>
      </c>
      <c r="E70" s="33" t="s">
        <v>3253</v>
      </c>
      <c r="J70" s="32">
        <f>0</f>
      </c>
      <c s="32">
        <f>0</f>
      </c>
      <c s="32">
        <f>0+L71+L75+L79+L83+L87</f>
      </c>
      <c s="32">
        <f>0+M71+M75+M79+M83+M87</f>
      </c>
    </row>
    <row r="71" spans="1:16" ht="12.75">
      <c r="A71" t="s">
        <v>49</v>
      </c>
      <c s="34" t="s">
        <v>166</v>
      </c>
      <c s="34" t="s">
        <v>3245</v>
      </c>
      <c s="35" t="s">
        <v>5</v>
      </c>
      <c s="6" t="s">
        <v>3246</v>
      </c>
      <c s="36" t="s">
        <v>350</v>
      </c>
      <c s="37">
        <v>3</v>
      </c>
      <c s="36">
        <v>0</v>
      </c>
      <c s="36">
        <f>ROUND(G71*H71,6)</f>
      </c>
      <c r="L71" s="38">
        <v>0</v>
      </c>
      <c s="32">
        <f>ROUND(ROUND(L71,2)*ROUND(G71,3),2)</f>
      </c>
      <c s="36" t="s">
        <v>54</v>
      </c>
      <c>
        <f>(M71*21)/100</f>
      </c>
      <c t="s">
        <v>27</v>
      </c>
    </row>
    <row r="72" spans="1:5" ht="12.75">
      <c r="A72" s="35" t="s">
        <v>55</v>
      </c>
      <c r="E72" s="39" t="s">
        <v>3246</v>
      </c>
    </row>
    <row r="73" spans="1:5" ht="12.75">
      <c r="A73" s="35" t="s">
        <v>56</v>
      </c>
      <c r="E73" s="40" t="s">
        <v>5</v>
      </c>
    </row>
    <row r="74" spans="1:5" ht="12.75">
      <c r="A74" t="s">
        <v>57</v>
      </c>
      <c r="E74" s="39" t="s">
        <v>5</v>
      </c>
    </row>
    <row r="75" spans="1:16" ht="12.75">
      <c r="A75" t="s">
        <v>49</v>
      </c>
      <c s="34" t="s">
        <v>169</v>
      </c>
      <c s="34" t="s">
        <v>3254</v>
      </c>
      <c s="35" t="s">
        <v>5</v>
      </c>
      <c s="6" t="s">
        <v>3255</v>
      </c>
      <c s="36" t="s">
        <v>350</v>
      </c>
      <c s="37">
        <v>8</v>
      </c>
      <c s="36">
        <v>0</v>
      </c>
      <c s="36">
        <f>ROUND(G75*H75,6)</f>
      </c>
      <c r="L75" s="38">
        <v>0</v>
      </c>
      <c s="32">
        <f>ROUND(ROUND(L75,2)*ROUND(G75,3),2)</f>
      </c>
      <c s="36" t="s">
        <v>54</v>
      </c>
      <c>
        <f>(M75*21)/100</f>
      </c>
      <c t="s">
        <v>27</v>
      </c>
    </row>
    <row r="76" spans="1:5" ht="12.75">
      <c r="A76" s="35" t="s">
        <v>55</v>
      </c>
      <c r="E76" s="39" t="s">
        <v>3255</v>
      </c>
    </row>
    <row r="77" spans="1:5" ht="12.75">
      <c r="A77" s="35" t="s">
        <v>56</v>
      </c>
      <c r="E77" s="40" t="s">
        <v>5</v>
      </c>
    </row>
    <row r="78" spans="1:5" ht="12.75">
      <c r="A78" t="s">
        <v>57</v>
      </c>
      <c r="E78" s="39" t="s">
        <v>5</v>
      </c>
    </row>
    <row r="79" spans="1:16" ht="38.25">
      <c r="A79" t="s">
        <v>49</v>
      </c>
      <c s="34" t="s">
        <v>173</v>
      </c>
      <c s="34" t="s">
        <v>3231</v>
      </c>
      <c s="35" t="s">
        <v>5</v>
      </c>
      <c s="6" t="s">
        <v>2566</v>
      </c>
      <c s="36" t="s">
        <v>350</v>
      </c>
      <c s="37">
        <v>1</v>
      </c>
      <c s="36">
        <v>0</v>
      </c>
      <c s="36">
        <f>ROUND(G79*H79,6)</f>
      </c>
      <c r="L79" s="38">
        <v>0</v>
      </c>
      <c s="32">
        <f>ROUND(ROUND(L79,2)*ROUND(G79,3),2)</f>
      </c>
      <c s="36" t="s">
        <v>54</v>
      </c>
      <c>
        <f>(M79*21)/100</f>
      </c>
      <c t="s">
        <v>27</v>
      </c>
    </row>
    <row r="80" spans="1:5" ht="38.25">
      <c r="A80" s="35" t="s">
        <v>55</v>
      </c>
      <c r="E80" s="39" t="s">
        <v>3232</v>
      </c>
    </row>
    <row r="81" spans="1:5" ht="12.75">
      <c r="A81" s="35" t="s">
        <v>56</v>
      </c>
      <c r="E81" s="40" t="s">
        <v>5</v>
      </c>
    </row>
    <row r="82" spans="1:5" ht="12.75">
      <c r="A82" t="s">
        <v>57</v>
      </c>
      <c r="E82" s="39" t="s">
        <v>5</v>
      </c>
    </row>
    <row r="83" spans="1:16" ht="38.25">
      <c r="A83" t="s">
        <v>49</v>
      </c>
      <c s="34" t="s">
        <v>176</v>
      </c>
      <c s="34" t="s">
        <v>3256</v>
      </c>
      <c s="35" t="s">
        <v>5</v>
      </c>
      <c s="6" t="s">
        <v>3257</v>
      </c>
      <c s="36" t="s">
        <v>350</v>
      </c>
      <c s="37">
        <v>1</v>
      </c>
      <c s="36">
        <v>0</v>
      </c>
      <c s="36">
        <f>ROUND(G83*H83,6)</f>
      </c>
      <c r="L83" s="38">
        <v>0</v>
      </c>
      <c s="32">
        <f>ROUND(ROUND(L83,2)*ROUND(G83,3),2)</f>
      </c>
      <c s="36" t="s">
        <v>54</v>
      </c>
      <c>
        <f>(M83*21)/100</f>
      </c>
      <c t="s">
        <v>27</v>
      </c>
    </row>
    <row r="84" spans="1:5" ht="38.25">
      <c r="A84" s="35" t="s">
        <v>55</v>
      </c>
      <c r="E84" s="39" t="s">
        <v>3258</v>
      </c>
    </row>
    <row r="85" spans="1:5" ht="12.75">
      <c r="A85" s="35" t="s">
        <v>56</v>
      </c>
      <c r="E85" s="40" t="s">
        <v>5</v>
      </c>
    </row>
    <row r="86" spans="1:5" ht="12.75">
      <c r="A86" t="s">
        <v>57</v>
      </c>
      <c r="E86" s="39" t="s">
        <v>5</v>
      </c>
    </row>
    <row r="87" spans="1:16" ht="25.5">
      <c r="A87" t="s">
        <v>49</v>
      </c>
      <c s="34" t="s">
        <v>179</v>
      </c>
      <c s="34" t="s">
        <v>846</v>
      </c>
      <c s="35" t="s">
        <v>5</v>
      </c>
      <c s="6" t="s">
        <v>3259</v>
      </c>
      <c s="36" t="s">
        <v>350</v>
      </c>
      <c s="37">
        <v>1</v>
      </c>
      <c s="36">
        <v>0</v>
      </c>
      <c s="36">
        <f>ROUND(G87*H87,6)</f>
      </c>
      <c r="L87" s="38">
        <v>0</v>
      </c>
      <c s="32">
        <f>ROUND(ROUND(L87,2)*ROUND(G87,3),2)</f>
      </c>
      <c s="36" t="s">
        <v>54</v>
      </c>
      <c>
        <f>(M87*21)/100</f>
      </c>
      <c t="s">
        <v>27</v>
      </c>
    </row>
    <row r="88" spans="1:5" ht="38.25">
      <c r="A88" s="35" t="s">
        <v>55</v>
      </c>
      <c r="E88" s="39" t="s">
        <v>3260</v>
      </c>
    </row>
    <row r="89" spans="1:5" ht="12.75">
      <c r="A89" s="35" t="s">
        <v>56</v>
      </c>
      <c r="E89" s="40" t="s">
        <v>5</v>
      </c>
    </row>
    <row r="90" spans="1:5" ht="12.75">
      <c r="A90" t="s">
        <v>57</v>
      </c>
      <c r="E90" s="39" t="s">
        <v>5</v>
      </c>
    </row>
    <row r="91" spans="1:13" ht="12.75">
      <c r="A91" t="s">
        <v>46</v>
      </c>
      <c r="C91" s="31" t="s">
        <v>590</v>
      </c>
      <c r="E91" s="33" t="s">
        <v>591</v>
      </c>
      <c r="J91" s="32">
        <f>0</f>
      </c>
      <c s="32">
        <f>0</f>
      </c>
      <c s="32">
        <f>0+L92</f>
      </c>
      <c s="32">
        <f>0+M92</f>
      </c>
    </row>
    <row r="92" spans="1:16" ht="12.75">
      <c r="A92" t="s">
        <v>49</v>
      </c>
      <c s="34" t="s">
        <v>182</v>
      </c>
      <c s="34" t="s">
        <v>593</v>
      </c>
      <c s="35" t="s">
        <v>5</v>
      </c>
      <c s="6" t="s">
        <v>3261</v>
      </c>
      <c s="36" t="s">
        <v>251</v>
      </c>
      <c s="37">
        <v>32</v>
      </c>
      <c s="36">
        <v>0</v>
      </c>
      <c s="36">
        <f>ROUND(G92*H92,6)</f>
      </c>
      <c r="L92" s="38">
        <v>0</v>
      </c>
      <c s="32">
        <f>ROUND(ROUND(L92,2)*ROUND(G92,3),2)</f>
      </c>
      <c s="36" t="s">
        <v>54</v>
      </c>
      <c>
        <f>(M92*21)/100</f>
      </c>
      <c t="s">
        <v>27</v>
      </c>
    </row>
    <row r="93" spans="1:5" ht="12.75">
      <c r="A93" s="35" t="s">
        <v>55</v>
      </c>
      <c r="E93" s="39" t="s">
        <v>3261</v>
      </c>
    </row>
    <row r="94" spans="1:5" ht="12.75">
      <c r="A94" s="35" t="s">
        <v>56</v>
      </c>
      <c r="E94" s="40" t="s">
        <v>5</v>
      </c>
    </row>
    <row r="95" spans="1:5" ht="12.75">
      <c r="A95" t="s">
        <v>57</v>
      </c>
      <c r="E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3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596</v>
      </c>
      <c s="42">
        <f>Rekapitulace!C22</f>
      </c>
      <c s="20" t="s">
        <v>0</v>
      </c>
      <c t="s">
        <v>22</v>
      </c>
      <c t="s">
        <v>27</v>
      </c>
    </row>
    <row r="4" spans="1:16" ht="32" customHeight="1">
      <c r="A4" s="24" t="s">
        <v>19</v>
      </c>
      <c s="25" t="s">
        <v>28</v>
      </c>
      <c s="27" t="s">
        <v>596</v>
      </c>
      <c r="E4" s="26" t="s">
        <v>597</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COUNTIFS(L8:L1371,"=0",A8:A1371,"P")+COUNTIFS(L8:L1371,"",A8:A1371,"P")+SUM(Q8:Q1371)</f>
      </c>
    </row>
    <row r="8" spans="1:13" ht="12.75">
      <c r="A8" t="s">
        <v>44</v>
      </c>
      <c r="C8" s="28" t="s">
        <v>3264</v>
      </c>
      <c r="E8" s="30" t="s">
        <v>3263</v>
      </c>
      <c r="J8" s="29">
        <f>0+J9+J34+J219+J424+J433+J474+J487+J544+J589+J650+J703+J752+J817+J866+J927+J988+J1041+J1110+J1179+J1224+J1273+J1322</f>
      </c>
      <c s="29">
        <f>0+K9+K34+K219+K424+K433+K474+K487+K544+K589+K650+K703+K752+K817+K866+K927+K988+K1041+K1110+K1179+K1224+K1273+K1322</f>
      </c>
      <c s="29">
        <f>0+L9+L34+L219+L424+L433+L474+L487+L544+L589+L650+L703+L752+L817+L866+L927+L988+L1041+L1110+L1179+L1224+L1273+L1322</f>
      </c>
      <c s="29">
        <f>0+M9+M34+M219+M424+M433+M474+M487+M544+M589+M650+M703+M752+M817+M866+M927+M988+M1041+M1110+M1179+M1224+M1273+M1322</f>
      </c>
    </row>
    <row r="9" spans="1:13" ht="12.75">
      <c r="A9" t="s">
        <v>46</v>
      </c>
      <c r="C9" s="31" t="s">
        <v>101</v>
      </c>
      <c r="E9" s="33" t="s">
        <v>3265</v>
      </c>
      <c r="J9" s="32">
        <f>0</f>
      </c>
      <c s="32">
        <f>0</f>
      </c>
      <c s="32">
        <f>0+L10+L14+L18+L22+L26+L30</f>
      </c>
      <c s="32">
        <f>0+M10+M14+M18+M22+M26+M30</f>
      </c>
    </row>
    <row r="10" spans="1:16" ht="12.75">
      <c r="A10" t="s">
        <v>49</v>
      </c>
      <c s="34" t="s">
        <v>50</v>
      </c>
      <c s="34" t="s">
        <v>3266</v>
      </c>
      <c s="35" t="s">
        <v>5</v>
      </c>
      <c s="6" t="s">
        <v>3267</v>
      </c>
      <c s="36" t="s">
        <v>131</v>
      </c>
      <c s="37">
        <v>70</v>
      </c>
      <c s="36">
        <v>0</v>
      </c>
      <c s="36">
        <f>ROUND(G10*H10,6)</f>
      </c>
      <c r="L10" s="38">
        <v>0</v>
      </c>
      <c s="32">
        <f>ROUND(ROUND(L10,2)*ROUND(G10,3),2)</f>
      </c>
      <c s="36" t="s">
        <v>54</v>
      </c>
      <c>
        <f>(M10*21)/100</f>
      </c>
      <c t="s">
        <v>27</v>
      </c>
    </row>
    <row r="11" spans="1:5" ht="12.75">
      <c r="A11" s="35" t="s">
        <v>55</v>
      </c>
      <c r="E11" s="39" t="s">
        <v>3267</v>
      </c>
    </row>
    <row r="12" spans="1:5" ht="12.75">
      <c r="A12" s="35" t="s">
        <v>56</v>
      </c>
      <c r="E12" s="40" t="s">
        <v>5</v>
      </c>
    </row>
    <row r="13" spans="1:5" ht="12.75">
      <c r="A13" t="s">
        <v>57</v>
      </c>
      <c r="E13" s="39" t="s">
        <v>5</v>
      </c>
    </row>
    <row r="14" spans="1:16" ht="12.75">
      <c r="A14" t="s">
        <v>49</v>
      </c>
      <c s="34" t="s">
        <v>27</v>
      </c>
      <c s="34" t="s">
        <v>3268</v>
      </c>
      <c s="35" t="s">
        <v>5</v>
      </c>
      <c s="6" t="s">
        <v>3269</v>
      </c>
      <c s="36" t="s">
        <v>131</v>
      </c>
      <c s="37">
        <v>41</v>
      </c>
      <c s="36">
        <v>0</v>
      </c>
      <c s="36">
        <f>ROUND(G14*H14,6)</f>
      </c>
      <c r="L14" s="38">
        <v>0</v>
      </c>
      <c s="32">
        <f>ROUND(ROUND(L14,2)*ROUND(G14,3),2)</f>
      </c>
      <c s="36" t="s">
        <v>54</v>
      </c>
      <c>
        <f>(M14*21)/100</f>
      </c>
      <c t="s">
        <v>27</v>
      </c>
    </row>
    <row r="15" spans="1:5" ht="12.75">
      <c r="A15" s="35" t="s">
        <v>55</v>
      </c>
      <c r="E15" s="39" t="s">
        <v>3269</v>
      </c>
    </row>
    <row r="16" spans="1:5" ht="12.75">
      <c r="A16" s="35" t="s">
        <v>56</v>
      </c>
      <c r="E16" s="40" t="s">
        <v>5</v>
      </c>
    </row>
    <row r="17" spans="1:5" ht="12.75">
      <c r="A17" t="s">
        <v>57</v>
      </c>
      <c r="E17" s="39" t="s">
        <v>5</v>
      </c>
    </row>
    <row r="18" spans="1:16" ht="12.75">
      <c r="A18" t="s">
        <v>49</v>
      </c>
      <c s="34" t="s">
        <v>25</v>
      </c>
      <c s="34" t="s">
        <v>3270</v>
      </c>
      <c s="35" t="s">
        <v>5</v>
      </c>
      <c s="6" t="s">
        <v>3271</v>
      </c>
      <c s="36" t="s">
        <v>131</v>
      </c>
      <c s="37">
        <v>66</v>
      </c>
      <c s="36">
        <v>0</v>
      </c>
      <c s="36">
        <f>ROUND(G18*H18,6)</f>
      </c>
      <c r="L18" s="38">
        <v>0</v>
      </c>
      <c s="32">
        <f>ROUND(ROUND(L18,2)*ROUND(G18,3),2)</f>
      </c>
      <c s="36" t="s">
        <v>54</v>
      </c>
      <c>
        <f>(M18*21)/100</f>
      </c>
      <c t="s">
        <v>27</v>
      </c>
    </row>
    <row r="19" spans="1:5" ht="12.75">
      <c r="A19" s="35" t="s">
        <v>55</v>
      </c>
      <c r="E19" s="39" t="s">
        <v>3271</v>
      </c>
    </row>
    <row r="20" spans="1:5" ht="12.75">
      <c r="A20" s="35" t="s">
        <v>56</v>
      </c>
      <c r="E20" s="40" t="s">
        <v>5</v>
      </c>
    </row>
    <row r="21" spans="1:5" ht="12.75">
      <c r="A21" t="s">
        <v>57</v>
      </c>
      <c r="E21" s="39" t="s">
        <v>5</v>
      </c>
    </row>
    <row r="22" spans="1:16" ht="12.75">
      <c r="A22" t="s">
        <v>49</v>
      </c>
      <c s="34" t="s">
        <v>63</v>
      </c>
      <c s="34" t="s">
        <v>3272</v>
      </c>
      <c s="35" t="s">
        <v>5</v>
      </c>
      <c s="6" t="s">
        <v>3273</v>
      </c>
      <c s="36" t="s">
        <v>131</v>
      </c>
      <c s="37">
        <v>56</v>
      </c>
      <c s="36">
        <v>0</v>
      </c>
      <c s="36">
        <f>ROUND(G22*H22,6)</f>
      </c>
      <c r="L22" s="38">
        <v>0</v>
      </c>
      <c s="32">
        <f>ROUND(ROUND(L22,2)*ROUND(G22,3),2)</f>
      </c>
      <c s="36" t="s">
        <v>54</v>
      </c>
      <c>
        <f>(M22*21)/100</f>
      </c>
      <c t="s">
        <v>27</v>
      </c>
    </row>
    <row r="23" spans="1:5" ht="12.75">
      <c r="A23" s="35" t="s">
        <v>55</v>
      </c>
      <c r="E23" s="39" t="s">
        <v>3273</v>
      </c>
    </row>
    <row r="24" spans="1:5" ht="12.75">
      <c r="A24" s="35" t="s">
        <v>56</v>
      </c>
      <c r="E24" s="40" t="s">
        <v>5</v>
      </c>
    </row>
    <row r="25" spans="1:5" ht="12.75">
      <c r="A25" t="s">
        <v>57</v>
      </c>
      <c r="E25" s="39" t="s">
        <v>5</v>
      </c>
    </row>
    <row r="26" spans="1:16" ht="12.75">
      <c r="A26" t="s">
        <v>49</v>
      </c>
      <c s="34" t="s">
        <v>66</v>
      </c>
      <c s="34" t="s">
        <v>3274</v>
      </c>
      <c s="35" t="s">
        <v>5</v>
      </c>
      <c s="6" t="s">
        <v>3275</v>
      </c>
      <c s="36" t="s">
        <v>131</v>
      </c>
      <c s="37">
        <v>44</v>
      </c>
      <c s="36">
        <v>0</v>
      </c>
      <c s="36">
        <f>ROUND(G26*H26,6)</f>
      </c>
      <c r="L26" s="38">
        <v>0</v>
      </c>
      <c s="32">
        <f>ROUND(ROUND(L26,2)*ROUND(G26,3),2)</f>
      </c>
      <c s="36" t="s">
        <v>54</v>
      </c>
      <c>
        <f>(M26*21)/100</f>
      </c>
      <c t="s">
        <v>27</v>
      </c>
    </row>
    <row r="27" spans="1:5" ht="12.75">
      <c r="A27" s="35" t="s">
        <v>55</v>
      </c>
      <c r="E27" s="39" t="s">
        <v>3275</v>
      </c>
    </row>
    <row r="28" spans="1:5" ht="12.75">
      <c r="A28" s="35" t="s">
        <v>56</v>
      </c>
      <c r="E28" s="40" t="s">
        <v>5</v>
      </c>
    </row>
    <row r="29" spans="1:5" ht="12.75">
      <c r="A29" t="s">
        <v>57</v>
      </c>
      <c r="E29" s="39" t="s">
        <v>5</v>
      </c>
    </row>
    <row r="30" spans="1:16" ht="12.75">
      <c r="A30" t="s">
        <v>49</v>
      </c>
      <c s="34" t="s">
        <v>26</v>
      </c>
      <c s="34" t="s">
        <v>3276</v>
      </c>
      <c s="35" t="s">
        <v>5</v>
      </c>
      <c s="6" t="s">
        <v>3277</v>
      </c>
      <c s="36" t="s">
        <v>131</v>
      </c>
      <c s="37">
        <v>27</v>
      </c>
      <c s="36">
        <v>0</v>
      </c>
      <c s="36">
        <f>ROUND(G30*H30,6)</f>
      </c>
      <c r="L30" s="38">
        <v>0</v>
      </c>
      <c s="32">
        <f>ROUND(ROUND(L30,2)*ROUND(G30,3),2)</f>
      </c>
      <c s="36" t="s">
        <v>54</v>
      </c>
      <c>
        <f>(M30*21)/100</f>
      </c>
      <c t="s">
        <v>27</v>
      </c>
    </row>
    <row r="31" spans="1:5" ht="12.75">
      <c r="A31" s="35" t="s">
        <v>55</v>
      </c>
      <c r="E31" s="39" t="s">
        <v>3277</v>
      </c>
    </row>
    <row r="32" spans="1:5" ht="12.75">
      <c r="A32" s="35" t="s">
        <v>56</v>
      </c>
      <c r="E32" s="40" t="s">
        <v>5</v>
      </c>
    </row>
    <row r="33" spans="1:5" ht="12.75">
      <c r="A33" t="s">
        <v>57</v>
      </c>
      <c r="E33" s="39" t="s">
        <v>5</v>
      </c>
    </row>
    <row r="34" spans="1:13" ht="12.75">
      <c r="A34" t="s">
        <v>46</v>
      </c>
      <c r="C34" s="31" t="s">
        <v>109</v>
      </c>
      <c r="E34" s="33" t="s">
        <v>3278</v>
      </c>
      <c r="J34" s="32">
        <f>0</f>
      </c>
      <c s="32">
        <f>0</f>
      </c>
      <c s="32">
        <f>0+L35+L39+L43+L47+L51+L55+L59+L63+L67+L71+L75+L79+L83+L87+L91+L95+L99+L103+L107+L111+L115+L119+L123+L127+L131+L135+L139+L143+L147+L151+L155+L159+L163+L167+L171+L175+L179+L183+L187+L191+L195+L199+L203+L207+L211+L215</f>
      </c>
      <c s="32">
        <f>0+M35+M39+M43+M47+M51+M55+M59+M63+M67+M71+M75+M79+M83+M87+M91+M95+M99+M103+M107+M111+M115+M119+M123+M127+M131+M135+M139+M143+M147+M151+M155+M159+M163+M167+M171+M175+M179+M183+M187+M191+M195+M199+M203+M207+M211+M215</f>
      </c>
    </row>
    <row r="35" spans="1:16" ht="12.75">
      <c r="A35" t="s">
        <v>49</v>
      </c>
      <c s="34" t="s">
        <v>71</v>
      </c>
      <c s="34" t="s">
        <v>3279</v>
      </c>
      <c s="35" t="s">
        <v>5</v>
      </c>
      <c s="6" t="s">
        <v>3280</v>
      </c>
      <c s="36" t="s">
        <v>172</v>
      </c>
      <c s="37">
        <v>15</v>
      </c>
      <c s="36">
        <v>0</v>
      </c>
      <c s="36">
        <f>ROUND(G35*H35,6)</f>
      </c>
      <c r="L35" s="38">
        <v>0</v>
      </c>
      <c s="32">
        <f>ROUND(ROUND(L35,2)*ROUND(G35,3),2)</f>
      </c>
      <c s="36" t="s">
        <v>54</v>
      </c>
      <c>
        <f>(M35*21)/100</f>
      </c>
      <c t="s">
        <v>27</v>
      </c>
    </row>
    <row r="36" spans="1:5" ht="12.75">
      <c r="A36" s="35" t="s">
        <v>55</v>
      </c>
      <c r="E36" s="39" t="s">
        <v>3280</v>
      </c>
    </row>
    <row r="37" spans="1:5" ht="12.75">
      <c r="A37" s="35" t="s">
        <v>56</v>
      </c>
      <c r="E37" s="40" t="s">
        <v>5</v>
      </c>
    </row>
    <row r="38" spans="1:5" ht="12.75">
      <c r="A38" t="s">
        <v>57</v>
      </c>
      <c r="E38" s="39" t="s">
        <v>5</v>
      </c>
    </row>
    <row r="39" spans="1:16" ht="25.5">
      <c r="A39" t="s">
        <v>49</v>
      </c>
      <c s="34" t="s">
        <v>75</v>
      </c>
      <c s="34" t="s">
        <v>3281</v>
      </c>
      <c s="35" t="s">
        <v>5</v>
      </c>
      <c s="6" t="s">
        <v>3282</v>
      </c>
      <c s="36" t="s">
        <v>172</v>
      </c>
      <c s="37">
        <v>190</v>
      </c>
      <c s="36">
        <v>0</v>
      </c>
      <c s="36">
        <f>ROUND(G39*H39,6)</f>
      </c>
      <c r="L39" s="38">
        <v>0</v>
      </c>
      <c s="32">
        <f>ROUND(ROUND(L39,2)*ROUND(G39,3),2)</f>
      </c>
      <c s="36" t="s">
        <v>54</v>
      </c>
      <c>
        <f>(M39*21)/100</f>
      </c>
      <c t="s">
        <v>27</v>
      </c>
    </row>
    <row r="40" spans="1:5" ht="25.5">
      <c r="A40" s="35" t="s">
        <v>55</v>
      </c>
      <c r="E40" s="39" t="s">
        <v>3282</v>
      </c>
    </row>
    <row r="41" spans="1:5" ht="12.75">
      <c r="A41" s="35" t="s">
        <v>56</v>
      </c>
      <c r="E41" s="40" t="s">
        <v>5</v>
      </c>
    </row>
    <row r="42" spans="1:5" ht="12.75">
      <c r="A42" t="s">
        <v>57</v>
      </c>
      <c r="E42" s="39" t="s">
        <v>5</v>
      </c>
    </row>
    <row r="43" spans="1:16" ht="25.5">
      <c r="A43" t="s">
        <v>49</v>
      </c>
      <c s="34" t="s">
        <v>78</v>
      </c>
      <c s="34" t="s">
        <v>3283</v>
      </c>
      <c s="35" t="s">
        <v>5</v>
      </c>
      <c s="6" t="s">
        <v>3284</v>
      </c>
      <c s="36" t="s">
        <v>172</v>
      </c>
      <c s="37">
        <v>72</v>
      </c>
      <c s="36">
        <v>0</v>
      </c>
      <c s="36">
        <f>ROUND(G43*H43,6)</f>
      </c>
      <c r="L43" s="38">
        <v>0</v>
      </c>
      <c s="32">
        <f>ROUND(ROUND(L43,2)*ROUND(G43,3),2)</f>
      </c>
      <c s="36" t="s">
        <v>54</v>
      </c>
      <c>
        <f>(M43*21)/100</f>
      </c>
      <c t="s">
        <v>27</v>
      </c>
    </row>
    <row r="44" spans="1:5" ht="25.5">
      <c r="A44" s="35" t="s">
        <v>55</v>
      </c>
      <c r="E44" s="39" t="s">
        <v>3284</v>
      </c>
    </row>
    <row r="45" spans="1:5" ht="12.75">
      <c r="A45" s="35" t="s">
        <v>56</v>
      </c>
      <c r="E45" s="40" t="s">
        <v>5</v>
      </c>
    </row>
    <row r="46" spans="1:5" ht="12.75">
      <c r="A46" t="s">
        <v>57</v>
      </c>
      <c r="E46" s="39" t="s">
        <v>5</v>
      </c>
    </row>
    <row r="47" spans="1:16" ht="25.5">
      <c r="A47" t="s">
        <v>49</v>
      </c>
      <c s="34" t="s">
        <v>81</v>
      </c>
      <c s="34" t="s">
        <v>3285</v>
      </c>
      <c s="35" t="s">
        <v>5</v>
      </c>
      <c s="6" t="s">
        <v>3286</v>
      </c>
      <c s="36" t="s">
        <v>172</v>
      </c>
      <c s="37">
        <v>820</v>
      </c>
      <c s="36">
        <v>0</v>
      </c>
      <c s="36">
        <f>ROUND(G47*H47,6)</f>
      </c>
      <c r="L47" s="38">
        <v>0</v>
      </c>
      <c s="32">
        <f>ROUND(ROUND(L47,2)*ROUND(G47,3),2)</f>
      </c>
      <c s="36" t="s">
        <v>54</v>
      </c>
      <c>
        <f>(M47*21)/100</f>
      </c>
      <c t="s">
        <v>27</v>
      </c>
    </row>
    <row r="48" spans="1:5" ht="25.5">
      <c r="A48" s="35" t="s">
        <v>55</v>
      </c>
      <c r="E48" s="39" t="s">
        <v>3286</v>
      </c>
    </row>
    <row r="49" spans="1:5" ht="12.75">
      <c r="A49" s="35" t="s">
        <v>56</v>
      </c>
      <c r="E49" s="40" t="s">
        <v>5</v>
      </c>
    </row>
    <row r="50" spans="1:5" ht="12.75">
      <c r="A50" t="s">
        <v>57</v>
      </c>
      <c r="E50" s="39" t="s">
        <v>5</v>
      </c>
    </row>
    <row r="51" spans="1:16" ht="25.5">
      <c r="A51" t="s">
        <v>49</v>
      </c>
      <c s="34" t="s">
        <v>84</v>
      </c>
      <c s="34" t="s">
        <v>3287</v>
      </c>
      <c s="35" t="s">
        <v>5</v>
      </c>
      <c s="6" t="s">
        <v>3288</v>
      </c>
      <c s="36" t="s">
        <v>172</v>
      </c>
      <c s="37">
        <v>150</v>
      </c>
      <c s="36">
        <v>0</v>
      </c>
      <c s="36">
        <f>ROUND(G51*H51,6)</f>
      </c>
      <c r="L51" s="38">
        <v>0</v>
      </c>
      <c s="32">
        <f>ROUND(ROUND(L51,2)*ROUND(G51,3),2)</f>
      </c>
      <c s="36" t="s">
        <v>54</v>
      </c>
      <c>
        <f>(M51*21)/100</f>
      </c>
      <c t="s">
        <v>27</v>
      </c>
    </row>
    <row r="52" spans="1:5" ht="25.5">
      <c r="A52" s="35" t="s">
        <v>55</v>
      </c>
      <c r="E52" s="39" t="s">
        <v>3288</v>
      </c>
    </row>
    <row r="53" spans="1:5" ht="12.75">
      <c r="A53" s="35" t="s">
        <v>56</v>
      </c>
      <c r="E53" s="40" t="s">
        <v>5</v>
      </c>
    </row>
    <row r="54" spans="1:5" ht="12.75">
      <c r="A54" t="s">
        <v>57</v>
      </c>
      <c r="E54" s="39" t="s">
        <v>5</v>
      </c>
    </row>
    <row r="55" spans="1:16" ht="25.5">
      <c r="A55" t="s">
        <v>49</v>
      </c>
      <c s="34" t="s">
        <v>88</v>
      </c>
      <c s="34" t="s">
        <v>3289</v>
      </c>
      <c s="35" t="s">
        <v>5</v>
      </c>
      <c s="6" t="s">
        <v>3290</v>
      </c>
      <c s="36" t="s">
        <v>172</v>
      </c>
      <c s="37">
        <v>650</v>
      </c>
      <c s="36">
        <v>0</v>
      </c>
      <c s="36">
        <f>ROUND(G55*H55,6)</f>
      </c>
      <c r="L55" s="38">
        <v>0</v>
      </c>
      <c s="32">
        <f>ROUND(ROUND(L55,2)*ROUND(G55,3),2)</f>
      </c>
      <c s="36" t="s">
        <v>54</v>
      </c>
      <c>
        <f>(M55*21)/100</f>
      </c>
      <c t="s">
        <v>27</v>
      </c>
    </row>
    <row r="56" spans="1:5" ht="25.5">
      <c r="A56" s="35" t="s">
        <v>55</v>
      </c>
      <c r="E56" s="39" t="s">
        <v>3290</v>
      </c>
    </row>
    <row r="57" spans="1:5" ht="12.75">
      <c r="A57" s="35" t="s">
        <v>56</v>
      </c>
      <c r="E57" s="40" t="s">
        <v>5</v>
      </c>
    </row>
    <row r="58" spans="1:5" ht="12.75">
      <c r="A58" t="s">
        <v>57</v>
      </c>
      <c r="E58" s="39" t="s">
        <v>5</v>
      </c>
    </row>
    <row r="59" spans="1:16" ht="25.5">
      <c r="A59" t="s">
        <v>49</v>
      </c>
      <c s="34" t="s">
        <v>155</v>
      </c>
      <c s="34" t="s">
        <v>3291</v>
      </c>
      <c s="35" t="s">
        <v>5</v>
      </c>
      <c s="6" t="s">
        <v>3292</v>
      </c>
      <c s="36" t="s">
        <v>172</v>
      </c>
      <c s="37">
        <v>1590</v>
      </c>
      <c s="36">
        <v>0</v>
      </c>
      <c s="36">
        <f>ROUND(G59*H59,6)</f>
      </c>
      <c r="L59" s="38">
        <v>0</v>
      </c>
      <c s="32">
        <f>ROUND(ROUND(L59,2)*ROUND(G59,3),2)</f>
      </c>
      <c s="36" t="s">
        <v>54</v>
      </c>
      <c>
        <f>(M59*21)/100</f>
      </c>
      <c t="s">
        <v>27</v>
      </c>
    </row>
    <row r="60" spans="1:5" ht="25.5">
      <c r="A60" s="35" t="s">
        <v>55</v>
      </c>
      <c r="E60" s="39" t="s">
        <v>3292</v>
      </c>
    </row>
    <row r="61" spans="1:5" ht="12.75">
      <c r="A61" s="35" t="s">
        <v>56</v>
      </c>
      <c r="E61" s="40" t="s">
        <v>5</v>
      </c>
    </row>
    <row r="62" spans="1:5" ht="12.75">
      <c r="A62" t="s">
        <v>57</v>
      </c>
      <c r="E62" s="39" t="s">
        <v>5</v>
      </c>
    </row>
    <row r="63" spans="1:16" ht="25.5">
      <c r="A63" t="s">
        <v>49</v>
      </c>
      <c s="34" t="s">
        <v>159</v>
      </c>
      <c s="34" t="s">
        <v>3293</v>
      </c>
      <c s="35" t="s">
        <v>5</v>
      </c>
      <c s="6" t="s">
        <v>3294</v>
      </c>
      <c s="36" t="s">
        <v>172</v>
      </c>
      <c s="37">
        <v>72</v>
      </c>
      <c s="36">
        <v>0</v>
      </c>
      <c s="36">
        <f>ROUND(G63*H63,6)</f>
      </c>
      <c r="L63" s="38">
        <v>0</v>
      </c>
      <c s="32">
        <f>ROUND(ROUND(L63,2)*ROUND(G63,3),2)</f>
      </c>
      <c s="36" t="s">
        <v>54</v>
      </c>
      <c>
        <f>(M63*21)/100</f>
      </c>
      <c t="s">
        <v>27</v>
      </c>
    </row>
    <row r="64" spans="1:5" ht="25.5">
      <c r="A64" s="35" t="s">
        <v>55</v>
      </c>
      <c r="E64" s="39" t="s">
        <v>3294</v>
      </c>
    </row>
    <row r="65" spans="1:5" ht="12.75">
      <c r="A65" s="35" t="s">
        <v>56</v>
      </c>
      <c r="E65" s="40" t="s">
        <v>5</v>
      </c>
    </row>
    <row r="66" spans="1:5" ht="12.75">
      <c r="A66" t="s">
        <v>57</v>
      </c>
      <c r="E66" s="39" t="s">
        <v>5</v>
      </c>
    </row>
    <row r="67" spans="1:16" ht="25.5">
      <c r="A67" t="s">
        <v>49</v>
      </c>
      <c s="34" t="s">
        <v>163</v>
      </c>
      <c s="34" t="s">
        <v>3295</v>
      </c>
      <c s="35" t="s">
        <v>5</v>
      </c>
      <c s="6" t="s">
        <v>3296</v>
      </c>
      <c s="36" t="s">
        <v>172</v>
      </c>
      <c s="37">
        <v>5120</v>
      </c>
      <c s="36">
        <v>0</v>
      </c>
      <c s="36">
        <f>ROUND(G67*H67,6)</f>
      </c>
      <c r="L67" s="38">
        <v>0</v>
      </c>
      <c s="32">
        <f>ROUND(ROUND(L67,2)*ROUND(G67,3),2)</f>
      </c>
      <c s="36" t="s">
        <v>54</v>
      </c>
      <c>
        <f>(M67*21)/100</f>
      </c>
      <c t="s">
        <v>27</v>
      </c>
    </row>
    <row r="68" spans="1:5" ht="25.5">
      <c r="A68" s="35" t="s">
        <v>55</v>
      </c>
      <c r="E68" s="39" t="s">
        <v>3296</v>
      </c>
    </row>
    <row r="69" spans="1:5" ht="12.75">
      <c r="A69" s="35" t="s">
        <v>56</v>
      </c>
      <c r="E69" s="40" t="s">
        <v>5</v>
      </c>
    </row>
    <row r="70" spans="1:5" ht="12.75">
      <c r="A70" t="s">
        <v>57</v>
      </c>
      <c r="E70" s="39" t="s">
        <v>5</v>
      </c>
    </row>
    <row r="71" spans="1:16" ht="25.5">
      <c r="A71" t="s">
        <v>49</v>
      </c>
      <c s="34" t="s">
        <v>166</v>
      </c>
      <c s="34" t="s">
        <v>3297</v>
      </c>
      <c s="35" t="s">
        <v>5</v>
      </c>
      <c s="6" t="s">
        <v>3298</v>
      </c>
      <c s="36" t="s">
        <v>172</v>
      </c>
      <c s="37">
        <v>7705</v>
      </c>
      <c s="36">
        <v>0</v>
      </c>
      <c s="36">
        <f>ROUND(G71*H71,6)</f>
      </c>
      <c r="L71" s="38">
        <v>0</v>
      </c>
      <c s="32">
        <f>ROUND(ROUND(L71,2)*ROUND(G71,3),2)</f>
      </c>
      <c s="36" t="s">
        <v>54</v>
      </c>
      <c>
        <f>(M71*21)/100</f>
      </c>
      <c t="s">
        <v>27</v>
      </c>
    </row>
    <row r="72" spans="1:5" ht="25.5">
      <c r="A72" s="35" t="s">
        <v>55</v>
      </c>
      <c r="E72" s="39" t="s">
        <v>3298</v>
      </c>
    </row>
    <row r="73" spans="1:5" ht="12.75">
      <c r="A73" s="35" t="s">
        <v>56</v>
      </c>
      <c r="E73" s="40" t="s">
        <v>5</v>
      </c>
    </row>
    <row r="74" spans="1:5" ht="12.75">
      <c r="A74" t="s">
        <v>57</v>
      </c>
      <c r="E74" s="39" t="s">
        <v>5</v>
      </c>
    </row>
    <row r="75" spans="1:16" ht="25.5">
      <c r="A75" t="s">
        <v>49</v>
      </c>
      <c s="34" t="s">
        <v>169</v>
      </c>
      <c s="34" t="s">
        <v>3299</v>
      </c>
      <c s="35" t="s">
        <v>5</v>
      </c>
      <c s="6" t="s">
        <v>3300</v>
      </c>
      <c s="36" t="s">
        <v>172</v>
      </c>
      <c s="37">
        <v>1440</v>
      </c>
      <c s="36">
        <v>0</v>
      </c>
      <c s="36">
        <f>ROUND(G75*H75,6)</f>
      </c>
      <c r="L75" s="38">
        <v>0</v>
      </c>
      <c s="32">
        <f>ROUND(ROUND(L75,2)*ROUND(G75,3),2)</f>
      </c>
      <c s="36" t="s">
        <v>54</v>
      </c>
      <c>
        <f>(M75*21)/100</f>
      </c>
      <c t="s">
        <v>27</v>
      </c>
    </row>
    <row r="76" spans="1:5" ht="25.5">
      <c r="A76" s="35" t="s">
        <v>55</v>
      </c>
      <c r="E76" s="39" t="s">
        <v>3300</v>
      </c>
    </row>
    <row r="77" spans="1:5" ht="12.75">
      <c r="A77" s="35" t="s">
        <v>56</v>
      </c>
      <c r="E77" s="40" t="s">
        <v>5</v>
      </c>
    </row>
    <row r="78" spans="1:5" ht="12.75">
      <c r="A78" t="s">
        <v>57</v>
      </c>
      <c r="E78" s="39" t="s">
        <v>5</v>
      </c>
    </row>
    <row r="79" spans="1:16" ht="12.75">
      <c r="A79" t="s">
        <v>49</v>
      </c>
      <c s="34" t="s">
        <v>173</v>
      </c>
      <c s="34" t="s">
        <v>3301</v>
      </c>
      <c s="35" t="s">
        <v>5</v>
      </c>
      <c s="6" t="s">
        <v>3302</v>
      </c>
      <c s="36" t="s">
        <v>172</v>
      </c>
      <c s="37">
        <v>50</v>
      </c>
      <c s="36">
        <v>0</v>
      </c>
      <c s="36">
        <f>ROUND(G79*H79,6)</f>
      </c>
      <c r="L79" s="38">
        <v>0</v>
      </c>
      <c s="32">
        <f>ROUND(ROUND(L79,2)*ROUND(G79,3),2)</f>
      </c>
      <c s="36" t="s">
        <v>54</v>
      </c>
      <c>
        <f>(M79*21)/100</f>
      </c>
      <c t="s">
        <v>27</v>
      </c>
    </row>
    <row r="80" spans="1:5" ht="12.75">
      <c r="A80" s="35" t="s">
        <v>55</v>
      </c>
      <c r="E80" s="39" t="s">
        <v>3302</v>
      </c>
    </row>
    <row r="81" spans="1:5" ht="12.75">
      <c r="A81" s="35" t="s">
        <v>56</v>
      </c>
      <c r="E81" s="40" t="s">
        <v>5</v>
      </c>
    </row>
    <row r="82" spans="1:5" ht="12.75">
      <c r="A82" t="s">
        <v>57</v>
      </c>
      <c r="E82" s="39" t="s">
        <v>5</v>
      </c>
    </row>
    <row r="83" spans="1:16" ht="12.75">
      <c r="A83" t="s">
        <v>49</v>
      </c>
      <c s="34" t="s">
        <v>176</v>
      </c>
      <c s="34" t="s">
        <v>3303</v>
      </c>
      <c s="35" t="s">
        <v>5</v>
      </c>
      <c s="6" t="s">
        <v>3304</v>
      </c>
      <c s="36" t="s">
        <v>172</v>
      </c>
      <c s="37">
        <v>80</v>
      </c>
      <c s="36">
        <v>0</v>
      </c>
      <c s="36">
        <f>ROUND(G83*H83,6)</f>
      </c>
      <c r="L83" s="38">
        <v>0</v>
      </c>
      <c s="32">
        <f>ROUND(ROUND(L83,2)*ROUND(G83,3),2)</f>
      </c>
      <c s="36" t="s">
        <v>54</v>
      </c>
      <c>
        <f>(M83*21)/100</f>
      </c>
      <c t="s">
        <v>27</v>
      </c>
    </row>
    <row r="84" spans="1:5" ht="12.75">
      <c r="A84" s="35" t="s">
        <v>55</v>
      </c>
      <c r="E84" s="39" t="s">
        <v>3304</v>
      </c>
    </row>
    <row r="85" spans="1:5" ht="12.75">
      <c r="A85" s="35" t="s">
        <v>56</v>
      </c>
      <c r="E85" s="40" t="s">
        <v>5</v>
      </c>
    </row>
    <row r="86" spans="1:5" ht="12.75">
      <c r="A86" t="s">
        <v>57</v>
      </c>
      <c r="E86" s="39" t="s">
        <v>5</v>
      </c>
    </row>
    <row r="87" spans="1:16" ht="12.75">
      <c r="A87" t="s">
        <v>49</v>
      </c>
      <c s="34" t="s">
        <v>179</v>
      </c>
      <c s="34" t="s">
        <v>3305</v>
      </c>
      <c s="35" t="s">
        <v>5</v>
      </c>
      <c s="6" t="s">
        <v>3306</v>
      </c>
      <c s="36" t="s">
        <v>172</v>
      </c>
      <c s="37">
        <v>40</v>
      </c>
      <c s="36">
        <v>0</v>
      </c>
      <c s="36">
        <f>ROUND(G87*H87,6)</f>
      </c>
      <c r="L87" s="38">
        <v>0</v>
      </c>
      <c s="32">
        <f>ROUND(ROUND(L87,2)*ROUND(G87,3),2)</f>
      </c>
      <c s="36" t="s">
        <v>54</v>
      </c>
      <c>
        <f>(M87*21)/100</f>
      </c>
      <c t="s">
        <v>27</v>
      </c>
    </row>
    <row r="88" spans="1:5" ht="12.75">
      <c r="A88" s="35" t="s">
        <v>55</v>
      </c>
      <c r="E88" s="39" t="s">
        <v>3306</v>
      </c>
    </row>
    <row r="89" spans="1:5" ht="12.75">
      <c r="A89" s="35" t="s">
        <v>56</v>
      </c>
      <c r="E89" s="40" t="s">
        <v>5</v>
      </c>
    </row>
    <row r="90" spans="1:5" ht="12.75">
      <c r="A90" t="s">
        <v>57</v>
      </c>
      <c r="E90" s="39" t="s">
        <v>5</v>
      </c>
    </row>
    <row r="91" spans="1:16" ht="12.75">
      <c r="A91" t="s">
        <v>49</v>
      </c>
      <c s="34" t="s">
        <v>182</v>
      </c>
      <c s="34" t="s">
        <v>3307</v>
      </c>
      <c s="35" t="s">
        <v>5</v>
      </c>
      <c s="6" t="s">
        <v>3308</v>
      </c>
      <c s="36" t="s">
        <v>172</v>
      </c>
      <c s="37">
        <v>60</v>
      </c>
      <c s="36">
        <v>0</v>
      </c>
      <c s="36">
        <f>ROUND(G91*H91,6)</f>
      </c>
      <c r="L91" s="38">
        <v>0</v>
      </c>
      <c s="32">
        <f>ROUND(ROUND(L91,2)*ROUND(G91,3),2)</f>
      </c>
      <c s="36" t="s">
        <v>54</v>
      </c>
      <c>
        <f>(M91*21)/100</f>
      </c>
      <c t="s">
        <v>27</v>
      </c>
    </row>
    <row r="92" spans="1:5" ht="12.75">
      <c r="A92" s="35" t="s">
        <v>55</v>
      </c>
      <c r="E92" s="39" t="s">
        <v>3308</v>
      </c>
    </row>
    <row r="93" spans="1:5" ht="12.75">
      <c r="A93" s="35" t="s">
        <v>56</v>
      </c>
      <c r="E93" s="40" t="s">
        <v>5</v>
      </c>
    </row>
    <row r="94" spans="1:5" ht="12.75">
      <c r="A94" t="s">
        <v>57</v>
      </c>
      <c r="E94" s="39" t="s">
        <v>5</v>
      </c>
    </row>
    <row r="95" spans="1:16" ht="12.75">
      <c r="A95" t="s">
        <v>49</v>
      </c>
      <c s="34" t="s">
        <v>185</v>
      </c>
      <c s="34" t="s">
        <v>3309</v>
      </c>
      <c s="35" t="s">
        <v>5</v>
      </c>
      <c s="6" t="s">
        <v>3310</v>
      </c>
      <c s="36" t="s">
        <v>172</v>
      </c>
      <c s="37">
        <v>100</v>
      </c>
      <c s="36">
        <v>0</v>
      </c>
      <c s="36">
        <f>ROUND(G95*H95,6)</f>
      </c>
      <c r="L95" s="38">
        <v>0</v>
      </c>
      <c s="32">
        <f>ROUND(ROUND(L95,2)*ROUND(G95,3),2)</f>
      </c>
      <c s="36" t="s">
        <v>54</v>
      </c>
      <c>
        <f>(M95*21)/100</f>
      </c>
      <c t="s">
        <v>27</v>
      </c>
    </row>
    <row r="96" spans="1:5" ht="12.75">
      <c r="A96" s="35" t="s">
        <v>55</v>
      </c>
      <c r="E96" s="39" t="s">
        <v>3310</v>
      </c>
    </row>
    <row r="97" spans="1:5" ht="12.75">
      <c r="A97" s="35" t="s">
        <v>56</v>
      </c>
      <c r="E97" s="40" t="s">
        <v>5</v>
      </c>
    </row>
    <row r="98" spans="1:5" ht="12.75">
      <c r="A98" t="s">
        <v>57</v>
      </c>
      <c r="E98" s="39" t="s">
        <v>5</v>
      </c>
    </row>
    <row r="99" spans="1:16" ht="12.75">
      <c r="A99" t="s">
        <v>49</v>
      </c>
      <c s="34" t="s">
        <v>188</v>
      </c>
      <c s="34" t="s">
        <v>3311</v>
      </c>
      <c s="35" t="s">
        <v>5</v>
      </c>
      <c s="6" t="s">
        <v>3312</v>
      </c>
      <c s="36" t="s">
        <v>172</v>
      </c>
      <c s="37">
        <v>200</v>
      </c>
      <c s="36">
        <v>0</v>
      </c>
      <c s="36">
        <f>ROUND(G99*H99,6)</f>
      </c>
      <c r="L99" s="38">
        <v>0</v>
      </c>
      <c s="32">
        <f>ROUND(ROUND(L99,2)*ROUND(G99,3),2)</f>
      </c>
      <c s="36" t="s">
        <v>54</v>
      </c>
      <c>
        <f>(M99*21)/100</f>
      </c>
      <c t="s">
        <v>27</v>
      </c>
    </row>
    <row r="100" spans="1:5" ht="12.75">
      <c r="A100" s="35" t="s">
        <v>55</v>
      </c>
      <c r="E100" s="39" t="s">
        <v>3312</v>
      </c>
    </row>
    <row r="101" spans="1:5" ht="12.75">
      <c r="A101" s="35" t="s">
        <v>56</v>
      </c>
      <c r="E101" s="40" t="s">
        <v>5</v>
      </c>
    </row>
    <row r="102" spans="1:5" ht="12.75">
      <c r="A102" t="s">
        <v>57</v>
      </c>
      <c r="E102" s="39" t="s">
        <v>5</v>
      </c>
    </row>
    <row r="103" spans="1:16" ht="12.75">
      <c r="A103" t="s">
        <v>49</v>
      </c>
      <c s="34" t="s">
        <v>191</v>
      </c>
      <c s="34" t="s">
        <v>3313</v>
      </c>
      <c s="35" t="s">
        <v>5</v>
      </c>
      <c s="6" t="s">
        <v>3314</v>
      </c>
      <c s="36" t="s">
        <v>172</v>
      </c>
      <c s="37">
        <v>280</v>
      </c>
      <c s="36">
        <v>0</v>
      </c>
      <c s="36">
        <f>ROUND(G103*H103,6)</f>
      </c>
      <c r="L103" s="38">
        <v>0</v>
      </c>
      <c s="32">
        <f>ROUND(ROUND(L103,2)*ROUND(G103,3),2)</f>
      </c>
      <c s="36" t="s">
        <v>54</v>
      </c>
      <c>
        <f>(M103*21)/100</f>
      </c>
      <c t="s">
        <v>27</v>
      </c>
    </row>
    <row r="104" spans="1:5" ht="12.75">
      <c r="A104" s="35" t="s">
        <v>55</v>
      </c>
      <c r="E104" s="39" t="s">
        <v>3314</v>
      </c>
    </row>
    <row r="105" spans="1:5" ht="12.75">
      <c r="A105" s="35" t="s">
        <v>56</v>
      </c>
      <c r="E105" s="40" t="s">
        <v>5</v>
      </c>
    </row>
    <row r="106" spans="1:5" ht="12.75">
      <c r="A106" t="s">
        <v>57</v>
      </c>
      <c r="E106" s="39" t="s">
        <v>5</v>
      </c>
    </row>
    <row r="107" spans="1:16" ht="12.75">
      <c r="A107" t="s">
        <v>49</v>
      </c>
      <c s="34" t="s">
        <v>194</v>
      </c>
      <c s="34" t="s">
        <v>3315</v>
      </c>
      <c s="35" t="s">
        <v>5</v>
      </c>
      <c s="6" t="s">
        <v>3316</v>
      </c>
      <c s="36" t="s">
        <v>131</v>
      </c>
      <c s="37">
        <v>66</v>
      </c>
      <c s="36">
        <v>0</v>
      </c>
      <c s="36">
        <f>ROUND(G107*H107,6)</f>
      </c>
      <c r="L107" s="38">
        <v>0</v>
      </c>
      <c s="32">
        <f>ROUND(ROUND(L107,2)*ROUND(G107,3),2)</f>
      </c>
      <c s="36" t="s">
        <v>54</v>
      </c>
      <c>
        <f>(M107*21)/100</f>
      </c>
      <c t="s">
        <v>27</v>
      </c>
    </row>
    <row r="108" spans="1:5" ht="12.75">
      <c r="A108" s="35" t="s">
        <v>55</v>
      </c>
      <c r="E108" s="39" t="s">
        <v>3316</v>
      </c>
    </row>
    <row r="109" spans="1:5" ht="12.75">
      <c r="A109" s="35" t="s">
        <v>56</v>
      </c>
      <c r="E109" s="40" t="s">
        <v>5</v>
      </c>
    </row>
    <row r="110" spans="1:5" ht="12.75">
      <c r="A110" t="s">
        <v>57</v>
      </c>
      <c r="E110" s="39" t="s">
        <v>5</v>
      </c>
    </row>
    <row r="111" spans="1:16" ht="12.75">
      <c r="A111" t="s">
        <v>49</v>
      </c>
      <c s="34" t="s">
        <v>197</v>
      </c>
      <c s="34" t="s">
        <v>3317</v>
      </c>
      <c s="35" t="s">
        <v>5</v>
      </c>
      <c s="6" t="s">
        <v>3318</v>
      </c>
      <c s="36" t="s">
        <v>131</v>
      </c>
      <c s="37">
        <v>52</v>
      </c>
      <c s="36">
        <v>0</v>
      </c>
      <c s="36">
        <f>ROUND(G111*H111,6)</f>
      </c>
      <c r="L111" s="38">
        <v>0</v>
      </c>
      <c s="32">
        <f>ROUND(ROUND(L111,2)*ROUND(G111,3),2)</f>
      </c>
      <c s="36" t="s">
        <v>54</v>
      </c>
      <c>
        <f>(M111*21)/100</f>
      </c>
      <c t="s">
        <v>27</v>
      </c>
    </row>
    <row r="112" spans="1:5" ht="12.75">
      <c r="A112" s="35" t="s">
        <v>55</v>
      </c>
      <c r="E112" s="39" t="s">
        <v>3318</v>
      </c>
    </row>
    <row r="113" spans="1:5" ht="12.75">
      <c r="A113" s="35" t="s">
        <v>56</v>
      </c>
      <c r="E113" s="40" t="s">
        <v>5</v>
      </c>
    </row>
    <row r="114" spans="1:5" ht="12.75">
      <c r="A114" t="s">
        <v>57</v>
      </c>
      <c r="E114" s="39" t="s">
        <v>5</v>
      </c>
    </row>
    <row r="115" spans="1:16" ht="12.75">
      <c r="A115" t="s">
        <v>49</v>
      </c>
      <c s="34" t="s">
        <v>200</v>
      </c>
      <c s="34" t="s">
        <v>3319</v>
      </c>
      <c s="35" t="s">
        <v>5</v>
      </c>
      <c s="6" t="s">
        <v>3320</v>
      </c>
      <c s="36" t="s">
        <v>131</v>
      </c>
      <c s="37">
        <v>2</v>
      </c>
      <c s="36">
        <v>0</v>
      </c>
      <c s="36">
        <f>ROUND(G115*H115,6)</f>
      </c>
      <c r="L115" s="38">
        <v>0</v>
      </c>
      <c s="32">
        <f>ROUND(ROUND(L115,2)*ROUND(G115,3),2)</f>
      </c>
      <c s="36" t="s">
        <v>54</v>
      </c>
      <c>
        <f>(M115*21)/100</f>
      </c>
      <c t="s">
        <v>27</v>
      </c>
    </row>
    <row r="116" spans="1:5" ht="12.75">
      <c r="A116" s="35" t="s">
        <v>55</v>
      </c>
      <c r="E116" s="39" t="s">
        <v>3320</v>
      </c>
    </row>
    <row r="117" spans="1:5" ht="12.75">
      <c r="A117" s="35" t="s">
        <v>56</v>
      </c>
      <c r="E117" s="40" t="s">
        <v>5</v>
      </c>
    </row>
    <row r="118" spans="1:5" ht="12.75">
      <c r="A118" t="s">
        <v>57</v>
      </c>
      <c r="E118" s="39" t="s">
        <v>5</v>
      </c>
    </row>
    <row r="119" spans="1:16" ht="12.75">
      <c r="A119" t="s">
        <v>49</v>
      </c>
      <c s="34" t="s">
        <v>203</v>
      </c>
      <c s="34" t="s">
        <v>3321</v>
      </c>
      <c s="35" t="s">
        <v>5</v>
      </c>
      <c s="6" t="s">
        <v>3322</v>
      </c>
      <c s="36" t="s">
        <v>131</v>
      </c>
      <c s="37">
        <v>2</v>
      </c>
      <c s="36">
        <v>0</v>
      </c>
      <c s="36">
        <f>ROUND(G119*H119,6)</f>
      </c>
      <c r="L119" s="38">
        <v>0</v>
      </c>
      <c s="32">
        <f>ROUND(ROUND(L119,2)*ROUND(G119,3),2)</f>
      </c>
      <c s="36" t="s">
        <v>54</v>
      </c>
      <c>
        <f>(M119*21)/100</f>
      </c>
      <c t="s">
        <v>27</v>
      </c>
    </row>
    <row r="120" spans="1:5" ht="12.75">
      <c r="A120" s="35" t="s">
        <v>55</v>
      </c>
      <c r="E120" s="39" t="s">
        <v>3322</v>
      </c>
    </row>
    <row r="121" spans="1:5" ht="12.75">
      <c r="A121" s="35" t="s">
        <v>56</v>
      </c>
      <c r="E121" s="40" t="s">
        <v>5</v>
      </c>
    </row>
    <row r="122" spans="1:5" ht="12.75">
      <c r="A122" t="s">
        <v>57</v>
      </c>
      <c r="E122" s="39" t="s">
        <v>5</v>
      </c>
    </row>
    <row r="123" spans="1:16" ht="12.75">
      <c r="A123" t="s">
        <v>49</v>
      </c>
      <c s="34" t="s">
        <v>206</v>
      </c>
      <c s="34" t="s">
        <v>3323</v>
      </c>
      <c s="35" t="s">
        <v>5</v>
      </c>
      <c s="6" t="s">
        <v>3324</v>
      </c>
      <c s="36" t="s">
        <v>131</v>
      </c>
      <c s="37">
        <v>31</v>
      </c>
      <c s="36">
        <v>0</v>
      </c>
      <c s="36">
        <f>ROUND(G123*H123,6)</f>
      </c>
      <c r="L123" s="38">
        <v>0</v>
      </c>
      <c s="32">
        <f>ROUND(ROUND(L123,2)*ROUND(G123,3),2)</f>
      </c>
      <c s="36" t="s">
        <v>54</v>
      </c>
      <c>
        <f>(M123*21)/100</f>
      </c>
      <c t="s">
        <v>27</v>
      </c>
    </row>
    <row r="124" spans="1:5" ht="12.75">
      <c r="A124" s="35" t="s">
        <v>55</v>
      </c>
      <c r="E124" s="39" t="s">
        <v>3324</v>
      </c>
    </row>
    <row r="125" spans="1:5" ht="12.75">
      <c r="A125" s="35" t="s">
        <v>56</v>
      </c>
      <c r="E125" s="40" t="s">
        <v>5</v>
      </c>
    </row>
    <row r="126" spans="1:5" ht="12.75">
      <c r="A126" t="s">
        <v>57</v>
      </c>
      <c r="E126" s="39" t="s">
        <v>5</v>
      </c>
    </row>
    <row r="127" spans="1:16" ht="12.75">
      <c r="A127" t="s">
        <v>49</v>
      </c>
      <c s="34" t="s">
        <v>210</v>
      </c>
      <c s="34" t="s">
        <v>3325</v>
      </c>
      <c s="35" t="s">
        <v>5</v>
      </c>
      <c s="6" t="s">
        <v>3326</v>
      </c>
      <c s="36" t="s">
        <v>131</v>
      </c>
      <c s="37">
        <v>32</v>
      </c>
      <c s="36">
        <v>0</v>
      </c>
      <c s="36">
        <f>ROUND(G127*H127,6)</f>
      </c>
      <c r="L127" s="38">
        <v>0</v>
      </c>
      <c s="32">
        <f>ROUND(ROUND(L127,2)*ROUND(G127,3),2)</f>
      </c>
      <c s="36" t="s">
        <v>54</v>
      </c>
      <c>
        <f>(M127*21)/100</f>
      </c>
      <c t="s">
        <v>27</v>
      </c>
    </row>
    <row r="128" spans="1:5" ht="12.75">
      <c r="A128" s="35" t="s">
        <v>55</v>
      </c>
      <c r="E128" s="39" t="s">
        <v>3326</v>
      </c>
    </row>
    <row r="129" spans="1:5" ht="12.75">
      <c r="A129" s="35" t="s">
        <v>56</v>
      </c>
      <c r="E129" s="40" t="s">
        <v>5</v>
      </c>
    </row>
    <row r="130" spans="1:5" ht="12.75">
      <c r="A130" t="s">
        <v>57</v>
      </c>
      <c r="E130" s="39" t="s">
        <v>5</v>
      </c>
    </row>
    <row r="131" spans="1:16" ht="12.75">
      <c r="A131" t="s">
        <v>49</v>
      </c>
      <c s="34" t="s">
        <v>214</v>
      </c>
      <c s="34" t="s">
        <v>3327</v>
      </c>
      <c s="35" t="s">
        <v>5</v>
      </c>
      <c s="6" t="s">
        <v>3328</v>
      </c>
      <c s="36" t="s">
        <v>131</v>
      </c>
      <c s="37">
        <v>30</v>
      </c>
      <c s="36">
        <v>0</v>
      </c>
      <c s="36">
        <f>ROUND(G131*H131,6)</f>
      </c>
      <c r="L131" s="38">
        <v>0</v>
      </c>
      <c s="32">
        <f>ROUND(ROUND(L131,2)*ROUND(G131,3),2)</f>
      </c>
      <c s="36" t="s">
        <v>54</v>
      </c>
      <c>
        <f>(M131*21)/100</f>
      </c>
      <c t="s">
        <v>27</v>
      </c>
    </row>
    <row r="132" spans="1:5" ht="12.75">
      <c r="A132" s="35" t="s">
        <v>55</v>
      </c>
      <c r="E132" s="39" t="s">
        <v>3328</v>
      </c>
    </row>
    <row r="133" spans="1:5" ht="12.75">
      <c r="A133" s="35" t="s">
        <v>56</v>
      </c>
      <c r="E133" s="40" t="s">
        <v>5</v>
      </c>
    </row>
    <row r="134" spans="1:5" ht="12.75">
      <c r="A134" t="s">
        <v>57</v>
      </c>
      <c r="E134" s="39" t="s">
        <v>5</v>
      </c>
    </row>
    <row r="135" spans="1:16" ht="25.5">
      <c r="A135" t="s">
        <v>49</v>
      </c>
      <c s="34" t="s">
        <v>218</v>
      </c>
      <c s="34" t="s">
        <v>3329</v>
      </c>
      <c s="35" t="s">
        <v>5</v>
      </c>
      <c s="6" t="s">
        <v>3330</v>
      </c>
      <c s="36" t="s">
        <v>131</v>
      </c>
      <c s="37">
        <v>15</v>
      </c>
      <c s="36">
        <v>0</v>
      </c>
      <c s="36">
        <f>ROUND(G135*H135,6)</f>
      </c>
      <c r="L135" s="38">
        <v>0</v>
      </c>
      <c s="32">
        <f>ROUND(ROUND(L135,2)*ROUND(G135,3),2)</f>
      </c>
      <c s="36" t="s">
        <v>54</v>
      </c>
      <c>
        <f>(M135*21)/100</f>
      </c>
      <c t="s">
        <v>27</v>
      </c>
    </row>
    <row r="136" spans="1:5" ht="25.5">
      <c r="A136" s="35" t="s">
        <v>55</v>
      </c>
      <c r="E136" s="39" t="s">
        <v>3330</v>
      </c>
    </row>
    <row r="137" spans="1:5" ht="12.75">
      <c r="A137" s="35" t="s">
        <v>56</v>
      </c>
      <c r="E137" s="40" t="s">
        <v>5</v>
      </c>
    </row>
    <row r="138" spans="1:5" ht="12.75">
      <c r="A138" t="s">
        <v>57</v>
      </c>
      <c r="E138" s="39" t="s">
        <v>5</v>
      </c>
    </row>
    <row r="139" spans="1:16" ht="12.75">
      <c r="A139" t="s">
        <v>49</v>
      </c>
      <c s="34" t="s">
        <v>221</v>
      </c>
      <c s="34" t="s">
        <v>3331</v>
      </c>
      <c s="35" t="s">
        <v>5</v>
      </c>
      <c s="6" t="s">
        <v>3332</v>
      </c>
      <c s="36" t="s">
        <v>131</v>
      </c>
      <c s="37">
        <v>15</v>
      </c>
      <c s="36">
        <v>0</v>
      </c>
      <c s="36">
        <f>ROUND(G139*H139,6)</f>
      </c>
      <c r="L139" s="38">
        <v>0</v>
      </c>
      <c s="32">
        <f>ROUND(ROUND(L139,2)*ROUND(G139,3),2)</f>
      </c>
      <c s="36" t="s">
        <v>54</v>
      </c>
      <c>
        <f>(M139*21)/100</f>
      </c>
      <c t="s">
        <v>27</v>
      </c>
    </row>
    <row r="140" spans="1:5" ht="12.75">
      <c r="A140" s="35" t="s">
        <v>55</v>
      </c>
      <c r="E140" s="39" t="s">
        <v>3332</v>
      </c>
    </row>
    <row r="141" spans="1:5" ht="12.75">
      <c r="A141" s="35" t="s">
        <v>56</v>
      </c>
      <c r="E141" s="40" t="s">
        <v>5</v>
      </c>
    </row>
    <row r="142" spans="1:5" ht="12.75">
      <c r="A142" t="s">
        <v>57</v>
      </c>
      <c r="E142" s="39" t="s">
        <v>5</v>
      </c>
    </row>
    <row r="143" spans="1:16" ht="12.75">
      <c r="A143" t="s">
        <v>49</v>
      </c>
      <c s="34" t="s">
        <v>224</v>
      </c>
      <c s="34" t="s">
        <v>3333</v>
      </c>
      <c s="35" t="s">
        <v>5</v>
      </c>
      <c s="6" t="s">
        <v>3334</v>
      </c>
      <c s="36" t="s">
        <v>131</v>
      </c>
      <c s="37">
        <v>256</v>
      </c>
      <c s="36">
        <v>0</v>
      </c>
      <c s="36">
        <f>ROUND(G143*H143,6)</f>
      </c>
      <c r="L143" s="38">
        <v>0</v>
      </c>
      <c s="32">
        <f>ROUND(ROUND(L143,2)*ROUND(G143,3),2)</f>
      </c>
      <c s="36" t="s">
        <v>54</v>
      </c>
      <c>
        <f>(M143*21)/100</f>
      </c>
      <c t="s">
        <v>27</v>
      </c>
    </row>
    <row r="144" spans="1:5" ht="12.75">
      <c r="A144" s="35" t="s">
        <v>55</v>
      </c>
      <c r="E144" s="39" t="s">
        <v>3334</v>
      </c>
    </row>
    <row r="145" spans="1:5" ht="12.75">
      <c r="A145" s="35" t="s">
        <v>56</v>
      </c>
      <c r="E145" s="40" t="s">
        <v>5</v>
      </c>
    </row>
    <row r="146" spans="1:5" ht="12.75">
      <c r="A146" t="s">
        <v>57</v>
      </c>
      <c r="E146" s="39" t="s">
        <v>5</v>
      </c>
    </row>
    <row r="147" spans="1:16" ht="12.75">
      <c r="A147" t="s">
        <v>49</v>
      </c>
      <c s="34" t="s">
        <v>227</v>
      </c>
      <c s="34" t="s">
        <v>3335</v>
      </c>
      <c s="35" t="s">
        <v>5</v>
      </c>
      <c s="6" t="s">
        <v>3336</v>
      </c>
      <c s="36" t="s">
        <v>131</v>
      </c>
      <c s="37">
        <v>1</v>
      </c>
      <c s="36">
        <v>0</v>
      </c>
      <c s="36">
        <f>ROUND(G147*H147,6)</f>
      </c>
      <c r="L147" s="38">
        <v>0</v>
      </c>
      <c s="32">
        <f>ROUND(ROUND(L147,2)*ROUND(G147,3),2)</f>
      </c>
      <c s="36" t="s">
        <v>54</v>
      </c>
      <c>
        <f>(M147*21)/100</f>
      </c>
      <c t="s">
        <v>27</v>
      </c>
    </row>
    <row r="148" spans="1:5" ht="12.75">
      <c r="A148" s="35" t="s">
        <v>55</v>
      </c>
      <c r="E148" s="39" t="s">
        <v>3336</v>
      </c>
    </row>
    <row r="149" spans="1:5" ht="12.75">
      <c r="A149" s="35" t="s">
        <v>56</v>
      </c>
      <c r="E149" s="40" t="s">
        <v>5</v>
      </c>
    </row>
    <row r="150" spans="1:5" ht="12.75">
      <c r="A150" t="s">
        <v>57</v>
      </c>
      <c r="E150" s="39" t="s">
        <v>5</v>
      </c>
    </row>
    <row r="151" spans="1:16" ht="12.75">
      <c r="A151" t="s">
        <v>49</v>
      </c>
      <c s="34" t="s">
        <v>230</v>
      </c>
      <c s="34" t="s">
        <v>3337</v>
      </c>
      <c s="35" t="s">
        <v>5</v>
      </c>
      <c s="6" t="s">
        <v>3338</v>
      </c>
      <c s="36" t="s">
        <v>131</v>
      </c>
      <c s="37">
        <v>452</v>
      </c>
      <c s="36">
        <v>0</v>
      </c>
      <c s="36">
        <f>ROUND(G151*H151,6)</f>
      </c>
      <c r="L151" s="38">
        <v>0</v>
      </c>
      <c s="32">
        <f>ROUND(ROUND(L151,2)*ROUND(G151,3),2)</f>
      </c>
      <c s="36" t="s">
        <v>54</v>
      </c>
      <c>
        <f>(M151*21)/100</f>
      </c>
      <c t="s">
        <v>27</v>
      </c>
    </row>
    <row r="152" spans="1:5" ht="12.75">
      <c r="A152" s="35" t="s">
        <v>55</v>
      </c>
      <c r="E152" s="39" t="s">
        <v>3338</v>
      </c>
    </row>
    <row r="153" spans="1:5" ht="12.75">
      <c r="A153" s="35" t="s">
        <v>56</v>
      </c>
      <c r="E153" s="40" t="s">
        <v>5</v>
      </c>
    </row>
    <row r="154" spans="1:5" ht="12.75">
      <c r="A154" t="s">
        <v>57</v>
      </c>
      <c r="E154" s="39" t="s">
        <v>5</v>
      </c>
    </row>
    <row r="155" spans="1:16" ht="12.75">
      <c r="A155" t="s">
        <v>49</v>
      </c>
      <c s="34" t="s">
        <v>233</v>
      </c>
      <c s="34" t="s">
        <v>3339</v>
      </c>
      <c s="35" t="s">
        <v>5</v>
      </c>
      <c s="6" t="s">
        <v>3340</v>
      </c>
      <c s="36" t="s">
        <v>131</v>
      </c>
      <c s="37">
        <v>452</v>
      </c>
      <c s="36">
        <v>0</v>
      </c>
      <c s="36">
        <f>ROUND(G155*H155,6)</f>
      </c>
      <c r="L155" s="38">
        <v>0</v>
      </c>
      <c s="32">
        <f>ROUND(ROUND(L155,2)*ROUND(G155,3),2)</f>
      </c>
      <c s="36" t="s">
        <v>54</v>
      </c>
      <c>
        <f>(M155*21)/100</f>
      </c>
      <c t="s">
        <v>27</v>
      </c>
    </row>
    <row r="156" spans="1:5" ht="12.75">
      <c r="A156" s="35" t="s">
        <v>55</v>
      </c>
      <c r="E156" s="39" t="s">
        <v>3340</v>
      </c>
    </row>
    <row r="157" spans="1:5" ht="12.75">
      <c r="A157" s="35" t="s">
        <v>56</v>
      </c>
      <c r="E157" s="40" t="s">
        <v>5</v>
      </c>
    </row>
    <row r="158" spans="1:5" ht="12.75">
      <c r="A158" t="s">
        <v>57</v>
      </c>
      <c r="E158" s="39" t="s">
        <v>5</v>
      </c>
    </row>
    <row r="159" spans="1:16" ht="12.75">
      <c r="A159" t="s">
        <v>49</v>
      </c>
      <c s="34" t="s">
        <v>236</v>
      </c>
      <c s="34" t="s">
        <v>3341</v>
      </c>
      <c s="35" t="s">
        <v>5</v>
      </c>
      <c s="6" t="s">
        <v>3342</v>
      </c>
      <c s="36" t="s">
        <v>131</v>
      </c>
      <c s="37">
        <v>320</v>
      </c>
      <c s="36">
        <v>0</v>
      </c>
      <c s="36">
        <f>ROUND(G159*H159,6)</f>
      </c>
      <c r="L159" s="38">
        <v>0</v>
      </c>
      <c s="32">
        <f>ROUND(ROUND(L159,2)*ROUND(G159,3),2)</f>
      </c>
      <c s="36" t="s">
        <v>54</v>
      </c>
      <c>
        <f>(M159*21)/100</f>
      </c>
      <c t="s">
        <v>27</v>
      </c>
    </row>
    <row r="160" spans="1:5" ht="12.75">
      <c r="A160" s="35" t="s">
        <v>55</v>
      </c>
      <c r="E160" s="39" t="s">
        <v>3342</v>
      </c>
    </row>
    <row r="161" spans="1:5" ht="12.75">
      <c r="A161" s="35" t="s">
        <v>56</v>
      </c>
      <c r="E161" s="40" t="s">
        <v>5</v>
      </c>
    </row>
    <row r="162" spans="1:5" ht="12.75">
      <c r="A162" t="s">
        <v>57</v>
      </c>
      <c r="E162" s="39" t="s">
        <v>5</v>
      </c>
    </row>
    <row r="163" spans="1:16" ht="12.75">
      <c r="A163" t="s">
        <v>49</v>
      </c>
      <c s="34" t="s">
        <v>239</v>
      </c>
      <c s="34" t="s">
        <v>3343</v>
      </c>
      <c s="35" t="s">
        <v>5</v>
      </c>
      <c s="6" t="s">
        <v>3344</v>
      </c>
      <c s="36" t="s">
        <v>131</v>
      </c>
      <c s="37">
        <v>280</v>
      </c>
      <c s="36">
        <v>0</v>
      </c>
      <c s="36">
        <f>ROUND(G163*H163,6)</f>
      </c>
      <c r="L163" s="38">
        <v>0</v>
      </c>
      <c s="32">
        <f>ROUND(ROUND(L163,2)*ROUND(G163,3),2)</f>
      </c>
      <c s="36" t="s">
        <v>54</v>
      </c>
      <c>
        <f>(M163*21)/100</f>
      </c>
      <c t="s">
        <v>27</v>
      </c>
    </row>
    <row r="164" spans="1:5" ht="12.75">
      <c r="A164" s="35" t="s">
        <v>55</v>
      </c>
      <c r="E164" s="39" t="s">
        <v>3344</v>
      </c>
    </row>
    <row r="165" spans="1:5" ht="12.75">
      <c r="A165" s="35" t="s">
        <v>56</v>
      </c>
      <c r="E165" s="40" t="s">
        <v>5</v>
      </c>
    </row>
    <row r="166" spans="1:5" ht="12.75">
      <c r="A166" t="s">
        <v>57</v>
      </c>
      <c r="E166" s="39" t="s">
        <v>5</v>
      </c>
    </row>
    <row r="167" spans="1:16" ht="12.75">
      <c r="A167" t="s">
        <v>49</v>
      </c>
      <c s="34" t="s">
        <v>242</v>
      </c>
      <c s="34" t="s">
        <v>3345</v>
      </c>
      <c s="35" t="s">
        <v>5</v>
      </c>
      <c s="6" t="s">
        <v>3346</v>
      </c>
      <c s="36" t="s">
        <v>131</v>
      </c>
      <c s="37">
        <v>100</v>
      </c>
      <c s="36">
        <v>0</v>
      </c>
      <c s="36">
        <f>ROUND(G167*H167,6)</f>
      </c>
      <c r="L167" s="38">
        <v>0</v>
      </c>
      <c s="32">
        <f>ROUND(ROUND(L167,2)*ROUND(G167,3),2)</f>
      </c>
      <c s="36" t="s">
        <v>54</v>
      </c>
      <c>
        <f>(M167*21)/100</f>
      </c>
      <c t="s">
        <v>27</v>
      </c>
    </row>
    <row r="168" spans="1:5" ht="12.75">
      <c r="A168" s="35" t="s">
        <v>55</v>
      </c>
      <c r="E168" s="39" t="s">
        <v>3346</v>
      </c>
    </row>
    <row r="169" spans="1:5" ht="12.75">
      <c r="A169" s="35" t="s">
        <v>56</v>
      </c>
      <c r="E169" s="40" t="s">
        <v>5</v>
      </c>
    </row>
    <row r="170" spans="1:5" ht="12.75">
      <c r="A170" t="s">
        <v>57</v>
      </c>
      <c r="E170" s="39" t="s">
        <v>5</v>
      </c>
    </row>
    <row r="171" spans="1:16" ht="12.75">
      <c r="A171" t="s">
        <v>49</v>
      </c>
      <c s="34" t="s">
        <v>245</v>
      </c>
      <c s="34" t="s">
        <v>3347</v>
      </c>
      <c s="35" t="s">
        <v>5</v>
      </c>
      <c s="6" t="s">
        <v>3348</v>
      </c>
      <c s="36" t="s">
        <v>131</v>
      </c>
      <c s="37">
        <v>600</v>
      </c>
      <c s="36">
        <v>0</v>
      </c>
      <c s="36">
        <f>ROUND(G171*H171,6)</f>
      </c>
      <c r="L171" s="38">
        <v>0</v>
      </c>
      <c s="32">
        <f>ROUND(ROUND(L171,2)*ROUND(G171,3),2)</f>
      </c>
      <c s="36" t="s">
        <v>54</v>
      </c>
      <c>
        <f>(M171*21)/100</f>
      </c>
      <c t="s">
        <v>27</v>
      </c>
    </row>
    <row r="172" spans="1:5" ht="12.75">
      <c r="A172" s="35" t="s">
        <v>55</v>
      </c>
      <c r="E172" s="39" t="s">
        <v>3348</v>
      </c>
    </row>
    <row r="173" spans="1:5" ht="12.75">
      <c r="A173" s="35" t="s">
        <v>56</v>
      </c>
      <c r="E173" s="40" t="s">
        <v>5</v>
      </c>
    </row>
    <row r="174" spans="1:5" ht="12.75">
      <c r="A174" t="s">
        <v>57</v>
      </c>
      <c r="E174" s="39" t="s">
        <v>5</v>
      </c>
    </row>
    <row r="175" spans="1:16" ht="12.75">
      <c r="A175" t="s">
        <v>49</v>
      </c>
      <c s="34" t="s">
        <v>248</v>
      </c>
      <c s="34" t="s">
        <v>3349</v>
      </c>
      <c s="35" t="s">
        <v>5</v>
      </c>
      <c s="6" t="s">
        <v>3350</v>
      </c>
      <c s="36" t="s">
        <v>131</v>
      </c>
      <c s="37">
        <v>210</v>
      </c>
      <c s="36">
        <v>0</v>
      </c>
      <c s="36">
        <f>ROUND(G175*H175,6)</f>
      </c>
      <c r="L175" s="38">
        <v>0</v>
      </c>
      <c s="32">
        <f>ROUND(ROUND(L175,2)*ROUND(G175,3),2)</f>
      </c>
      <c s="36" t="s">
        <v>54</v>
      </c>
      <c>
        <f>(M175*21)/100</f>
      </c>
      <c t="s">
        <v>27</v>
      </c>
    </row>
    <row r="176" spans="1:5" ht="12.75">
      <c r="A176" s="35" t="s">
        <v>55</v>
      </c>
      <c r="E176" s="39" t="s">
        <v>3350</v>
      </c>
    </row>
    <row r="177" spans="1:5" ht="12.75">
      <c r="A177" s="35" t="s">
        <v>56</v>
      </c>
      <c r="E177" s="40" t="s">
        <v>5</v>
      </c>
    </row>
    <row r="178" spans="1:5" ht="12.75">
      <c r="A178" t="s">
        <v>57</v>
      </c>
      <c r="E178" s="39" t="s">
        <v>5</v>
      </c>
    </row>
    <row r="179" spans="1:16" ht="12.75">
      <c r="A179" t="s">
        <v>49</v>
      </c>
      <c s="34" t="s">
        <v>252</v>
      </c>
      <c s="34" t="s">
        <v>3351</v>
      </c>
      <c s="35" t="s">
        <v>5</v>
      </c>
      <c s="6" t="s">
        <v>3352</v>
      </c>
      <c s="36" t="s">
        <v>131</v>
      </c>
      <c s="37">
        <v>80</v>
      </c>
      <c s="36">
        <v>0</v>
      </c>
      <c s="36">
        <f>ROUND(G179*H179,6)</f>
      </c>
      <c r="L179" s="38">
        <v>0</v>
      </c>
      <c s="32">
        <f>ROUND(ROUND(L179,2)*ROUND(G179,3),2)</f>
      </c>
      <c s="36" t="s">
        <v>54</v>
      </c>
      <c>
        <f>(M179*21)/100</f>
      </c>
      <c t="s">
        <v>27</v>
      </c>
    </row>
    <row r="180" spans="1:5" ht="12.75">
      <c r="A180" s="35" t="s">
        <v>55</v>
      </c>
      <c r="E180" s="39" t="s">
        <v>3352</v>
      </c>
    </row>
    <row r="181" spans="1:5" ht="12.75">
      <c r="A181" s="35" t="s">
        <v>56</v>
      </c>
      <c r="E181" s="40" t="s">
        <v>5</v>
      </c>
    </row>
    <row r="182" spans="1:5" ht="12.75">
      <c r="A182" t="s">
        <v>57</v>
      </c>
      <c r="E182" s="39" t="s">
        <v>5</v>
      </c>
    </row>
    <row r="183" spans="1:16" ht="12.75">
      <c r="A183" t="s">
        <v>49</v>
      </c>
      <c s="34" t="s">
        <v>255</v>
      </c>
      <c s="34" t="s">
        <v>3353</v>
      </c>
      <c s="35" t="s">
        <v>5</v>
      </c>
      <c s="6" t="s">
        <v>3354</v>
      </c>
      <c s="36" t="s">
        <v>131</v>
      </c>
      <c s="37">
        <v>2000</v>
      </c>
      <c s="36">
        <v>0</v>
      </c>
      <c s="36">
        <f>ROUND(G183*H183,6)</f>
      </c>
      <c r="L183" s="38">
        <v>0</v>
      </c>
      <c s="32">
        <f>ROUND(ROUND(L183,2)*ROUND(G183,3),2)</f>
      </c>
      <c s="36" t="s">
        <v>54</v>
      </c>
      <c>
        <f>(M183*21)/100</f>
      </c>
      <c t="s">
        <v>27</v>
      </c>
    </row>
    <row r="184" spans="1:5" ht="12.75">
      <c r="A184" s="35" t="s">
        <v>55</v>
      </c>
      <c r="E184" s="39" t="s">
        <v>3354</v>
      </c>
    </row>
    <row r="185" spans="1:5" ht="12.75">
      <c r="A185" s="35" t="s">
        <v>56</v>
      </c>
      <c r="E185" s="40" t="s">
        <v>5</v>
      </c>
    </row>
    <row r="186" spans="1:5" ht="12.75">
      <c r="A186" t="s">
        <v>57</v>
      </c>
      <c r="E186" s="39" t="s">
        <v>5</v>
      </c>
    </row>
    <row r="187" spans="1:16" ht="12.75">
      <c r="A187" t="s">
        <v>49</v>
      </c>
      <c s="34" t="s">
        <v>259</v>
      </c>
      <c s="34" t="s">
        <v>3355</v>
      </c>
      <c s="35" t="s">
        <v>5</v>
      </c>
      <c s="6" t="s">
        <v>3356</v>
      </c>
      <c s="36" t="s">
        <v>131</v>
      </c>
      <c s="37">
        <v>45</v>
      </c>
      <c s="36">
        <v>0</v>
      </c>
      <c s="36">
        <f>ROUND(G187*H187,6)</f>
      </c>
      <c r="L187" s="38">
        <v>0</v>
      </c>
      <c s="32">
        <f>ROUND(ROUND(L187,2)*ROUND(G187,3),2)</f>
      </c>
      <c s="36" t="s">
        <v>54</v>
      </c>
      <c>
        <f>(M187*21)/100</f>
      </c>
      <c t="s">
        <v>27</v>
      </c>
    </row>
    <row r="188" spans="1:5" ht="12.75">
      <c r="A188" s="35" t="s">
        <v>55</v>
      </c>
      <c r="E188" s="39" t="s">
        <v>3356</v>
      </c>
    </row>
    <row r="189" spans="1:5" ht="12.75">
      <c r="A189" s="35" t="s">
        <v>56</v>
      </c>
      <c r="E189" s="40" t="s">
        <v>5</v>
      </c>
    </row>
    <row r="190" spans="1:5" ht="12.75">
      <c r="A190" t="s">
        <v>57</v>
      </c>
      <c r="E190" s="39" t="s">
        <v>5</v>
      </c>
    </row>
    <row r="191" spans="1:16" ht="12.75">
      <c r="A191" t="s">
        <v>49</v>
      </c>
      <c s="34" t="s">
        <v>262</v>
      </c>
      <c s="34" t="s">
        <v>3357</v>
      </c>
      <c s="35" t="s">
        <v>5</v>
      </c>
      <c s="6" t="s">
        <v>3358</v>
      </c>
      <c s="36" t="s">
        <v>131</v>
      </c>
      <c s="37">
        <v>7</v>
      </c>
      <c s="36">
        <v>0</v>
      </c>
      <c s="36">
        <f>ROUND(G191*H191,6)</f>
      </c>
      <c r="L191" s="38">
        <v>0</v>
      </c>
      <c s="32">
        <f>ROUND(ROUND(L191,2)*ROUND(G191,3),2)</f>
      </c>
      <c s="36" t="s">
        <v>54</v>
      </c>
      <c>
        <f>(M191*21)/100</f>
      </c>
      <c t="s">
        <v>27</v>
      </c>
    </row>
    <row r="192" spans="1:5" ht="12.75">
      <c r="A192" s="35" t="s">
        <v>55</v>
      </c>
      <c r="E192" s="39" t="s">
        <v>3358</v>
      </c>
    </row>
    <row r="193" spans="1:5" ht="12.75">
      <c r="A193" s="35" t="s">
        <v>56</v>
      </c>
      <c r="E193" s="40" t="s">
        <v>5</v>
      </c>
    </row>
    <row r="194" spans="1:5" ht="12.75">
      <c r="A194" t="s">
        <v>57</v>
      </c>
      <c r="E194" s="39" t="s">
        <v>5</v>
      </c>
    </row>
    <row r="195" spans="1:16" ht="12.75">
      <c r="A195" t="s">
        <v>49</v>
      </c>
      <c s="34" t="s">
        <v>265</v>
      </c>
      <c s="34" t="s">
        <v>3359</v>
      </c>
      <c s="35" t="s">
        <v>5</v>
      </c>
      <c s="6" t="s">
        <v>3360</v>
      </c>
      <c s="36" t="s">
        <v>131</v>
      </c>
      <c s="37">
        <v>7</v>
      </c>
      <c s="36">
        <v>0</v>
      </c>
      <c s="36">
        <f>ROUND(G195*H195,6)</f>
      </c>
      <c r="L195" s="38">
        <v>0</v>
      </c>
      <c s="32">
        <f>ROUND(ROUND(L195,2)*ROUND(G195,3),2)</f>
      </c>
      <c s="36" t="s">
        <v>54</v>
      </c>
      <c>
        <f>(M195*21)/100</f>
      </c>
      <c t="s">
        <v>27</v>
      </c>
    </row>
    <row r="196" spans="1:5" ht="12.75">
      <c r="A196" s="35" t="s">
        <v>55</v>
      </c>
      <c r="E196" s="39" t="s">
        <v>3360</v>
      </c>
    </row>
    <row r="197" spans="1:5" ht="12.75">
      <c r="A197" s="35" t="s">
        <v>56</v>
      </c>
      <c r="E197" s="40" t="s">
        <v>5</v>
      </c>
    </row>
    <row r="198" spans="1:5" ht="12.75">
      <c r="A198" t="s">
        <v>57</v>
      </c>
      <c r="E198" s="39" t="s">
        <v>5</v>
      </c>
    </row>
    <row r="199" spans="1:16" ht="12.75">
      <c r="A199" t="s">
        <v>49</v>
      </c>
      <c s="34" t="s">
        <v>268</v>
      </c>
      <c s="34" t="s">
        <v>3361</v>
      </c>
      <c s="35" t="s">
        <v>5</v>
      </c>
      <c s="6" t="s">
        <v>3362</v>
      </c>
      <c s="36" t="s">
        <v>131</v>
      </c>
      <c s="37">
        <v>7</v>
      </c>
      <c s="36">
        <v>0</v>
      </c>
      <c s="36">
        <f>ROUND(G199*H199,6)</f>
      </c>
      <c r="L199" s="38">
        <v>0</v>
      </c>
      <c s="32">
        <f>ROUND(ROUND(L199,2)*ROUND(G199,3),2)</f>
      </c>
      <c s="36" t="s">
        <v>54</v>
      </c>
      <c>
        <f>(M199*21)/100</f>
      </c>
      <c t="s">
        <v>27</v>
      </c>
    </row>
    <row r="200" spans="1:5" ht="12.75">
      <c r="A200" s="35" t="s">
        <v>55</v>
      </c>
      <c r="E200" s="39" t="s">
        <v>3362</v>
      </c>
    </row>
    <row r="201" spans="1:5" ht="12.75">
      <c r="A201" s="35" t="s">
        <v>56</v>
      </c>
      <c r="E201" s="40" t="s">
        <v>5</v>
      </c>
    </row>
    <row r="202" spans="1:5" ht="12.75">
      <c r="A202" t="s">
        <v>57</v>
      </c>
      <c r="E202" s="39" t="s">
        <v>5</v>
      </c>
    </row>
    <row r="203" spans="1:16" ht="12.75">
      <c r="A203" t="s">
        <v>49</v>
      </c>
      <c s="34" t="s">
        <v>271</v>
      </c>
      <c s="34" t="s">
        <v>3363</v>
      </c>
      <c s="35" t="s">
        <v>5</v>
      </c>
      <c s="6" t="s">
        <v>3364</v>
      </c>
      <c s="36" t="s">
        <v>131</v>
      </c>
      <c s="37">
        <v>7</v>
      </c>
      <c s="36">
        <v>0</v>
      </c>
      <c s="36">
        <f>ROUND(G203*H203,6)</f>
      </c>
      <c r="L203" s="38">
        <v>0</v>
      </c>
      <c s="32">
        <f>ROUND(ROUND(L203,2)*ROUND(G203,3),2)</f>
      </c>
      <c s="36" t="s">
        <v>54</v>
      </c>
      <c>
        <f>(M203*21)/100</f>
      </c>
      <c t="s">
        <v>27</v>
      </c>
    </row>
    <row r="204" spans="1:5" ht="12.75">
      <c r="A204" s="35" t="s">
        <v>55</v>
      </c>
      <c r="E204" s="39" t="s">
        <v>3364</v>
      </c>
    </row>
    <row r="205" spans="1:5" ht="12.75">
      <c r="A205" s="35" t="s">
        <v>56</v>
      </c>
      <c r="E205" s="40" t="s">
        <v>5</v>
      </c>
    </row>
    <row r="206" spans="1:5" ht="12.75">
      <c r="A206" t="s">
        <v>57</v>
      </c>
      <c r="E206" s="39" t="s">
        <v>5</v>
      </c>
    </row>
    <row r="207" spans="1:16" ht="12.75">
      <c r="A207" t="s">
        <v>49</v>
      </c>
      <c s="34" t="s">
        <v>274</v>
      </c>
      <c s="34" t="s">
        <v>3365</v>
      </c>
      <c s="35" t="s">
        <v>5</v>
      </c>
      <c s="6" t="s">
        <v>3366</v>
      </c>
      <c s="36" t="s">
        <v>172</v>
      </c>
      <c s="37">
        <v>40</v>
      </c>
      <c s="36">
        <v>0</v>
      </c>
      <c s="36">
        <f>ROUND(G207*H207,6)</f>
      </c>
      <c r="L207" s="38">
        <v>0</v>
      </c>
      <c s="32">
        <f>ROUND(ROUND(L207,2)*ROUND(G207,3),2)</f>
      </c>
      <c s="36" t="s">
        <v>54</v>
      </c>
      <c>
        <f>(M207*21)/100</f>
      </c>
      <c t="s">
        <v>27</v>
      </c>
    </row>
    <row r="208" spans="1:5" ht="12.75">
      <c r="A208" s="35" t="s">
        <v>55</v>
      </c>
      <c r="E208" s="39" t="s">
        <v>3366</v>
      </c>
    </row>
    <row r="209" spans="1:5" ht="12.75">
      <c r="A209" s="35" t="s">
        <v>56</v>
      </c>
      <c r="E209" s="40" t="s">
        <v>5</v>
      </c>
    </row>
    <row r="210" spans="1:5" ht="12.75">
      <c r="A210" t="s">
        <v>57</v>
      </c>
      <c r="E210" s="39" t="s">
        <v>5</v>
      </c>
    </row>
    <row r="211" spans="1:16" ht="12.75">
      <c r="A211" t="s">
        <v>49</v>
      </c>
      <c s="34" t="s">
        <v>277</v>
      </c>
      <c s="34" t="s">
        <v>3367</v>
      </c>
      <c s="35" t="s">
        <v>5</v>
      </c>
      <c s="6" t="s">
        <v>3368</v>
      </c>
      <c s="36" t="s">
        <v>131</v>
      </c>
      <c s="37">
        <v>40</v>
      </c>
      <c s="36">
        <v>0</v>
      </c>
      <c s="36">
        <f>ROUND(G211*H211,6)</f>
      </c>
      <c r="L211" s="38">
        <v>0</v>
      </c>
      <c s="32">
        <f>ROUND(ROUND(L211,2)*ROUND(G211,3),2)</f>
      </c>
      <c s="36" t="s">
        <v>54</v>
      </c>
      <c>
        <f>(M211*21)/100</f>
      </c>
      <c t="s">
        <v>27</v>
      </c>
    </row>
    <row r="212" spans="1:5" ht="12.75">
      <c r="A212" s="35" t="s">
        <v>55</v>
      </c>
      <c r="E212" s="39" t="s">
        <v>3368</v>
      </c>
    </row>
    <row r="213" spans="1:5" ht="12.75">
      <c r="A213" s="35" t="s">
        <v>56</v>
      </c>
      <c r="E213" s="40" t="s">
        <v>5</v>
      </c>
    </row>
    <row r="214" spans="1:5" ht="12.75">
      <c r="A214" t="s">
        <v>57</v>
      </c>
      <c r="E214" s="39" t="s">
        <v>5</v>
      </c>
    </row>
    <row r="215" spans="1:16" ht="12.75">
      <c r="A215" t="s">
        <v>49</v>
      </c>
      <c s="34" t="s">
        <v>280</v>
      </c>
      <c s="34" t="s">
        <v>3369</v>
      </c>
      <c s="35" t="s">
        <v>5</v>
      </c>
      <c s="6" t="s">
        <v>3370</v>
      </c>
      <c s="36" t="s">
        <v>131</v>
      </c>
      <c s="37">
        <v>32</v>
      </c>
      <c s="36">
        <v>0</v>
      </c>
      <c s="36">
        <f>ROUND(G215*H215,6)</f>
      </c>
      <c r="L215" s="38">
        <v>0</v>
      </c>
      <c s="32">
        <f>ROUND(ROUND(L215,2)*ROUND(G215,3),2)</f>
      </c>
      <c s="36" t="s">
        <v>54</v>
      </c>
      <c>
        <f>(M215*21)/100</f>
      </c>
      <c t="s">
        <v>27</v>
      </c>
    </row>
    <row r="216" spans="1:5" ht="12.75">
      <c r="A216" s="35" t="s">
        <v>55</v>
      </c>
      <c r="E216" s="39" t="s">
        <v>3370</v>
      </c>
    </row>
    <row r="217" spans="1:5" ht="12.75">
      <c r="A217" s="35" t="s">
        <v>56</v>
      </c>
      <c r="E217" s="40" t="s">
        <v>5</v>
      </c>
    </row>
    <row r="218" spans="1:5" ht="12.75">
      <c r="A218" t="s">
        <v>57</v>
      </c>
      <c r="E218" s="39" t="s">
        <v>5</v>
      </c>
    </row>
    <row r="219" spans="1:13" ht="12.75">
      <c r="A219" t="s">
        <v>46</v>
      </c>
      <c r="C219" s="31" t="s">
        <v>313</v>
      </c>
      <c r="E219" s="33" t="s">
        <v>3371</v>
      </c>
      <c r="J219" s="32">
        <f>0</f>
      </c>
      <c s="32">
        <f>0</f>
      </c>
      <c s="32">
        <f>0+L220+L224+L228+L232+L236+L240+L244+L248+L252+L256+L260+L264+L268+L272+L276+L280+L284+L288+L292+L296+L300+L304+L308+L312+L316+L320+L324+L328+L332+L336+L340+L344+L348+L352+L356+L360+L364+L368+L372+L376+L380+L384+L388+L392+L396+L400+L404+L408+L412+L416+L420</f>
      </c>
      <c s="32">
        <f>0+M220+M224+M228+M232+M236+M240+M244+M248+M252+M256+M260+M264+M268+M272+M276+M280+M284+M288+M292+M296+M300+M304+M308+M312+M316+M320+M324+M328+M332+M336+M340+M344+M348+M352+M356+M360+M364+M368+M372+M376+M380+M384+M388+M392+M396+M400+M404+M408+M412+M416+M420</f>
      </c>
    </row>
    <row r="220" spans="1:16" ht="12.75">
      <c r="A220" t="s">
        <v>49</v>
      </c>
      <c s="34" t="s">
        <v>283</v>
      </c>
      <c s="34" t="s">
        <v>3372</v>
      </c>
      <c s="35" t="s">
        <v>5</v>
      </c>
      <c s="6" t="s">
        <v>3373</v>
      </c>
      <c s="36" t="s">
        <v>172</v>
      </c>
      <c s="37">
        <v>15</v>
      </c>
      <c s="36">
        <v>0</v>
      </c>
      <c s="36">
        <f>ROUND(G220*H220,6)</f>
      </c>
      <c r="L220" s="38">
        <v>0</v>
      </c>
      <c s="32">
        <f>ROUND(ROUND(L220,2)*ROUND(G220,3),2)</f>
      </c>
      <c s="36" t="s">
        <v>54</v>
      </c>
      <c>
        <f>(M220*21)/100</f>
      </c>
      <c t="s">
        <v>27</v>
      </c>
    </row>
    <row r="221" spans="1:5" ht="12.75">
      <c r="A221" s="35" t="s">
        <v>55</v>
      </c>
      <c r="E221" s="39" t="s">
        <v>3373</v>
      </c>
    </row>
    <row r="222" spans="1:5" ht="12.75">
      <c r="A222" s="35" t="s">
        <v>56</v>
      </c>
      <c r="E222" s="40" t="s">
        <v>5</v>
      </c>
    </row>
    <row r="223" spans="1:5" ht="12.75">
      <c r="A223" t="s">
        <v>57</v>
      </c>
      <c r="E223" s="39" t="s">
        <v>5</v>
      </c>
    </row>
    <row r="224" spans="1:16" ht="12.75">
      <c r="A224" t="s">
        <v>49</v>
      </c>
      <c s="34" t="s">
        <v>286</v>
      </c>
      <c s="34" t="s">
        <v>3374</v>
      </c>
      <c s="35" t="s">
        <v>5</v>
      </c>
      <c s="6" t="s">
        <v>3375</v>
      </c>
      <c s="36" t="s">
        <v>172</v>
      </c>
      <c s="37">
        <v>190</v>
      </c>
      <c s="36">
        <v>0</v>
      </c>
      <c s="36">
        <f>ROUND(G224*H224,6)</f>
      </c>
      <c r="L224" s="38">
        <v>0</v>
      </c>
      <c s="32">
        <f>ROUND(ROUND(L224,2)*ROUND(G224,3),2)</f>
      </c>
      <c s="36" t="s">
        <v>54</v>
      </c>
      <c>
        <f>(M224*21)/100</f>
      </c>
      <c t="s">
        <v>27</v>
      </c>
    </row>
    <row r="225" spans="1:5" ht="12.75">
      <c r="A225" s="35" t="s">
        <v>55</v>
      </c>
      <c r="E225" s="39" t="s">
        <v>3375</v>
      </c>
    </row>
    <row r="226" spans="1:5" ht="12.75">
      <c r="A226" s="35" t="s">
        <v>56</v>
      </c>
      <c r="E226" s="40" t="s">
        <v>5</v>
      </c>
    </row>
    <row r="227" spans="1:5" ht="12.75">
      <c r="A227" t="s">
        <v>57</v>
      </c>
      <c r="E227" s="39" t="s">
        <v>5</v>
      </c>
    </row>
    <row r="228" spans="1:16" ht="12.75">
      <c r="A228" t="s">
        <v>49</v>
      </c>
      <c s="34" t="s">
        <v>289</v>
      </c>
      <c s="34" t="s">
        <v>3376</v>
      </c>
      <c s="35" t="s">
        <v>5</v>
      </c>
      <c s="6" t="s">
        <v>3375</v>
      </c>
      <c s="36" t="s">
        <v>172</v>
      </c>
      <c s="37">
        <v>72</v>
      </c>
      <c s="36">
        <v>0</v>
      </c>
      <c s="36">
        <f>ROUND(G228*H228,6)</f>
      </c>
      <c r="L228" s="38">
        <v>0</v>
      </c>
      <c s="32">
        <f>ROUND(ROUND(L228,2)*ROUND(G228,3),2)</f>
      </c>
      <c s="36" t="s">
        <v>54</v>
      </c>
      <c>
        <f>(M228*21)/100</f>
      </c>
      <c t="s">
        <v>27</v>
      </c>
    </row>
    <row r="229" spans="1:5" ht="12.75">
      <c r="A229" s="35" t="s">
        <v>55</v>
      </c>
      <c r="E229" s="39" t="s">
        <v>3375</v>
      </c>
    </row>
    <row r="230" spans="1:5" ht="12.75">
      <c r="A230" s="35" t="s">
        <v>56</v>
      </c>
      <c r="E230" s="40" t="s">
        <v>5</v>
      </c>
    </row>
    <row r="231" spans="1:5" ht="12.75">
      <c r="A231" t="s">
        <v>57</v>
      </c>
      <c r="E231" s="39" t="s">
        <v>5</v>
      </c>
    </row>
    <row r="232" spans="1:16" ht="12.75">
      <c r="A232" t="s">
        <v>49</v>
      </c>
      <c s="34" t="s">
        <v>292</v>
      </c>
      <c s="34" t="s">
        <v>3377</v>
      </c>
      <c s="35" t="s">
        <v>5</v>
      </c>
      <c s="6" t="s">
        <v>3375</v>
      </c>
      <c s="36" t="s">
        <v>172</v>
      </c>
      <c s="37">
        <v>820</v>
      </c>
      <c s="36">
        <v>0</v>
      </c>
      <c s="36">
        <f>ROUND(G232*H232,6)</f>
      </c>
      <c r="L232" s="38">
        <v>0</v>
      </c>
      <c s="32">
        <f>ROUND(ROUND(L232,2)*ROUND(G232,3),2)</f>
      </c>
      <c s="36" t="s">
        <v>54</v>
      </c>
      <c>
        <f>(M232*21)/100</f>
      </c>
      <c t="s">
        <v>27</v>
      </c>
    </row>
    <row r="233" spans="1:5" ht="12.75">
      <c r="A233" s="35" t="s">
        <v>55</v>
      </c>
      <c r="E233" s="39" t="s">
        <v>3375</v>
      </c>
    </row>
    <row r="234" spans="1:5" ht="12.75">
      <c r="A234" s="35" t="s">
        <v>56</v>
      </c>
      <c r="E234" s="40" t="s">
        <v>5</v>
      </c>
    </row>
    <row r="235" spans="1:5" ht="12.75">
      <c r="A235" t="s">
        <v>57</v>
      </c>
      <c r="E235" s="39" t="s">
        <v>5</v>
      </c>
    </row>
    <row r="236" spans="1:16" ht="12.75">
      <c r="A236" t="s">
        <v>49</v>
      </c>
      <c s="34" t="s">
        <v>295</v>
      </c>
      <c s="34" t="s">
        <v>3378</v>
      </c>
      <c s="35" t="s">
        <v>5</v>
      </c>
      <c s="6" t="s">
        <v>3375</v>
      </c>
      <c s="36" t="s">
        <v>172</v>
      </c>
      <c s="37">
        <v>150</v>
      </c>
      <c s="36">
        <v>0</v>
      </c>
      <c s="36">
        <f>ROUND(G236*H236,6)</f>
      </c>
      <c r="L236" s="38">
        <v>0</v>
      </c>
      <c s="32">
        <f>ROUND(ROUND(L236,2)*ROUND(G236,3),2)</f>
      </c>
      <c s="36" t="s">
        <v>54</v>
      </c>
      <c>
        <f>(M236*21)/100</f>
      </c>
      <c t="s">
        <v>27</v>
      </c>
    </row>
    <row r="237" spans="1:5" ht="12.75">
      <c r="A237" s="35" t="s">
        <v>55</v>
      </c>
      <c r="E237" s="39" t="s">
        <v>3375</v>
      </c>
    </row>
    <row r="238" spans="1:5" ht="12.75">
      <c r="A238" s="35" t="s">
        <v>56</v>
      </c>
      <c r="E238" s="40" t="s">
        <v>5</v>
      </c>
    </row>
    <row r="239" spans="1:5" ht="12.75">
      <c r="A239" t="s">
        <v>57</v>
      </c>
      <c r="E239" s="39" t="s">
        <v>5</v>
      </c>
    </row>
    <row r="240" spans="1:16" ht="12.75">
      <c r="A240" t="s">
        <v>49</v>
      </c>
      <c s="34" t="s">
        <v>298</v>
      </c>
      <c s="34" t="s">
        <v>3379</v>
      </c>
      <c s="35" t="s">
        <v>5</v>
      </c>
      <c s="6" t="s">
        <v>3380</v>
      </c>
      <c s="36" t="s">
        <v>172</v>
      </c>
      <c s="37">
        <v>650</v>
      </c>
      <c s="36">
        <v>0</v>
      </c>
      <c s="36">
        <f>ROUND(G240*H240,6)</f>
      </c>
      <c r="L240" s="38">
        <v>0</v>
      </c>
      <c s="32">
        <f>ROUND(ROUND(L240,2)*ROUND(G240,3),2)</f>
      </c>
      <c s="36" t="s">
        <v>54</v>
      </c>
      <c>
        <f>(M240*21)/100</f>
      </c>
      <c t="s">
        <v>27</v>
      </c>
    </row>
    <row r="241" spans="1:5" ht="12.75">
      <c r="A241" s="35" t="s">
        <v>55</v>
      </c>
      <c r="E241" s="39" t="s">
        <v>3380</v>
      </c>
    </row>
    <row r="242" spans="1:5" ht="12.75">
      <c r="A242" s="35" t="s">
        <v>56</v>
      </c>
      <c r="E242" s="40" t="s">
        <v>5</v>
      </c>
    </row>
    <row r="243" spans="1:5" ht="12.75">
      <c r="A243" t="s">
        <v>57</v>
      </c>
      <c r="E243" s="39" t="s">
        <v>5</v>
      </c>
    </row>
    <row r="244" spans="1:16" ht="12.75">
      <c r="A244" t="s">
        <v>49</v>
      </c>
      <c s="34" t="s">
        <v>301</v>
      </c>
      <c s="34" t="s">
        <v>3381</v>
      </c>
      <c s="35" t="s">
        <v>5</v>
      </c>
      <c s="6" t="s">
        <v>3382</v>
      </c>
      <c s="36" t="s">
        <v>172</v>
      </c>
      <c s="37">
        <v>1590</v>
      </c>
      <c s="36">
        <v>0</v>
      </c>
      <c s="36">
        <f>ROUND(G244*H244,6)</f>
      </c>
      <c r="L244" s="38">
        <v>0</v>
      </c>
      <c s="32">
        <f>ROUND(ROUND(L244,2)*ROUND(G244,3),2)</f>
      </c>
      <c s="36" t="s">
        <v>54</v>
      </c>
      <c>
        <f>(M244*21)/100</f>
      </c>
      <c t="s">
        <v>27</v>
      </c>
    </row>
    <row r="245" spans="1:5" ht="12.75">
      <c r="A245" s="35" t="s">
        <v>55</v>
      </c>
      <c r="E245" s="39" t="s">
        <v>3382</v>
      </c>
    </row>
    <row r="246" spans="1:5" ht="12.75">
      <c r="A246" s="35" t="s">
        <v>56</v>
      </c>
      <c r="E246" s="40" t="s">
        <v>5</v>
      </c>
    </row>
    <row r="247" spans="1:5" ht="12.75">
      <c r="A247" t="s">
        <v>57</v>
      </c>
      <c r="E247" s="39" t="s">
        <v>5</v>
      </c>
    </row>
    <row r="248" spans="1:16" ht="12.75">
      <c r="A248" t="s">
        <v>49</v>
      </c>
      <c s="34" t="s">
        <v>304</v>
      </c>
      <c s="34" t="s">
        <v>3383</v>
      </c>
      <c s="35" t="s">
        <v>5</v>
      </c>
      <c s="6" t="s">
        <v>3380</v>
      </c>
      <c s="36" t="s">
        <v>172</v>
      </c>
      <c s="37">
        <v>72</v>
      </c>
      <c s="36">
        <v>0</v>
      </c>
      <c s="36">
        <f>ROUND(G248*H248,6)</f>
      </c>
      <c r="L248" s="38">
        <v>0</v>
      </c>
      <c s="32">
        <f>ROUND(ROUND(L248,2)*ROUND(G248,3),2)</f>
      </c>
      <c s="36" t="s">
        <v>54</v>
      </c>
      <c>
        <f>(M248*21)/100</f>
      </c>
      <c t="s">
        <v>27</v>
      </c>
    </row>
    <row r="249" spans="1:5" ht="12.75">
      <c r="A249" s="35" t="s">
        <v>55</v>
      </c>
      <c r="E249" s="39" t="s">
        <v>3380</v>
      </c>
    </row>
    <row r="250" spans="1:5" ht="12.75">
      <c r="A250" s="35" t="s">
        <v>56</v>
      </c>
      <c r="E250" s="40" t="s">
        <v>5</v>
      </c>
    </row>
    <row r="251" spans="1:5" ht="12.75">
      <c r="A251" t="s">
        <v>57</v>
      </c>
      <c r="E251" s="39" t="s">
        <v>5</v>
      </c>
    </row>
    <row r="252" spans="1:16" ht="12.75">
      <c r="A252" t="s">
        <v>49</v>
      </c>
      <c s="34" t="s">
        <v>307</v>
      </c>
      <c s="34" t="s">
        <v>3384</v>
      </c>
      <c s="35" t="s">
        <v>5</v>
      </c>
      <c s="6" t="s">
        <v>3382</v>
      </c>
      <c s="36" t="s">
        <v>172</v>
      </c>
      <c s="37">
        <v>5120</v>
      </c>
      <c s="36">
        <v>0</v>
      </c>
      <c s="36">
        <f>ROUND(G252*H252,6)</f>
      </c>
      <c r="L252" s="38">
        <v>0</v>
      </c>
      <c s="32">
        <f>ROUND(ROUND(L252,2)*ROUND(G252,3),2)</f>
      </c>
      <c s="36" t="s">
        <v>54</v>
      </c>
      <c>
        <f>(M252*21)/100</f>
      </c>
      <c t="s">
        <v>27</v>
      </c>
    </row>
    <row r="253" spans="1:5" ht="12.75">
      <c r="A253" s="35" t="s">
        <v>55</v>
      </c>
      <c r="E253" s="39" t="s">
        <v>3382</v>
      </c>
    </row>
    <row r="254" spans="1:5" ht="12.75">
      <c r="A254" s="35" t="s">
        <v>56</v>
      </c>
      <c r="E254" s="40" t="s">
        <v>5</v>
      </c>
    </row>
    <row r="255" spans="1:5" ht="12.75">
      <c r="A255" t="s">
        <v>57</v>
      </c>
      <c r="E255" s="39" t="s">
        <v>5</v>
      </c>
    </row>
    <row r="256" spans="1:16" ht="12.75">
      <c r="A256" t="s">
        <v>49</v>
      </c>
      <c s="34" t="s">
        <v>310</v>
      </c>
      <c s="34" t="s">
        <v>3385</v>
      </c>
      <c s="35" t="s">
        <v>5</v>
      </c>
      <c s="6" t="s">
        <v>3382</v>
      </c>
      <c s="36" t="s">
        <v>172</v>
      </c>
      <c s="37">
        <v>7705</v>
      </c>
      <c s="36">
        <v>0</v>
      </c>
      <c s="36">
        <f>ROUND(G256*H256,6)</f>
      </c>
      <c r="L256" s="38">
        <v>0</v>
      </c>
      <c s="32">
        <f>ROUND(ROUND(L256,2)*ROUND(G256,3),2)</f>
      </c>
      <c s="36" t="s">
        <v>54</v>
      </c>
      <c>
        <f>(M256*21)/100</f>
      </c>
      <c t="s">
        <v>27</v>
      </c>
    </row>
    <row r="257" spans="1:5" ht="12.75">
      <c r="A257" s="35" t="s">
        <v>55</v>
      </c>
      <c r="E257" s="39" t="s">
        <v>3382</v>
      </c>
    </row>
    <row r="258" spans="1:5" ht="12.75">
      <c r="A258" s="35" t="s">
        <v>56</v>
      </c>
      <c r="E258" s="40" t="s">
        <v>5</v>
      </c>
    </row>
    <row r="259" spans="1:5" ht="12.75">
      <c r="A259" t="s">
        <v>57</v>
      </c>
      <c r="E259" s="39" t="s">
        <v>5</v>
      </c>
    </row>
    <row r="260" spans="1:16" ht="12.75">
      <c r="A260" t="s">
        <v>49</v>
      </c>
      <c s="34" t="s">
        <v>315</v>
      </c>
      <c s="34" t="s">
        <v>3386</v>
      </c>
      <c s="35" t="s">
        <v>5</v>
      </c>
      <c s="6" t="s">
        <v>3382</v>
      </c>
      <c s="36" t="s">
        <v>172</v>
      </c>
      <c s="37">
        <v>1440</v>
      </c>
      <c s="36">
        <v>0</v>
      </c>
      <c s="36">
        <f>ROUND(G260*H260,6)</f>
      </c>
      <c r="L260" s="38">
        <v>0</v>
      </c>
      <c s="32">
        <f>ROUND(ROUND(L260,2)*ROUND(G260,3),2)</f>
      </c>
      <c s="36" t="s">
        <v>54</v>
      </c>
      <c>
        <f>(M260*21)/100</f>
      </c>
      <c t="s">
        <v>27</v>
      </c>
    </row>
    <row r="261" spans="1:5" ht="12.75">
      <c r="A261" s="35" t="s">
        <v>55</v>
      </c>
      <c r="E261" s="39" t="s">
        <v>3382</v>
      </c>
    </row>
    <row r="262" spans="1:5" ht="12.75">
      <c r="A262" s="35" t="s">
        <v>56</v>
      </c>
      <c r="E262" s="40" t="s">
        <v>5</v>
      </c>
    </row>
    <row r="263" spans="1:5" ht="12.75">
      <c r="A263" t="s">
        <v>57</v>
      </c>
      <c r="E263" s="39" t="s">
        <v>5</v>
      </c>
    </row>
    <row r="264" spans="1:16" ht="12.75">
      <c r="A264" t="s">
        <v>49</v>
      </c>
      <c s="34" t="s">
        <v>318</v>
      </c>
      <c s="34" t="s">
        <v>3387</v>
      </c>
      <c s="35" t="s">
        <v>5</v>
      </c>
      <c s="6" t="s">
        <v>3388</v>
      </c>
      <c s="36" t="s">
        <v>172</v>
      </c>
      <c s="37">
        <v>50</v>
      </c>
      <c s="36">
        <v>0</v>
      </c>
      <c s="36">
        <f>ROUND(G264*H264,6)</f>
      </c>
      <c r="L264" s="38">
        <v>0</v>
      </c>
      <c s="32">
        <f>ROUND(ROUND(L264,2)*ROUND(G264,3),2)</f>
      </c>
      <c s="36" t="s">
        <v>54</v>
      </c>
      <c>
        <f>(M264*21)/100</f>
      </c>
      <c t="s">
        <v>27</v>
      </c>
    </row>
    <row r="265" spans="1:5" ht="12.75">
      <c r="A265" s="35" t="s">
        <v>55</v>
      </c>
      <c r="E265" s="39" t="s">
        <v>3388</v>
      </c>
    </row>
    <row r="266" spans="1:5" ht="12.75">
      <c r="A266" s="35" t="s">
        <v>56</v>
      </c>
      <c r="E266" s="40" t="s">
        <v>5</v>
      </c>
    </row>
    <row r="267" spans="1:5" ht="12.75">
      <c r="A267" t="s">
        <v>57</v>
      </c>
      <c r="E267" s="39" t="s">
        <v>5</v>
      </c>
    </row>
    <row r="268" spans="1:16" ht="12.75">
      <c r="A268" t="s">
        <v>49</v>
      </c>
      <c s="34" t="s">
        <v>565</v>
      </c>
      <c s="34" t="s">
        <v>3389</v>
      </c>
      <c s="35" t="s">
        <v>5</v>
      </c>
      <c s="6" t="s">
        <v>3388</v>
      </c>
      <c s="36" t="s">
        <v>172</v>
      </c>
      <c s="37">
        <v>80</v>
      </c>
      <c s="36">
        <v>0</v>
      </c>
      <c s="36">
        <f>ROUND(G268*H268,6)</f>
      </c>
      <c r="L268" s="38">
        <v>0</v>
      </c>
      <c s="32">
        <f>ROUND(ROUND(L268,2)*ROUND(G268,3),2)</f>
      </c>
      <c s="36" t="s">
        <v>54</v>
      </c>
      <c>
        <f>(M268*21)/100</f>
      </c>
      <c t="s">
        <v>27</v>
      </c>
    </row>
    <row r="269" spans="1:5" ht="12.75">
      <c r="A269" s="35" t="s">
        <v>55</v>
      </c>
      <c r="E269" s="39" t="s">
        <v>3388</v>
      </c>
    </row>
    <row r="270" spans="1:5" ht="12.75">
      <c r="A270" s="35" t="s">
        <v>56</v>
      </c>
      <c r="E270" s="40" t="s">
        <v>5</v>
      </c>
    </row>
    <row r="271" spans="1:5" ht="12.75">
      <c r="A271" t="s">
        <v>57</v>
      </c>
      <c r="E271" s="39" t="s">
        <v>5</v>
      </c>
    </row>
    <row r="272" spans="1:16" ht="12.75">
      <c r="A272" t="s">
        <v>49</v>
      </c>
      <c s="34" t="s">
        <v>569</v>
      </c>
      <c s="34" t="s">
        <v>3390</v>
      </c>
      <c s="35" t="s">
        <v>5</v>
      </c>
      <c s="6" t="s">
        <v>3388</v>
      </c>
      <c s="36" t="s">
        <v>172</v>
      </c>
      <c s="37">
        <v>40</v>
      </c>
      <c s="36">
        <v>0</v>
      </c>
      <c s="36">
        <f>ROUND(G272*H272,6)</f>
      </c>
      <c r="L272" s="38">
        <v>0</v>
      </c>
      <c s="32">
        <f>ROUND(ROUND(L272,2)*ROUND(G272,3),2)</f>
      </c>
      <c s="36" t="s">
        <v>54</v>
      </c>
      <c>
        <f>(M272*21)/100</f>
      </c>
      <c t="s">
        <v>27</v>
      </c>
    </row>
    <row r="273" spans="1:5" ht="12.75">
      <c r="A273" s="35" t="s">
        <v>55</v>
      </c>
      <c r="E273" s="39" t="s">
        <v>3388</v>
      </c>
    </row>
    <row r="274" spans="1:5" ht="12.75">
      <c r="A274" s="35" t="s">
        <v>56</v>
      </c>
      <c r="E274" s="40" t="s">
        <v>5</v>
      </c>
    </row>
    <row r="275" spans="1:5" ht="12.75">
      <c r="A275" t="s">
        <v>57</v>
      </c>
      <c r="E275" s="39" t="s">
        <v>5</v>
      </c>
    </row>
    <row r="276" spans="1:16" ht="12.75">
      <c r="A276" t="s">
        <v>49</v>
      </c>
      <c s="34" t="s">
        <v>572</v>
      </c>
      <c s="34" t="s">
        <v>3391</v>
      </c>
      <c s="35" t="s">
        <v>5</v>
      </c>
      <c s="6" t="s">
        <v>3388</v>
      </c>
      <c s="36" t="s">
        <v>172</v>
      </c>
      <c s="37">
        <v>60</v>
      </c>
      <c s="36">
        <v>0</v>
      </c>
      <c s="36">
        <f>ROUND(G276*H276,6)</f>
      </c>
      <c r="L276" s="38">
        <v>0</v>
      </c>
      <c s="32">
        <f>ROUND(ROUND(L276,2)*ROUND(G276,3),2)</f>
      </c>
      <c s="36" t="s">
        <v>54</v>
      </c>
      <c>
        <f>(M276*21)/100</f>
      </c>
      <c t="s">
        <v>27</v>
      </c>
    </row>
    <row r="277" spans="1:5" ht="12.75">
      <c r="A277" s="35" t="s">
        <v>55</v>
      </c>
      <c r="E277" s="39" t="s">
        <v>3388</v>
      </c>
    </row>
    <row r="278" spans="1:5" ht="12.75">
      <c r="A278" s="35" t="s">
        <v>56</v>
      </c>
      <c r="E278" s="40" t="s">
        <v>5</v>
      </c>
    </row>
    <row r="279" spans="1:5" ht="12.75">
      <c r="A279" t="s">
        <v>57</v>
      </c>
      <c r="E279" s="39" t="s">
        <v>5</v>
      </c>
    </row>
    <row r="280" spans="1:16" ht="12.75">
      <c r="A280" t="s">
        <v>49</v>
      </c>
      <c s="34" t="s">
        <v>398</v>
      </c>
      <c s="34" t="s">
        <v>3392</v>
      </c>
      <c s="35" t="s">
        <v>5</v>
      </c>
      <c s="6" t="s">
        <v>3388</v>
      </c>
      <c s="36" t="s">
        <v>172</v>
      </c>
      <c s="37">
        <v>100</v>
      </c>
      <c s="36">
        <v>0</v>
      </c>
      <c s="36">
        <f>ROUND(G280*H280,6)</f>
      </c>
      <c r="L280" s="38">
        <v>0</v>
      </c>
      <c s="32">
        <f>ROUND(ROUND(L280,2)*ROUND(G280,3),2)</f>
      </c>
      <c s="36" t="s">
        <v>54</v>
      </c>
      <c>
        <f>(M280*21)/100</f>
      </c>
      <c t="s">
        <v>27</v>
      </c>
    </row>
    <row r="281" spans="1:5" ht="12.75">
      <c r="A281" s="35" t="s">
        <v>55</v>
      </c>
      <c r="E281" s="39" t="s">
        <v>3388</v>
      </c>
    </row>
    <row r="282" spans="1:5" ht="12.75">
      <c r="A282" s="35" t="s">
        <v>56</v>
      </c>
      <c r="E282" s="40" t="s">
        <v>5</v>
      </c>
    </row>
    <row r="283" spans="1:5" ht="12.75">
      <c r="A283" t="s">
        <v>57</v>
      </c>
      <c r="E283" s="39" t="s">
        <v>5</v>
      </c>
    </row>
    <row r="284" spans="1:16" ht="12.75">
      <c r="A284" t="s">
        <v>49</v>
      </c>
      <c s="34" t="s">
        <v>577</v>
      </c>
      <c s="34" t="s">
        <v>3393</v>
      </c>
      <c s="35" t="s">
        <v>5</v>
      </c>
      <c s="6" t="s">
        <v>3388</v>
      </c>
      <c s="36" t="s">
        <v>172</v>
      </c>
      <c s="37">
        <v>200</v>
      </c>
      <c s="36">
        <v>0</v>
      </c>
      <c s="36">
        <f>ROUND(G284*H284,6)</f>
      </c>
      <c r="L284" s="38">
        <v>0</v>
      </c>
      <c s="32">
        <f>ROUND(ROUND(L284,2)*ROUND(G284,3),2)</f>
      </c>
      <c s="36" t="s">
        <v>54</v>
      </c>
      <c>
        <f>(M284*21)/100</f>
      </c>
      <c t="s">
        <v>27</v>
      </c>
    </row>
    <row r="285" spans="1:5" ht="12.75">
      <c r="A285" s="35" t="s">
        <v>55</v>
      </c>
      <c r="E285" s="39" t="s">
        <v>3388</v>
      </c>
    </row>
    <row r="286" spans="1:5" ht="12.75">
      <c r="A286" s="35" t="s">
        <v>56</v>
      </c>
      <c r="E286" s="40" t="s">
        <v>5</v>
      </c>
    </row>
    <row r="287" spans="1:5" ht="12.75">
      <c r="A287" t="s">
        <v>57</v>
      </c>
      <c r="E287" s="39" t="s">
        <v>5</v>
      </c>
    </row>
    <row r="288" spans="1:16" ht="12.75">
      <c r="A288" t="s">
        <v>49</v>
      </c>
      <c s="34" t="s">
        <v>580</v>
      </c>
      <c s="34" t="s">
        <v>3394</v>
      </c>
      <c s="35" t="s">
        <v>5</v>
      </c>
      <c s="6" t="s">
        <v>3388</v>
      </c>
      <c s="36" t="s">
        <v>172</v>
      </c>
      <c s="37">
        <v>280</v>
      </c>
      <c s="36">
        <v>0</v>
      </c>
      <c s="36">
        <f>ROUND(G288*H288,6)</f>
      </c>
      <c r="L288" s="38">
        <v>0</v>
      </c>
      <c s="32">
        <f>ROUND(ROUND(L288,2)*ROUND(G288,3),2)</f>
      </c>
      <c s="36" t="s">
        <v>54</v>
      </c>
      <c>
        <f>(M288*21)/100</f>
      </c>
      <c t="s">
        <v>27</v>
      </c>
    </row>
    <row r="289" spans="1:5" ht="12.75">
      <c r="A289" s="35" t="s">
        <v>55</v>
      </c>
      <c r="E289" s="39" t="s">
        <v>3388</v>
      </c>
    </row>
    <row r="290" spans="1:5" ht="12.75">
      <c r="A290" s="35" t="s">
        <v>56</v>
      </c>
      <c r="E290" s="40" t="s">
        <v>5</v>
      </c>
    </row>
    <row r="291" spans="1:5" ht="12.75">
      <c r="A291" t="s">
        <v>57</v>
      </c>
      <c r="E291" s="39" t="s">
        <v>5</v>
      </c>
    </row>
    <row r="292" spans="1:16" ht="12.75">
      <c r="A292" t="s">
        <v>49</v>
      </c>
      <c s="34" t="s">
        <v>583</v>
      </c>
      <c s="34" t="s">
        <v>3395</v>
      </c>
      <c s="35" t="s">
        <v>5</v>
      </c>
      <c s="6" t="s">
        <v>3396</v>
      </c>
      <c s="36" t="s">
        <v>131</v>
      </c>
      <c s="37">
        <v>1</v>
      </c>
      <c s="36">
        <v>0</v>
      </c>
      <c s="36">
        <f>ROUND(G292*H292,6)</f>
      </c>
      <c r="L292" s="38">
        <v>0</v>
      </c>
      <c s="32">
        <f>ROUND(ROUND(L292,2)*ROUND(G292,3),2)</f>
      </c>
      <c s="36" t="s">
        <v>54</v>
      </c>
      <c>
        <f>(M292*21)/100</f>
      </c>
      <c t="s">
        <v>27</v>
      </c>
    </row>
    <row r="293" spans="1:5" ht="12.75">
      <c r="A293" s="35" t="s">
        <v>55</v>
      </c>
      <c r="E293" s="39" t="s">
        <v>3396</v>
      </c>
    </row>
    <row r="294" spans="1:5" ht="12.75">
      <c r="A294" s="35" t="s">
        <v>56</v>
      </c>
      <c r="E294" s="40" t="s">
        <v>5</v>
      </c>
    </row>
    <row r="295" spans="1:5" ht="12.75">
      <c r="A295" t="s">
        <v>57</v>
      </c>
      <c r="E295" s="39" t="s">
        <v>5</v>
      </c>
    </row>
    <row r="296" spans="1:16" ht="12.75">
      <c r="A296" t="s">
        <v>49</v>
      </c>
      <c s="34" t="s">
        <v>584</v>
      </c>
      <c s="34" t="s">
        <v>3397</v>
      </c>
      <c s="35" t="s">
        <v>5</v>
      </c>
      <c s="6" t="s">
        <v>3398</v>
      </c>
      <c s="36" t="s">
        <v>131</v>
      </c>
      <c s="37">
        <v>66</v>
      </c>
      <c s="36">
        <v>0</v>
      </c>
      <c s="36">
        <f>ROUND(G296*H296,6)</f>
      </c>
      <c r="L296" s="38">
        <v>0</v>
      </c>
      <c s="32">
        <f>ROUND(ROUND(L296,2)*ROUND(G296,3),2)</f>
      </c>
      <c s="36" t="s">
        <v>54</v>
      </c>
      <c>
        <f>(M296*21)/100</f>
      </c>
      <c t="s">
        <v>27</v>
      </c>
    </row>
    <row r="297" spans="1:5" ht="12.75">
      <c r="A297" s="35" t="s">
        <v>55</v>
      </c>
      <c r="E297" s="39" t="s">
        <v>3398</v>
      </c>
    </row>
    <row r="298" spans="1:5" ht="12.75">
      <c r="A298" s="35" t="s">
        <v>56</v>
      </c>
      <c r="E298" s="40" t="s">
        <v>5</v>
      </c>
    </row>
    <row r="299" spans="1:5" ht="12.75">
      <c r="A299" t="s">
        <v>57</v>
      </c>
      <c r="E299" s="39" t="s">
        <v>5</v>
      </c>
    </row>
    <row r="300" spans="1:16" ht="12.75">
      <c r="A300" t="s">
        <v>49</v>
      </c>
      <c s="34" t="s">
        <v>587</v>
      </c>
      <c s="34" t="s">
        <v>3399</v>
      </c>
      <c s="35" t="s">
        <v>5</v>
      </c>
      <c s="6" t="s">
        <v>3400</v>
      </c>
      <c s="36" t="s">
        <v>131</v>
      </c>
      <c s="37">
        <v>52</v>
      </c>
      <c s="36">
        <v>0</v>
      </c>
      <c s="36">
        <f>ROUND(G300*H300,6)</f>
      </c>
      <c r="L300" s="38">
        <v>0</v>
      </c>
      <c s="32">
        <f>ROUND(ROUND(L300,2)*ROUND(G300,3),2)</f>
      </c>
      <c s="36" t="s">
        <v>54</v>
      </c>
      <c>
        <f>(M300*21)/100</f>
      </c>
      <c t="s">
        <v>27</v>
      </c>
    </row>
    <row r="301" spans="1:5" ht="12.75">
      <c r="A301" s="35" t="s">
        <v>55</v>
      </c>
      <c r="E301" s="39" t="s">
        <v>3400</v>
      </c>
    </row>
    <row r="302" spans="1:5" ht="12.75">
      <c r="A302" s="35" t="s">
        <v>56</v>
      </c>
      <c r="E302" s="40" t="s">
        <v>5</v>
      </c>
    </row>
    <row r="303" spans="1:5" ht="12.75">
      <c r="A303" t="s">
        <v>57</v>
      </c>
      <c r="E303" s="39" t="s">
        <v>5</v>
      </c>
    </row>
    <row r="304" spans="1:16" ht="12.75">
      <c r="A304" t="s">
        <v>49</v>
      </c>
      <c s="34" t="s">
        <v>592</v>
      </c>
      <c s="34" t="s">
        <v>3401</v>
      </c>
      <c s="35" t="s">
        <v>5</v>
      </c>
      <c s="6" t="s">
        <v>3402</v>
      </c>
      <c s="36" t="s">
        <v>131</v>
      </c>
      <c s="37">
        <v>2</v>
      </c>
      <c s="36">
        <v>0</v>
      </c>
      <c s="36">
        <f>ROUND(G304*H304,6)</f>
      </c>
      <c r="L304" s="38">
        <v>0</v>
      </c>
      <c s="32">
        <f>ROUND(ROUND(L304,2)*ROUND(G304,3),2)</f>
      </c>
      <c s="36" t="s">
        <v>54</v>
      </c>
      <c>
        <f>(M304*21)/100</f>
      </c>
      <c t="s">
        <v>27</v>
      </c>
    </row>
    <row r="305" spans="1:5" ht="12.75">
      <c r="A305" s="35" t="s">
        <v>55</v>
      </c>
      <c r="E305" s="39" t="s">
        <v>3402</v>
      </c>
    </row>
    <row r="306" spans="1:5" ht="12.75">
      <c r="A306" s="35" t="s">
        <v>56</v>
      </c>
      <c r="E306" s="40" t="s">
        <v>5</v>
      </c>
    </row>
    <row r="307" spans="1:5" ht="12.75">
      <c r="A307" t="s">
        <v>57</v>
      </c>
      <c r="E307" s="39" t="s">
        <v>5</v>
      </c>
    </row>
    <row r="308" spans="1:16" ht="12.75">
      <c r="A308" t="s">
        <v>49</v>
      </c>
      <c s="34" t="s">
        <v>801</v>
      </c>
      <c s="34" t="s">
        <v>3403</v>
      </c>
      <c s="35" t="s">
        <v>5</v>
      </c>
      <c s="6" t="s">
        <v>3404</v>
      </c>
      <c s="36" t="s">
        <v>131</v>
      </c>
      <c s="37">
        <v>2</v>
      </c>
      <c s="36">
        <v>0</v>
      </c>
      <c s="36">
        <f>ROUND(G308*H308,6)</f>
      </c>
      <c r="L308" s="38">
        <v>0</v>
      </c>
      <c s="32">
        <f>ROUND(ROUND(L308,2)*ROUND(G308,3),2)</f>
      </c>
      <c s="36" t="s">
        <v>54</v>
      </c>
      <c>
        <f>(M308*21)/100</f>
      </c>
      <c t="s">
        <v>27</v>
      </c>
    </row>
    <row r="309" spans="1:5" ht="12.75">
      <c r="A309" s="35" t="s">
        <v>55</v>
      </c>
      <c r="E309" s="39" t="s">
        <v>3404</v>
      </c>
    </row>
    <row r="310" spans="1:5" ht="12.75">
      <c r="A310" s="35" t="s">
        <v>56</v>
      </c>
      <c r="E310" s="40" t="s">
        <v>5</v>
      </c>
    </row>
    <row r="311" spans="1:5" ht="12.75">
      <c r="A311" t="s">
        <v>57</v>
      </c>
      <c r="E311" s="39" t="s">
        <v>5</v>
      </c>
    </row>
    <row r="312" spans="1:16" ht="12.75">
      <c r="A312" t="s">
        <v>49</v>
      </c>
      <c s="34" t="s">
        <v>804</v>
      </c>
      <c s="34" t="s">
        <v>3405</v>
      </c>
      <c s="35" t="s">
        <v>5</v>
      </c>
      <c s="6" t="s">
        <v>3406</v>
      </c>
      <c s="36" t="s">
        <v>131</v>
      </c>
      <c s="37">
        <v>31</v>
      </c>
      <c s="36">
        <v>0</v>
      </c>
      <c s="36">
        <f>ROUND(G312*H312,6)</f>
      </c>
      <c r="L312" s="38">
        <v>0</v>
      </c>
      <c s="32">
        <f>ROUND(ROUND(L312,2)*ROUND(G312,3),2)</f>
      </c>
      <c s="36" t="s">
        <v>54</v>
      </c>
      <c>
        <f>(M312*21)/100</f>
      </c>
      <c t="s">
        <v>27</v>
      </c>
    </row>
    <row r="313" spans="1:5" ht="12.75">
      <c r="A313" s="35" t="s">
        <v>55</v>
      </c>
      <c r="E313" s="39" t="s">
        <v>3406</v>
      </c>
    </row>
    <row r="314" spans="1:5" ht="12.75">
      <c r="A314" s="35" t="s">
        <v>56</v>
      </c>
      <c r="E314" s="40" t="s">
        <v>5</v>
      </c>
    </row>
    <row r="315" spans="1:5" ht="12.75">
      <c r="A315" t="s">
        <v>57</v>
      </c>
      <c r="E315" s="39" t="s">
        <v>5</v>
      </c>
    </row>
    <row r="316" spans="1:16" ht="12.75">
      <c r="A316" t="s">
        <v>49</v>
      </c>
      <c s="34" t="s">
        <v>807</v>
      </c>
      <c s="34" t="s">
        <v>3407</v>
      </c>
      <c s="35" t="s">
        <v>5</v>
      </c>
      <c s="6" t="s">
        <v>3408</v>
      </c>
      <c s="36" t="s">
        <v>131</v>
      </c>
      <c s="37">
        <v>32</v>
      </c>
      <c s="36">
        <v>0</v>
      </c>
      <c s="36">
        <f>ROUND(G316*H316,6)</f>
      </c>
      <c r="L316" s="38">
        <v>0</v>
      </c>
      <c s="32">
        <f>ROUND(ROUND(L316,2)*ROUND(G316,3),2)</f>
      </c>
      <c s="36" t="s">
        <v>54</v>
      </c>
      <c>
        <f>(M316*21)/100</f>
      </c>
      <c t="s">
        <v>27</v>
      </c>
    </row>
    <row r="317" spans="1:5" ht="12.75">
      <c r="A317" s="35" t="s">
        <v>55</v>
      </c>
      <c r="E317" s="39" t="s">
        <v>3408</v>
      </c>
    </row>
    <row r="318" spans="1:5" ht="12.75">
      <c r="A318" s="35" t="s">
        <v>56</v>
      </c>
      <c r="E318" s="40" t="s">
        <v>5</v>
      </c>
    </row>
    <row r="319" spans="1:5" ht="12.75">
      <c r="A319" t="s">
        <v>57</v>
      </c>
      <c r="E319" s="39" t="s">
        <v>5</v>
      </c>
    </row>
    <row r="320" spans="1:16" ht="12.75">
      <c r="A320" t="s">
        <v>49</v>
      </c>
      <c s="34" t="s">
        <v>810</v>
      </c>
      <c s="34" t="s">
        <v>3409</v>
      </c>
      <c s="35" t="s">
        <v>5</v>
      </c>
      <c s="6" t="s">
        <v>3410</v>
      </c>
      <c s="36" t="s">
        <v>131</v>
      </c>
      <c s="37">
        <v>32</v>
      </c>
      <c s="36">
        <v>0</v>
      </c>
      <c s="36">
        <f>ROUND(G320*H320,6)</f>
      </c>
      <c r="L320" s="38">
        <v>0</v>
      </c>
      <c s="32">
        <f>ROUND(ROUND(L320,2)*ROUND(G320,3),2)</f>
      </c>
      <c s="36" t="s">
        <v>54</v>
      </c>
      <c>
        <f>(M320*21)/100</f>
      </c>
      <c t="s">
        <v>27</v>
      </c>
    </row>
    <row r="321" spans="1:5" ht="12.75">
      <c r="A321" s="35" t="s">
        <v>55</v>
      </c>
      <c r="E321" s="39" t="s">
        <v>3410</v>
      </c>
    </row>
    <row r="322" spans="1:5" ht="12.75">
      <c r="A322" s="35" t="s">
        <v>56</v>
      </c>
      <c r="E322" s="40" t="s">
        <v>5</v>
      </c>
    </row>
    <row r="323" spans="1:5" ht="12.75">
      <c r="A323" t="s">
        <v>57</v>
      </c>
      <c r="E323" s="39" t="s">
        <v>5</v>
      </c>
    </row>
    <row r="324" spans="1:16" ht="12.75">
      <c r="A324" t="s">
        <v>49</v>
      </c>
      <c s="34" t="s">
        <v>813</v>
      </c>
      <c s="34" t="s">
        <v>3411</v>
      </c>
      <c s="35" t="s">
        <v>5</v>
      </c>
      <c s="6" t="s">
        <v>3398</v>
      </c>
      <c s="36" t="s">
        <v>131</v>
      </c>
      <c s="37">
        <v>15</v>
      </c>
      <c s="36">
        <v>0</v>
      </c>
      <c s="36">
        <f>ROUND(G324*H324,6)</f>
      </c>
      <c r="L324" s="38">
        <v>0</v>
      </c>
      <c s="32">
        <f>ROUND(ROUND(L324,2)*ROUND(G324,3),2)</f>
      </c>
      <c s="36" t="s">
        <v>54</v>
      </c>
      <c>
        <f>(M324*21)/100</f>
      </c>
      <c t="s">
        <v>27</v>
      </c>
    </row>
    <row r="325" spans="1:5" ht="12.75">
      <c r="A325" s="35" t="s">
        <v>55</v>
      </c>
      <c r="E325" s="39" t="s">
        <v>3398</v>
      </c>
    </row>
    <row r="326" spans="1:5" ht="12.75">
      <c r="A326" s="35" t="s">
        <v>56</v>
      </c>
      <c r="E326" s="40" t="s">
        <v>5</v>
      </c>
    </row>
    <row r="327" spans="1:5" ht="12.75">
      <c r="A327" t="s">
        <v>57</v>
      </c>
      <c r="E327" s="39" t="s">
        <v>5</v>
      </c>
    </row>
    <row r="328" spans="1:16" ht="12.75">
      <c r="A328" t="s">
        <v>49</v>
      </c>
      <c s="34" t="s">
        <v>816</v>
      </c>
      <c s="34" t="s">
        <v>3412</v>
      </c>
      <c s="35" t="s">
        <v>5</v>
      </c>
      <c s="6" t="s">
        <v>3413</v>
      </c>
      <c s="36" t="s">
        <v>131</v>
      </c>
      <c s="37">
        <v>256</v>
      </c>
      <c s="36">
        <v>0</v>
      </c>
      <c s="36">
        <f>ROUND(G328*H328,6)</f>
      </c>
      <c r="L328" s="38">
        <v>0</v>
      </c>
      <c s="32">
        <f>ROUND(ROUND(L328,2)*ROUND(G328,3),2)</f>
      </c>
      <c s="36" t="s">
        <v>54</v>
      </c>
      <c>
        <f>(M328*21)/100</f>
      </c>
      <c t="s">
        <v>27</v>
      </c>
    </row>
    <row r="329" spans="1:5" ht="12.75">
      <c r="A329" s="35" t="s">
        <v>55</v>
      </c>
      <c r="E329" s="39" t="s">
        <v>3413</v>
      </c>
    </row>
    <row r="330" spans="1:5" ht="12.75">
      <c r="A330" s="35" t="s">
        <v>56</v>
      </c>
      <c r="E330" s="40" t="s">
        <v>5</v>
      </c>
    </row>
    <row r="331" spans="1:5" ht="12.75">
      <c r="A331" t="s">
        <v>57</v>
      </c>
      <c r="E331" s="39" t="s">
        <v>5</v>
      </c>
    </row>
    <row r="332" spans="1:16" ht="12.75">
      <c r="A332" t="s">
        <v>49</v>
      </c>
      <c s="34" t="s">
        <v>819</v>
      </c>
      <c s="34" t="s">
        <v>3414</v>
      </c>
      <c s="35" t="s">
        <v>5</v>
      </c>
      <c s="6" t="s">
        <v>3415</v>
      </c>
      <c s="36" t="s">
        <v>131</v>
      </c>
      <c s="37">
        <v>1</v>
      </c>
      <c s="36">
        <v>0</v>
      </c>
      <c s="36">
        <f>ROUND(G332*H332,6)</f>
      </c>
      <c r="L332" s="38">
        <v>0</v>
      </c>
      <c s="32">
        <f>ROUND(ROUND(L332,2)*ROUND(G332,3),2)</f>
      </c>
      <c s="36" t="s">
        <v>54</v>
      </c>
      <c>
        <f>(M332*21)/100</f>
      </c>
      <c t="s">
        <v>27</v>
      </c>
    </row>
    <row r="333" spans="1:5" ht="12.75">
      <c r="A333" s="35" t="s">
        <v>55</v>
      </c>
      <c r="E333" s="39" t="s">
        <v>3415</v>
      </c>
    </row>
    <row r="334" spans="1:5" ht="12.75">
      <c r="A334" s="35" t="s">
        <v>56</v>
      </c>
      <c r="E334" s="40" t="s">
        <v>5</v>
      </c>
    </row>
    <row r="335" spans="1:5" ht="12.75">
      <c r="A335" t="s">
        <v>57</v>
      </c>
      <c r="E335" s="39" t="s">
        <v>5</v>
      </c>
    </row>
    <row r="336" spans="1:16" ht="12.75">
      <c r="A336" t="s">
        <v>49</v>
      </c>
      <c s="34" t="s">
        <v>822</v>
      </c>
      <c s="34" t="s">
        <v>3416</v>
      </c>
      <c s="35" t="s">
        <v>5</v>
      </c>
      <c s="6" t="s">
        <v>3417</v>
      </c>
      <c s="36" t="s">
        <v>131</v>
      </c>
      <c s="37">
        <v>452</v>
      </c>
      <c s="36">
        <v>0</v>
      </c>
      <c s="36">
        <f>ROUND(G336*H336,6)</f>
      </c>
      <c r="L336" s="38">
        <v>0</v>
      </c>
      <c s="32">
        <f>ROUND(ROUND(L336,2)*ROUND(G336,3),2)</f>
      </c>
      <c s="36" t="s">
        <v>54</v>
      </c>
      <c>
        <f>(M336*21)/100</f>
      </c>
      <c t="s">
        <v>27</v>
      </c>
    </row>
    <row r="337" spans="1:5" ht="12.75">
      <c r="A337" s="35" t="s">
        <v>55</v>
      </c>
      <c r="E337" s="39" t="s">
        <v>3417</v>
      </c>
    </row>
    <row r="338" spans="1:5" ht="12.75">
      <c r="A338" s="35" t="s">
        <v>56</v>
      </c>
      <c r="E338" s="40" t="s">
        <v>5</v>
      </c>
    </row>
    <row r="339" spans="1:5" ht="12.75">
      <c r="A339" t="s">
        <v>57</v>
      </c>
      <c r="E339" s="39" t="s">
        <v>5</v>
      </c>
    </row>
    <row r="340" spans="1:16" ht="12.75">
      <c r="A340" t="s">
        <v>49</v>
      </c>
      <c s="34" t="s">
        <v>825</v>
      </c>
      <c s="34" t="s">
        <v>3418</v>
      </c>
      <c s="35" t="s">
        <v>5</v>
      </c>
      <c s="6" t="s">
        <v>3419</v>
      </c>
      <c s="36" t="s">
        <v>131</v>
      </c>
      <c s="37">
        <v>70</v>
      </c>
      <c s="36">
        <v>0</v>
      </c>
      <c s="36">
        <f>ROUND(G340*H340,6)</f>
      </c>
      <c r="L340" s="38">
        <v>0</v>
      </c>
      <c s="32">
        <f>ROUND(ROUND(L340,2)*ROUND(G340,3),2)</f>
      </c>
      <c s="36" t="s">
        <v>54</v>
      </c>
      <c>
        <f>(M340*21)/100</f>
      </c>
      <c t="s">
        <v>27</v>
      </c>
    </row>
    <row r="341" spans="1:5" ht="12.75">
      <c r="A341" s="35" t="s">
        <v>55</v>
      </c>
      <c r="E341" s="39" t="s">
        <v>3419</v>
      </c>
    </row>
    <row r="342" spans="1:5" ht="12.75">
      <c r="A342" s="35" t="s">
        <v>56</v>
      </c>
      <c r="E342" s="40" t="s">
        <v>5</v>
      </c>
    </row>
    <row r="343" spans="1:5" ht="12.75">
      <c r="A343" t="s">
        <v>57</v>
      </c>
      <c r="E343" s="39" t="s">
        <v>5</v>
      </c>
    </row>
    <row r="344" spans="1:16" ht="12.75">
      <c r="A344" t="s">
        <v>49</v>
      </c>
      <c s="34" t="s">
        <v>828</v>
      </c>
      <c s="34" t="s">
        <v>3420</v>
      </c>
      <c s="35" t="s">
        <v>5</v>
      </c>
      <c s="6" t="s">
        <v>3419</v>
      </c>
      <c s="36" t="s">
        <v>131</v>
      </c>
      <c s="37">
        <v>41</v>
      </c>
      <c s="36">
        <v>0</v>
      </c>
      <c s="36">
        <f>ROUND(G344*H344,6)</f>
      </c>
      <c r="L344" s="38">
        <v>0</v>
      </c>
      <c s="32">
        <f>ROUND(ROUND(L344,2)*ROUND(G344,3),2)</f>
      </c>
      <c s="36" t="s">
        <v>54</v>
      </c>
      <c>
        <f>(M344*21)/100</f>
      </c>
      <c t="s">
        <v>27</v>
      </c>
    </row>
    <row r="345" spans="1:5" ht="12.75">
      <c r="A345" s="35" t="s">
        <v>55</v>
      </c>
      <c r="E345" s="39" t="s">
        <v>3419</v>
      </c>
    </row>
    <row r="346" spans="1:5" ht="12.75">
      <c r="A346" s="35" t="s">
        <v>56</v>
      </c>
      <c r="E346" s="40" t="s">
        <v>5</v>
      </c>
    </row>
    <row r="347" spans="1:5" ht="12.75">
      <c r="A347" t="s">
        <v>57</v>
      </c>
      <c r="E347" s="39" t="s">
        <v>5</v>
      </c>
    </row>
    <row r="348" spans="1:16" ht="12.75">
      <c r="A348" t="s">
        <v>49</v>
      </c>
      <c s="34" t="s">
        <v>831</v>
      </c>
      <c s="34" t="s">
        <v>3421</v>
      </c>
      <c s="35" t="s">
        <v>5</v>
      </c>
      <c s="6" t="s">
        <v>3419</v>
      </c>
      <c s="36" t="s">
        <v>131</v>
      </c>
      <c s="37">
        <v>65</v>
      </c>
      <c s="36">
        <v>0</v>
      </c>
      <c s="36">
        <f>ROUND(G348*H348,6)</f>
      </c>
      <c r="L348" s="38">
        <v>0</v>
      </c>
      <c s="32">
        <f>ROUND(ROUND(L348,2)*ROUND(G348,3),2)</f>
      </c>
      <c s="36" t="s">
        <v>54</v>
      </c>
      <c>
        <f>(M348*21)/100</f>
      </c>
      <c t="s">
        <v>27</v>
      </c>
    </row>
    <row r="349" spans="1:5" ht="12.75">
      <c r="A349" s="35" t="s">
        <v>55</v>
      </c>
      <c r="E349" s="39" t="s">
        <v>3419</v>
      </c>
    </row>
    <row r="350" spans="1:5" ht="12.75">
      <c r="A350" s="35" t="s">
        <v>56</v>
      </c>
      <c r="E350" s="40" t="s">
        <v>5</v>
      </c>
    </row>
    <row r="351" spans="1:5" ht="12.75">
      <c r="A351" t="s">
        <v>57</v>
      </c>
      <c r="E351" s="39" t="s">
        <v>5</v>
      </c>
    </row>
    <row r="352" spans="1:16" ht="12.75">
      <c r="A352" t="s">
        <v>49</v>
      </c>
      <c s="34" t="s">
        <v>834</v>
      </c>
      <c s="34" t="s">
        <v>3422</v>
      </c>
      <c s="35" t="s">
        <v>5</v>
      </c>
      <c s="6" t="s">
        <v>3419</v>
      </c>
      <c s="36" t="s">
        <v>131</v>
      </c>
      <c s="37">
        <v>56</v>
      </c>
      <c s="36">
        <v>0</v>
      </c>
      <c s="36">
        <f>ROUND(G352*H352,6)</f>
      </c>
      <c r="L352" s="38">
        <v>0</v>
      </c>
      <c s="32">
        <f>ROUND(ROUND(L352,2)*ROUND(G352,3),2)</f>
      </c>
      <c s="36" t="s">
        <v>54</v>
      </c>
      <c>
        <f>(M352*21)/100</f>
      </c>
      <c t="s">
        <v>27</v>
      </c>
    </row>
    <row r="353" spans="1:5" ht="12.75">
      <c r="A353" s="35" t="s">
        <v>55</v>
      </c>
      <c r="E353" s="39" t="s">
        <v>3419</v>
      </c>
    </row>
    <row r="354" spans="1:5" ht="12.75">
      <c r="A354" s="35" t="s">
        <v>56</v>
      </c>
      <c r="E354" s="40" t="s">
        <v>5</v>
      </c>
    </row>
    <row r="355" spans="1:5" ht="12.75">
      <c r="A355" t="s">
        <v>57</v>
      </c>
      <c r="E355" s="39" t="s">
        <v>5</v>
      </c>
    </row>
    <row r="356" spans="1:16" ht="12.75">
      <c r="A356" t="s">
        <v>49</v>
      </c>
      <c s="34" t="s">
        <v>837</v>
      </c>
      <c s="34" t="s">
        <v>3423</v>
      </c>
      <c s="35" t="s">
        <v>5</v>
      </c>
      <c s="6" t="s">
        <v>3419</v>
      </c>
      <c s="36" t="s">
        <v>131</v>
      </c>
      <c s="37">
        <v>44</v>
      </c>
      <c s="36">
        <v>0</v>
      </c>
      <c s="36">
        <f>ROUND(G356*H356,6)</f>
      </c>
      <c r="L356" s="38">
        <v>0</v>
      </c>
      <c s="32">
        <f>ROUND(ROUND(L356,2)*ROUND(G356,3),2)</f>
      </c>
      <c s="36" t="s">
        <v>54</v>
      </c>
      <c>
        <f>(M356*21)/100</f>
      </c>
      <c t="s">
        <v>27</v>
      </c>
    </row>
    <row r="357" spans="1:5" ht="12.75">
      <c r="A357" s="35" t="s">
        <v>55</v>
      </c>
      <c r="E357" s="39" t="s">
        <v>3419</v>
      </c>
    </row>
    <row r="358" spans="1:5" ht="12.75">
      <c r="A358" s="35" t="s">
        <v>56</v>
      </c>
      <c r="E358" s="40" t="s">
        <v>5</v>
      </c>
    </row>
    <row r="359" spans="1:5" ht="12.75">
      <c r="A359" t="s">
        <v>57</v>
      </c>
      <c r="E359" s="39" t="s">
        <v>5</v>
      </c>
    </row>
    <row r="360" spans="1:16" ht="12.75">
      <c r="A360" t="s">
        <v>49</v>
      </c>
      <c s="34" t="s">
        <v>840</v>
      </c>
      <c s="34" t="s">
        <v>3424</v>
      </c>
      <c s="35" t="s">
        <v>5</v>
      </c>
      <c s="6" t="s">
        <v>3425</v>
      </c>
      <c s="36" t="s">
        <v>131</v>
      </c>
      <c s="37">
        <v>22</v>
      </c>
      <c s="36">
        <v>0</v>
      </c>
      <c s="36">
        <f>ROUND(G360*H360,6)</f>
      </c>
      <c r="L360" s="38">
        <v>0</v>
      </c>
      <c s="32">
        <f>ROUND(ROUND(L360,2)*ROUND(G360,3),2)</f>
      </c>
      <c s="36" t="s">
        <v>54</v>
      </c>
      <c>
        <f>(M360*21)/100</f>
      </c>
      <c t="s">
        <v>27</v>
      </c>
    </row>
    <row r="361" spans="1:5" ht="12.75">
      <c r="A361" s="35" t="s">
        <v>55</v>
      </c>
      <c r="E361" s="39" t="s">
        <v>3425</v>
      </c>
    </row>
    <row r="362" spans="1:5" ht="12.75">
      <c r="A362" s="35" t="s">
        <v>56</v>
      </c>
      <c r="E362" s="40" t="s">
        <v>5</v>
      </c>
    </row>
    <row r="363" spans="1:5" ht="12.75">
      <c r="A363" t="s">
        <v>57</v>
      </c>
      <c r="E363" s="39" t="s">
        <v>5</v>
      </c>
    </row>
    <row r="364" spans="1:16" ht="12.75">
      <c r="A364" t="s">
        <v>49</v>
      </c>
      <c s="34" t="s">
        <v>527</v>
      </c>
      <c s="34" t="s">
        <v>3426</v>
      </c>
      <c s="35" t="s">
        <v>5</v>
      </c>
      <c s="6" t="s">
        <v>3427</v>
      </c>
      <c s="36" t="s">
        <v>131</v>
      </c>
      <c s="37">
        <v>300</v>
      </c>
      <c s="36">
        <v>0</v>
      </c>
      <c s="36">
        <f>ROUND(G364*H364,6)</f>
      </c>
      <c r="L364" s="38">
        <v>0</v>
      </c>
      <c s="32">
        <f>ROUND(ROUND(L364,2)*ROUND(G364,3),2)</f>
      </c>
      <c s="36" t="s">
        <v>54</v>
      </c>
      <c>
        <f>(M364*21)/100</f>
      </c>
      <c t="s">
        <v>27</v>
      </c>
    </row>
    <row r="365" spans="1:5" ht="12.75">
      <c r="A365" s="35" t="s">
        <v>55</v>
      </c>
      <c r="E365" s="39" t="s">
        <v>3427</v>
      </c>
    </row>
    <row r="366" spans="1:5" ht="12.75">
      <c r="A366" s="35" t="s">
        <v>56</v>
      </c>
      <c r="E366" s="40" t="s">
        <v>5</v>
      </c>
    </row>
    <row r="367" spans="1:5" ht="12.75">
      <c r="A367" t="s">
        <v>57</v>
      </c>
      <c r="E367" s="39" t="s">
        <v>5</v>
      </c>
    </row>
    <row r="368" spans="1:16" ht="12.75">
      <c r="A368" t="s">
        <v>49</v>
      </c>
      <c s="34" t="s">
        <v>845</v>
      </c>
      <c s="34" t="s">
        <v>3428</v>
      </c>
      <c s="35" t="s">
        <v>5</v>
      </c>
      <c s="6" t="s">
        <v>3429</v>
      </c>
      <c s="36" t="s">
        <v>131</v>
      </c>
      <c s="37">
        <v>20</v>
      </c>
      <c s="36">
        <v>0</v>
      </c>
      <c s="36">
        <f>ROUND(G368*H368,6)</f>
      </c>
      <c r="L368" s="38">
        <v>0</v>
      </c>
      <c s="32">
        <f>ROUND(ROUND(L368,2)*ROUND(G368,3),2)</f>
      </c>
      <c s="36" t="s">
        <v>54</v>
      </c>
      <c>
        <f>(M368*21)/100</f>
      </c>
      <c t="s">
        <v>27</v>
      </c>
    </row>
    <row r="369" spans="1:5" ht="12.75">
      <c r="A369" s="35" t="s">
        <v>55</v>
      </c>
      <c r="E369" s="39" t="s">
        <v>3429</v>
      </c>
    </row>
    <row r="370" spans="1:5" ht="12.75">
      <c r="A370" s="35" t="s">
        <v>56</v>
      </c>
      <c r="E370" s="40" t="s">
        <v>5</v>
      </c>
    </row>
    <row r="371" spans="1:5" ht="12.75">
      <c r="A371" t="s">
        <v>57</v>
      </c>
      <c r="E371" s="39" t="s">
        <v>5</v>
      </c>
    </row>
    <row r="372" spans="1:16" ht="12.75">
      <c r="A372" t="s">
        <v>49</v>
      </c>
      <c s="34" t="s">
        <v>848</v>
      </c>
      <c s="34" t="s">
        <v>3430</v>
      </c>
      <c s="35" t="s">
        <v>5</v>
      </c>
      <c s="6" t="s">
        <v>3431</v>
      </c>
      <c s="36" t="s">
        <v>131</v>
      </c>
      <c s="37">
        <v>500</v>
      </c>
      <c s="36">
        <v>0</v>
      </c>
      <c s="36">
        <f>ROUND(G372*H372,6)</f>
      </c>
      <c r="L372" s="38">
        <v>0</v>
      </c>
      <c s="32">
        <f>ROUND(ROUND(L372,2)*ROUND(G372,3),2)</f>
      </c>
      <c s="36" t="s">
        <v>54</v>
      </c>
      <c>
        <f>(M372*21)/100</f>
      </c>
      <c t="s">
        <v>27</v>
      </c>
    </row>
    <row r="373" spans="1:5" ht="12.75">
      <c r="A373" s="35" t="s">
        <v>55</v>
      </c>
      <c r="E373" s="39" t="s">
        <v>3431</v>
      </c>
    </row>
    <row r="374" spans="1:5" ht="12.75">
      <c r="A374" s="35" t="s">
        <v>56</v>
      </c>
      <c r="E374" s="40" t="s">
        <v>5</v>
      </c>
    </row>
    <row r="375" spans="1:5" ht="12.75">
      <c r="A375" t="s">
        <v>57</v>
      </c>
      <c r="E375" s="39" t="s">
        <v>5</v>
      </c>
    </row>
    <row r="376" spans="1:16" ht="12.75">
      <c r="A376" t="s">
        <v>49</v>
      </c>
      <c s="34" t="s">
        <v>851</v>
      </c>
      <c s="34" t="s">
        <v>3432</v>
      </c>
      <c s="35" t="s">
        <v>5</v>
      </c>
      <c s="6" t="s">
        <v>3433</v>
      </c>
      <c s="36" t="s">
        <v>131</v>
      </c>
      <c s="37">
        <v>2000</v>
      </c>
      <c s="36">
        <v>0</v>
      </c>
      <c s="36">
        <f>ROUND(G376*H376,6)</f>
      </c>
      <c r="L376" s="38">
        <v>0</v>
      </c>
      <c s="32">
        <f>ROUND(ROUND(L376,2)*ROUND(G376,3),2)</f>
      </c>
      <c s="36" t="s">
        <v>54</v>
      </c>
      <c>
        <f>(M376*21)/100</f>
      </c>
      <c t="s">
        <v>27</v>
      </c>
    </row>
    <row r="377" spans="1:5" ht="12.75">
      <c r="A377" s="35" t="s">
        <v>55</v>
      </c>
      <c r="E377" s="39" t="s">
        <v>3433</v>
      </c>
    </row>
    <row r="378" spans="1:5" ht="12.75">
      <c r="A378" s="35" t="s">
        <v>56</v>
      </c>
      <c r="E378" s="40" t="s">
        <v>5</v>
      </c>
    </row>
    <row r="379" spans="1:5" ht="12.75">
      <c r="A379" t="s">
        <v>57</v>
      </c>
      <c r="E379" s="39" t="s">
        <v>5</v>
      </c>
    </row>
    <row r="380" spans="1:16" ht="12.75">
      <c r="A380" t="s">
        <v>49</v>
      </c>
      <c s="34" t="s">
        <v>854</v>
      </c>
      <c s="34" t="s">
        <v>3434</v>
      </c>
      <c s="35" t="s">
        <v>5</v>
      </c>
      <c s="6" t="s">
        <v>3435</v>
      </c>
      <c s="36" t="s">
        <v>131</v>
      </c>
      <c s="37">
        <v>1</v>
      </c>
      <c s="36">
        <v>0</v>
      </c>
      <c s="36">
        <f>ROUND(G380*H380,6)</f>
      </c>
      <c r="L380" s="38">
        <v>0</v>
      </c>
      <c s="32">
        <f>ROUND(ROUND(L380,2)*ROUND(G380,3),2)</f>
      </c>
      <c s="36" t="s">
        <v>54</v>
      </c>
      <c>
        <f>(M380*21)/100</f>
      </c>
      <c t="s">
        <v>27</v>
      </c>
    </row>
    <row r="381" spans="1:5" ht="12.75">
      <c r="A381" s="35" t="s">
        <v>55</v>
      </c>
      <c r="E381" s="39" t="s">
        <v>3435</v>
      </c>
    </row>
    <row r="382" spans="1:5" ht="12.75">
      <c r="A382" s="35" t="s">
        <v>56</v>
      </c>
      <c r="E382" s="40" t="s">
        <v>5</v>
      </c>
    </row>
    <row r="383" spans="1:5" ht="12.75">
      <c r="A383" t="s">
        <v>57</v>
      </c>
      <c r="E383" s="39" t="s">
        <v>5</v>
      </c>
    </row>
    <row r="384" spans="1:16" ht="12.75">
      <c r="A384" t="s">
        <v>49</v>
      </c>
      <c s="34" t="s">
        <v>857</v>
      </c>
      <c s="34" t="s">
        <v>3436</v>
      </c>
      <c s="35" t="s">
        <v>5</v>
      </c>
      <c s="6" t="s">
        <v>3437</v>
      </c>
      <c s="36" t="s">
        <v>131</v>
      </c>
      <c s="37">
        <v>1</v>
      </c>
      <c s="36">
        <v>0</v>
      </c>
      <c s="36">
        <f>ROUND(G384*H384,6)</f>
      </c>
      <c r="L384" s="38">
        <v>0</v>
      </c>
      <c s="32">
        <f>ROUND(ROUND(L384,2)*ROUND(G384,3),2)</f>
      </c>
      <c s="36" t="s">
        <v>54</v>
      </c>
      <c>
        <f>(M384*21)/100</f>
      </c>
      <c t="s">
        <v>27</v>
      </c>
    </row>
    <row r="385" spans="1:5" ht="12.75">
      <c r="A385" s="35" t="s">
        <v>55</v>
      </c>
      <c r="E385" s="39" t="s">
        <v>3437</v>
      </c>
    </row>
    <row r="386" spans="1:5" ht="12.75">
      <c r="A386" s="35" t="s">
        <v>56</v>
      </c>
      <c r="E386" s="40" t="s">
        <v>5</v>
      </c>
    </row>
    <row r="387" spans="1:5" ht="12.75">
      <c r="A387" t="s">
        <v>57</v>
      </c>
      <c r="E387" s="39" t="s">
        <v>5</v>
      </c>
    </row>
    <row r="388" spans="1:16" ht="12.75">
      <c r="A388" t="s">
        <v>49</v>
      </c>
      <c s="34" t="s">
        <v>860</v>
      </c>
      <c s="34" t="s">
        <v>3438</v>
      </c>
      <c s="35" t="s">
        <v>5</v>
      </c>
      <c s="6" t="s">
        <v>3439</v>
      </c>
      <c s="36" t="s">
        <v>131</v>
      </c>
      <c s="37">
        <v>1</v>
      </c>
      <c s="36">
        <v>0</v>
      </c>
      <c s="36">
        <f>ROUND(G388*H388,6)</f>
      </c>
      <c r="L388" s="38">
        <v>0</v>
      </c>
      <c s="32">
        <f>ROUND(ROUND(L388,2)*ROUND(G388,3),2)</f>
      </c>
      <c s="36" t="s">
        <v>54</v>
      </c>
      <c>
        <f>(M388*21)/100</f>
      </c>
      <c t="s">
        <v>27</v>
      </c>
    </row>
    <row r="389" spans="1:5" ht="12.75">
      <c r="A389" s="35" t="s">
        <v>55</v>
      </c>
      <c r="E389" s="39" t="s">
        <v>3439</v>
      </c>
    </row>
    <row r="390" spans="1:5" ht="12.75">
      <c r="A390" s="35" t="s">
        <v>56</v>
      </c>
      <c r="E390" s="40" t="s">
        <v>5</v>
      </c>
    </row>
    <row r="391" spans="1:5" ht="12.75">
      <c r="A391" t="s">
        <v>57</v>
      </c>
      <c r="E391" s="39" t="s">
        <v>5</v>
      </c>
    </row>
    <row r="392" spans="1:16" ht="12.75">
      <c r="A392" t="s">
        <v>49</v>
      </c>
      <c s="34" t="s">
        <v>559</v>
      </c>
      <c s="34" t="s">
        <v>3440</v>
      </c>
      <c s="35" t="s">
        <v>5</v>
      </c>
      <c s="6" t="s">
        <v>3441</v>
      </c>
      <c s="36" t="s">
        <v>131</v>
      </c>
      <c s="37">
        <v>1</v>
      </c>
      <c s="36">
        <v>0</v>
      </c>
      <c s="36">
        <f>ROUND(G392*H392,6)</f>
      </c>
      <c r="L392" s="38">
        <v>0</v>
      </c>
      <c s="32">
        <f>ROUND(ROUND(L392,2)*ROUND(G392,3),2)</f>
      </c>
      <c s="36" t="s">
        <v>54</v>
      </c>
      <c>
        <f>(M392*21)/100</f>
      </c>
      <c t="s">
        <v>27</v>
      </c>
    </row>
    <row r="393" spans="1:5" ht="12.75">
      <c r="A393" s="35" t="s">
        <v>55</v>
      </c>
      <c r="E393" s="39" t="s">
        <v>3441</v>
      </c>
    </row>
    <row r="394" spans="1:5" ht="12.75">
      <c r="A394" s="35" t="s">
        <v>56</v>
      </c>
      <c r="E394" s="40" t="s">
        <v>5</v>
      </c>
    </row>
    <row r="395" spans="1:5" ht="12.75">
      <c r="A395" t="s">
        <v>57</v>
      </c>
      <c r="E395" s="39" t="s">
        <v>5</v>
      </c>
    </row>
    <row r="396" spans="1:16" ht="12.75">
      <c r="A396" t="s">
        <v>49</v>
      </c>
      <c s="34" t="s">
        <v>865</v>
      </c>
      <c s="34" t="s">
        <v>3442</v>
      </c>
      <c s="35" t="s">
        <v>5</v>
      </c>
      <c s="6" t="s">
        <v>3443</v>
      </c>
      <c s="36" t="s">
        <v>251</v>
      </c>
      <c s="37">
        <v>12</v>
      </c>
      <c s="36">
        <v>0</v>
      </c>
      <c s="36">
        <f>ROUND(G396*H396,6)</f>
      </c>
      <c r="L396" s="38">
        <v>0</v>
      </c>
      <c s="32">
        <f>ROUND(ROUND(L396,2)*ROUND(G396,3),2)</f>
      </c>
      <c s="36" t="s">
        <v>54</v>
      </c>
      <c>
        <f>(M396*21)/100</f>
      </c>
      <c t="s">
        <v>27</v>
      </c>
    </row>
    <row r="397" spans="1:5" ht="12.75">
      <c r="A397" s="35" t="s">
        <v>55</v>
      </c>
      <c r="E397" s="39" t="s">
        <v>3443</v>
      </c>
    </row>
    <row r="398" spans="1:5" ht="12.75">
      <c r="A398" s="35" t="s">
        <v>56</v>
      </c>
      <c r="E398" s="40" t="s">
        <v>5</v>
      </c>
    </row>
    <row r="399" spans="1:5" ht="12.75">
      <c r="A399" t="s">
        <v>57</v>
      </c>
      <c r="E399" s="39" t="s">
        <v>5</v>
      </c>
    </row>
    <row r="400" spans="1:16" ht="12.75">
      <c r="A400" t="s">
        <v>49</v>
      </c>
      <c s="34" t="s">
        <v>868</v>
      </c>
      <c s="34" t="s">
        <v>3444</v>
      </c>
      <c s="35" t="s">
        <v>5</v>
      </c>
      <c s="6" t="s">
        <v>3445</v>
      </c>
      <c s="36" t="s">
        <v>251</v>
      </c>
      <c s="37">
        <v>16</v>
      </c>
      <c s="36">
        <v>0</v>
      </c>
      <c s="36">
        <f>ROUND(G400*H400,6)</f>
      </c>
      <c r="L400" s="38">
        <v>0</v>
      </c>
      <c s="32">
        <f>ROUND(ROUND(L400,2)*ROUND(G400,3),2)</f>
      </c>
      <c s="36" t="s">
        <v>54</v>
      </c>
      <c>
        <f>(M400*21)/100</f>
      </c>
      <c t="s">
        <v>27</v>
      </c>
    </row>
    <row r="401" spans="1:5" ht="12.75">
      <c r="A401" s="35" t="s">
        <v>55</v>
      </c>
      <c r="E401" s="39" t="s">
        <v>3445</v>
      </c>
    </row>
    <row r="402" spans="1:5" ht="12.75">
      <c r="A402" s="35" t="s">
        <v>56</v>
      </c>
      <c r="E402" s="40" t="s">
        <v>5</v>
      </c>
    </row>
    <row r="403" spans="1:5" ht="12.75">
      <c r="A403" t="s">
        <v>57</v>
      </c>
      <c r="E403" s="39" t="s">
        <v>5</v>
      </c>
    </row>
    <row r="404" spans="1:16" ht="12.75">
      <c r="A404" t="s">
        <v>49</v>
      </c>
      <c s="34" t="s">
        <v>871</v>
      </c>
      <c s="34" t="s">
        <v>3446</v>
      </c>
      <c s="35" t="s">
        <v>5</v>
      </c>
      <c s="6" t="s">
        <v>3447</v>
      </c>
      <c s="36" t="s">
        <v>131</v>
      </c>
      <c s="37">
        <v>30</v>
      </c>
      <c s="36">
        <v>0</v>
      </c>
      <c s="36">
        <f>ROUND(G404*H404,6)</f>
      </c>
      <c r="L404" s="38">
        <v>0</v>
      </c>
      <c s="32">
        <f>ROUND(ROUND(L404,2)*ROUND(G404,3),2)</f>
      </c>
      <c s="36" t="s">
        <v>54</v>
      </c>
      <c>
        <f>(M404*21)/100</f>
      </c>
      <c t="s">
        <v>27</v>
      </c>
    </row>
    <row r="405" spans="1:5" ht="12.75">
      <c r="A405" s="35" t="s">
        <v>55</v>
      </c>
      <c r="E405" s="39" t="s">
        <v>3447</v>
      </c>
    </row>
    <row r="406" spans="1:5" ht="12.75">
      <c r="A406" s="35" t="s">
        <v>56</v>
      </c>
      <c r="E406" s="40" t="s">
        <v>5</v>
      </c>
    </row>
    <row r="407" spans="1:5" ht="12.75">
      <c r="A407" t="s">
        <v>57</v>
      </c>
      <c r="E407" s="39" t="s">
        <v>5</v>
      </c>
    </row>
    <row r="408" spans="1:16" ht="12.75">
      <c r="A408" t="s">
        <v>49</v>
      </c>
      <c s="34" t="s">
        <v>874</v>
      </c>
      <c s="34" t="s">
        <v>3448</v>
      </c>
      <c s="35" t="s">
        <v>5</v>
      </c>
      <c s="6" t="s">
        <v>3449</v>
      </c>
      <c s="36" t="s">
        <v>131</v>
      </c>
      <c s="37">
        <v>45</v>
      </c>
      <c s="36">
        <v>0</v>
      </c>
      <c s="36">
        <f>ROUND(G408*H408,6)</f>
      </c>
      <c r="L408" s="38">
        <v>0</v>
      </c>
      <c s="32">
        <f>ROUND(ROUND(L408,2)*ROUND(G408,3),2)</f>
      </c>
      <c s="36" t="s">
        <v>54</v>
      </c>
      <c>
        <f>(M408*21)/100</f>
      </c>
      <c t="s">
        <v>27</v>
      </c>
    </row>
    <row r="409" spans="1:5" ht="12.75">
      <c r="A409" s="35" t="s">
        <v>55</v>
      </c>
      <c r="E409" s="39" t="s">
        <v>3449</v>
      </c>
    </row>
    <row r="410" spans="1:5" ht="12.75">
      <c r="A410" s="35" t="s">
        <v>56</v>
      </c>
      <c r="E410" s="40" t="s">
        <v>5</v>
      </c>
    </row>
    <row r="411" spans="1:5" ht="12.75">
      <c r="A411" t="s">
        <v>57</v>
      </c>
      <c r="E411" s="39" t="s">
        <v>5</v>
      </c>
    </row>
    <row r="412" spans="1:16" ht="12.75">
      <c r="A412" t="s">
        <v>49</v>
      </c>
      <c s="34" t="s">
        <v>877</v>
      </c>
      <c s="34" t="s">
        <v>3450</v>
      </c>
      <c s="35" t="s">
        <v>5</v>
      </c>
      <c s="6" t="s">
        <v>3451</v>
      </c>
      <c s="36" t="s">
        <v>131</v>
      </c>
      <c s="37">
        <v>7</v>
      </c>
      <c s="36">
        <v>0</v>
      </c>
      <c s="36">
        <f>ROUND(G412*H412,6)</f>
      </c>
      <c r="L412" s="38">
        <v>0</v>
      </c>
      <c s="32">
        <f>ROUND(ROUND(L412,2)*ROUND(G412,3),2)</f>
      </c>
      <c s="36" t="s">
        <v>54</v>
      </c>
      <c>
        <f>(M412*21)/100</f>
      </c>
      <c t="s">
        <v>27</v>
      </c>
    </row>
    <row r="413" spans="1:5" ht="12.75">
      <c r="A413" s="35" t="s">
        <v>55</v>
      </c>
      <c r="E413" s="39" t="s">
        <v>3451</v>
      </c>
    </row>
    <row r="414" spans="1:5" ht="12.75">
      <c r="A414" s="35" t="s">
        <v>56</v>
      </c>
      <c r="E414" s="40" t="s">
        <v>5</v>
      </c>
    </row>
    <row r="415" spans="1:5" ht="12.75">
      <c r="A415" t="s">
        <v>57</v>
      </c>
      <c r="E415" s="39" t="s">
        <v>5</v>
      </c>
    </row>
    <row r="416" spans="1:16" ht="12.75">
      <c r="A416" t="s">
        <v>49</v>
      </c>
      <c s="34" t="s">
        <v>880</v>
      </c>
      <c s="34" t="s">
        <v>3452</v>
      </c>
      <c s="35" t="s">
        <v>5</v>
      </c>
      <c s="6" t="s">
        <v>3453</v>
      </c>
      <c s="36" t="s">
        <v>172</v>
      </c>
      <c s="37">
        <v>40</v>
      </c>
      <c s="36">
        <v>0</v>
      </c>
      <c s="36">
        <f>ROUND(G416*H416,6)</f>
      </c>
      <c r="L416" s="38">
        <v>0</v>
      </c>
      <c s="32">
        <f>ROUND(ROUND(L416,2)*ROUND(G416,3),2)</f>
      </c>
      <c s="36" t="s">
        <v>54</v>
      </c>
      <c>
        <f>(M416*21)/100</f>
      </c>
      <c t="s">
        <v>27</v>
      </c>
    </row>
    <row r="417" spans="1:5" ht="12.75">
      <c r="A417" s="35" t="s">
        <v>55</v>
      </c>
      <c r="E417" s="39" t="s">
        <v>3453</v>
      </c>
    </row>
    <row r="418" spans="1:5" ht="12.75">
      <c r="A418" s="35" t="s">
        <v>56</v>
      </c>
      <c r="E418" s="40" t="s">
        <v>5</v>
      </c>
    </row>
    <row r="419" spans="1:5" ht="12.75">
      <c r="A419" t="s">
        <v>57</v>
      </c>
      <c r="E419" s="39" t="s">
        <v>5</v>
      </c>
    </row>
    <row r="420" spans="1:16" ht="12.75">
      <c r="A420" t="s">
        <v>49</v>
      </c>
      <c s="34" t="s">
        <v>883</v>
      </c>
      <c s="34" t="s">
        <v>3454</v>
      </c>
      <c s="35" t="s">
        <v>5</v>
      </c>
      <c s="6" t="s">
        <v>3455</v>
      </c>
      <c s="36" t="s">
        <v>131</v>
      </c>
      <c s="37">
        <v>32</v>
      </c>
      <c s="36">
        <v>0</v>
      </c>
      <c s="36">
        <f>ROUND(G420*H420,6)</f>
      </c>
      <c r="L420" s="38">
        <v>0</v>
      </c>
      <c s="32">
        <f>ROUND(ROUND(L420,2)*ROUND(G420,3),2)</f>
      </c>
      <c s="36" t="s">
        <v>54</v>
      </c>
      <c>
        <f>(M420*21)/100</f>
      </c>
      <c t="s">
        <v>27</v>
      </c>
    </row>
    <row r="421" spans="1:5" ht="12.75">
      <c r="A421" s="35" t="s">
        <v>55</v>
      </c>
      <c r="E421" s="39" t="s">
        <v>3455</v>
      </c>
    </row>
    <row r="422" spans="1:5" ht="12.75">
      <c r="A422" s="35" t="s">
        <v>56</v>
      </c>
      <c r="E422" s="40" t="s">
        <v>5</v>
      </c>
    </row>
    <row r="423" spans="1:5" ht="12.75">
      <c r="A423" t="s">
        <v>57</v>
      </c>
      <c r="E423" s="39" t="s">
        <v>5</v>
      </c>
    </row>
    <row r="424" spans="1:13" ht="12.75">
      <c r="A424" t="s">
        <v>46</v>
      </c>
      <c r="C424" s="31" t="s">
        <v>3456</v>
      </c>
      <c r="E424" s="33" t="s">
        <v>3457</v>
      </c>
      <c r="J424" s="32">
        <f>0</f>
      </c>
      <c s="32">
        <f>0</f>
      </c>
      <c s="32">
        <f>0+L425+L429</f>
      </c>
      <c s="32">
        <f>0+M425+M429</f>
      </c>
    </row>
    <row r="425" spans="1:16" ht="12.75">
      <c r="A425" t="s">
        <v>49</v>
      </c>
      <c s="34" t="s">
        <v>886</v>
      </c>
      <c s="34" t="s">
        <v>3458</v>
      </c>
      <c s="35" t="s">
        <v>5</v>
      </c>
      <c s="6" t="s">
        <v>3459</v>
      </c>
      <c s="36" t="s">
        <v>131</v>
      </c>
      <c s="37">
        <v>80</v>
      </c>
      <c s="36">
        <v>0</v>
      </c>
      <c s="36">
        <f>ROUND(G425*H425,6)</f>
      </c>
      <c r="L425" s="38">
        <v>0</v>
      </c>
      <c s="32">
        <f>ROUND(ROUND(L425,2)*ROUND(G425,3),2)</f>
      </c>
      <c s="36" t="s">
        <v>54</v>
      </c>
      <c>
        <f>(M425*21)/100</f>
      </c>
      <c t="s">
        <v>27</v>
      </c>
    </row>
    <row r="426" spans="1:5" ht="12.75">
      <c r="A426" s="35" t="s">
        <v>55</v>
      </c>
      <c r="E426" s="39" t="s">
        <v>3459</v>
      </c>
    </row>
    <row r="427" spans="1:5" ht="12.75">
      <c r="A427" s="35" t="s">
        <v>56</v>
      </c>
      <c r="E427" s="40" t="s">
        <v>5</v>
      </c>
    </row>
    <row r="428" spans="1:5" ht="12.75">
      <c r="A428" t="s">
        <v>57</v>
      </c>
      <c r="E428" s="39" t="s">
        <v>5</v>
      </c>
    </row>
    <row r="429" spans="1:16" ht="38.25">
      <c r="A429" t="s">
        <v>49</v>
      </c>
      <c s="34" t="s">
        <v>889</v>
      </c>
      <c s="34" t="s">
        <v>89</v>
      </c>
      <c s="35" t="s">
        <v>5</v>
      </c>
      <c s="6" t="s">
        <v>90</v>
      </c>
      <c s="36" t="s">
        <v>53</v>
      </c>
      <c s="37">
        <v>1.9</v>
      </c>
      <c s="36">
        <v>0</v>
      </c>
      <c s="36">
        <f>ROUND(G429*H429,6)</f>
      </c>
      <c r="L429" s="38">
        <v>0</v>
      </c>
      <c s="32">
        <f>ROUND(ROUND(L429,2)*ROUND(G429,3),2)</f>
      </c>
      <c s="36" t="s">
        <v>54</v>
      </c>
      <c>
        <f>(M429*21)/100</f>
      </c>
      <c t="s">
        <v>27</v>
      </c>
    </row>
    <row r="430" spans="1:5" ht="51">
      <c r="A430" s="35" t="s">
        <v>55</v>
      </c>
      <c r="E430" s="39" t="s">
        <v>319</v>
      </c>
    </row>
    <row r="431" spans="1:5" ht="12.75">
      <c r="A431" s="35" t="s">
        <v>56</v>
      </c>
      <c r="E431" s="40" t="s">
        <v>5</v>
      </c>
    </row>
    <row r="432" spans="1:5" ht="12.75">
      <c r="A432" t="s">
        <v>57</v>
      </c>
      <c r="E432" s="39" t="s">
        <v>5</v>
      </c>
    </row>
    <row r="433" spans="1:13" ht="12.75">
      <c r="A433" t="s">
        <v>46</v>
      </c>
      <c r="C433" s="31" t="s">
        <v>3460</v>
      </c>
      <c r="E433" s="33" t="s">
        <v>3461</v>
      </c>
      <c r="J433" s="32">
        <f>0</f>
      </c>
      <c s="32">
        <f>0</f>
      </c>
      <c s="32">
        <f>0+L434+L438+L442+L446+L450+L454+L458+L462+L466+L470</f>
      </c>
      <c s="32">
        <f>0+M434+M438+M442+M446+M450+M454+M458+M462+M466+M470</f>
      </c>
    </row>
    <row r="434" spans="1:16" ht="12.75">
      <c r="A434" t="s">
        <v>49</v>
      </c>
      <c s="34" t="s">
        <v>892</v>
      </c>
      <c s="34" t="s">
        <v>3462</v>
      </c>
      <c s="35" t="s">
        <v>5</v>
      </c>
      <c s="6" t="s">
        <v>3463</v>
      </c>
      <c s="36" t="s">
        <v>131</v>
      </c>
      <c s="37">
        <v>70</v>
      </c>
      <c s="36">
        <v>0</v>
      </c>
      <c s="36">
        <f>ROUND(G434*H434,6)</f>
      </c>
      <c r="L434" s="38">
        <v>0</v>
      </c>
      <c s="32">
        <f>ROUND(ROUND(L434,2)*ROUND(G434,3),2)</f>
      </c>
      <c s="36" t="s">
        <v>54</v>
      </c>
      <c>
        <f>(M434*21)/100</f>
      </c>
      <c t="s">
        <v>27</v>
      </c>
    </row>
    <row r="435" spans="1:5" ht="12.75">
      <c r="A435" s="35" t="s">
        <v>55</v>
      </c>
      <c r="E435" s="39" t="s">
        <v>3463</v>
      </c>
    </row>
    <row r="436" spans="1:5" ht="12.75">
      <c r="A436" s="35" t="s">
        <v>56</v>
      </c>
      <c r="E436" s="40" t="s">
        <v>5</v>
      </c>
    </row>
    <row r="437" spans="1:5" ht="12.75">
      <c r="A437" t="s">
        <v>57</v>
      </c>
      <c r="E437" s="39" t="s">
        <v>5</v>
      </c>
    </row>
    <row r="438" spans="1:16" ht="12.75">
      <c r="A438" t="s">
        <v>49</v>
      </c>
      <c s="34" t="s">
        <v>894</v>
      </c>
      <c s="34" t="s">
        <v>3464</v>
      </c>
      <c s="35" t="s">
        <v>5</v>
      </c>
      <c s="6" t="s">
        <v>3463</v>
      </c>
      <c s="36" t="s">
        <v>131</v>
      </c>
      <c s="37">
        <v>41</v>
      </c>
      <c s="36">
        <v>0</v>
      </c>
      <c s="36">
        <f>ROUND(G438*H438,6)</f>
      </c>
      <c r="L438" s="38">
        <v>0</v>
      </c>
      <c s="32">
        <f>ROUND(ROUND(L438,2)*ROUND(G438,3),2)</f>
      </c>
      <c s="36" t="s">
        <v>54</v>
      </c>
      <c>
        <f>(M438*21)/100</f>
      </c>
      <c t="s">
        <v>27</v>
      </c>
    </row>
    <row r="439" spans="1:5" ht="12.75">
      <c r="A439" s="35" t="s">
        <v>55</v>
      </c>
      <c r="E439" s="39" t="s">
        <v>3463</v>
      </c>
    </row>
    <row r="440" spans="1:5" ht="12.75">
      <c r="A440" s="35" t="s">
        <v>56</v>
      </c>
      <c r="E440" s="40" t="s">
        <v>5</v>
      </c>
    </row>
    <row r="441" spans="1:5" ht="12.75">
      <c r="A441" t="s">
        <v>57</v>
      </c>
      <c r="E441" s="39" t="s">
        <v>5</v>
      </c>
    </row>
    <row r="442" spans="1:16" ht="12.75">
      <c r="A442" t="s">
        <v>49</v>
      </c>
      <c s="34" t="s">
        <v>895</v>
      </c>
      <c s="34" t="s">
        <v>3465</v>
      </c>
      <c s="35" t="s">
        <v>5</v>
      </c>
      <c s="6" t="s">
        <v>3463</v>
      </c>
      <c s="36" t="s">
        <v>131</v>
      </c>
      <c s="37">
        <v>65</v>
      </c>
      <c s="36">
        <v>0</v>
      </c>
      <c s="36">
        <f>ROUND(G442*H442,6)</f>
      </c>
      <c r="L442" s="38">
        <v>0</v>
      </c>
      <c s="32">
        <f>ROUND(ROUND(L442,2)*ROUND(G442,3),2)</f>
      </c>
      <c s="36" t="s">
        <v>54</v>
      </c>
      <c>
        <f>(M442*21)/100</f>
      </c>
      <c t="s">
        <v>27</v>
      </c>
    </row>
    <row r="443" spans="1:5" ht="12.75">
      <c r="A443" s="35" t="s">
        <v>55</v>
      </c>
      <c r="E443" s="39" t="s">
        <v>3463</v>
      </c>
    </row>
    <row r="444" spans="1:5" ht="12.75">
      <c r="A444" s="35" t="s">
        <v>56</v>
      </c>
      <c r="E444" s="40" t="s">
        <v>5</v>
      </c>
    </row>
    <row r="445" spans="1:5" ht="12.75">
      <c r="A445" t="s">
        <v>57</v>
      </c>
      <c r="E445" s="39" t="s">
        <v>5</v>
      </c>
    </row>
    <row r="446" spans="1:16" ht="12.75">
      <c r="A446" t="s">
        <v>49</v>
      </c>
      <c s="34" t="s">
        <v>900</v>
      </c>
      <c s="34" t="s">
        <v>3466</v>
      </c>
      <c s="35" t="s">
        <v>5</v>
      </c>
      <c s="6" t="s">
        <v>3463</v>
      </c>
      <c s="36" t="s">
        <v>131</v>
      </c>
      <c s="37">
        <v>56</v>
      </c>
      <c s="36">
        <v>0</v>
      </c>
      <c s="36">
        <f>ROUND(G446*H446,6)</f>
      </c>
      <c r="L446" s="38">
        <v>0</v>
      </c>
      <c s="32">
        <f>ROUND(ROUND(L446,2)*ROUND(G446,3),2)</f>
      </c>
      <c s="36" t="s">
        <v>54</v>
      </c>
      <c>
        <f>(M446*21)/100</f>
      </c>
      <c t="s">
        <v>27</v>
      </c>
    </row>
    <row r="447" spans="1:5" ht="12.75">
      <c r="A447" s="35" t="s">
        <v>55</v>
      </c>
      <c r="E447" s="39" t="s">
        <v>3463</v>
      </c>
    </row>
    <row r="448" spans="1:5" ht="12.75">
      <c r="A448" s="35" t="s">
        <v>56</v>
      </c>
      <c r="E448" s="40" t="s">
        <v>5</v>
      </c>
    </row>
    <row r="449" spans="1:5" ht="12.75">
      <c r="A449" t="s">
        <v>57</v>
      </c>
      <c r="E449" s="39" t="s">
        <v>5</v>
      </c>
    </row>
    <row r="450" spans="1:16" ht="12.75">
      <c r="A450" t="s">
        <v>49</v>
      </c>
      <c s="34" t="s">
        <v>1127</v>
      </c>
      <c s="34" t="s">
        <v>3467</v>
      </c>
      <c s="35" t="s">
        <v>5</v>
      </c>
      <c s="6" t="s">
        <v>3463</v>
      </c>
      <c s="36" t="s">
        <v>131</v>
      </c>
      <c s="37">
        <v>44</v>
      </c>
      <c s="36">
        <v>0</v>
      </c>
      <c s="36">
        <f>ROUND(G450*H450,6)</f>
      </c>
      <c r="L450" s="38">
        <v>0</v>
      </c>
      <c s="32">
        <f>ROUND(ROUND(L450,2)*ROUND(G450,3),2)</f>
      </c>
      <c s="36" t="s">
        <v>54</v>
      </c>
      <c>
        <f>(M450*21)/100</f>
      </c>
      <c t="s">
        <v>27</v>
      </c>
    </row>
    <row r="451" spans="1:5" ht="12.75">
      <c r="A451" s="35" t="s">
        <v>55</v>
      </c>
      <c r="E451" s="39" t="s">
        <v>3463</v>
      </c>
    </row>
    <row r="452" spans="1:5" ht="12.75">
      <c r="A452" s="35" t="s">
        <v>56</v>
      </c>
      <c r="E452" s="40" t="s">
        <v>5</v>
      </c>
    </row>
    <row r="453" spans="1:5" ht="12.75">
      <c r="A453" t="s">
        <v>57</v>
      </c>
      <c r="E453" s="39" t="s">
        <v>5</v>
      </c>
    </row>
    <row r="454" spans="1:16" ht="12.75">
      <c r="A454" t="s">
        <v>49</v>
      </c>
      <c s="34" t="s">
        <v>1130</v>
      </c>
      <c s="34" t="s">
        <v>3468</v>
      </c>
      <c s="35" t="s">
        <v>5</v>
      </c>
      <c s="6" t="s">
        <v>3469</v>
      </c>
      <c s="36" t="s">
        <v>172</v>
      </c>
      <c s="37">
        <v>1800</v>
      </c>
      <c s="36">
        <v>0</v>
      </c>
      <c s="36">
        <f>ROUND(G454*H454,6)</f>
      </c>
      <c r="L454" s="38">
        <v>0</v>
      </c>
      <c s="32">
        <f>ROUND(ROUND(L454,2)*ROUND(G454,3),2)</f>
      </c>
      <c s="36" t="s">
        <v>54</v>
      </c>
      <c>
        <f>(M454*21)/100</f>
      </c>
      <c t="s">
        <v>27</v>
      </c>
    </row>
    <row r="455" spans="1:5" ht="12.75">
      <c r="A455" s="35" t="s">
        <v>55</v>
      </c>
      <c r="E455" s="39" t="s">
        <v>3469</v>
      </c>
    </row>
    <row r="456" spans="1:5" ht="12.75">
      <c r="A456" s="35" t="s">
        <v>56</v>
      </c>
      <c r="E456" s="40" t="s">
        <v>5</v>
      </c>
    </row>
    <row r="457" spans="1:5" ht="12.75">
      <c r="A457" t="s">
        <v>57</v>
      </c>
      <c r="E457" s="39" t="s">
        <v>5</v>
      </c>
    </row>
    <row r="458" spans="1:16" ht="12.75">
      <c r="A458" t="s">
        <v>49</v>
      </c>
      <c s="34" t="s">
        <v>1133</v>
      </c>
      <c s="34" t="s">
        <v>3470</v>
      </c>
      <c s="35" t="s">
        <v>5</v>
      </c>
      <c s="6" t="s">
        <v>3471</v>
      </c>
      <c s="36" t="s">
        <v>131</v>
      </c>
      <c s="37">
        <v>100</v>
      </c>
      <c s="36">
        <v>0</v>
      </c>
      <c s="36">
        <f>ROUND(G458*H458,6)</f>
      </c>
      <c r="L458" s="38">
        <v>0</v>
      </c>
      <c s="32">
        <f>ROUND(ROUND(L458,2)*ROUND(G458,3),2)</f>
      </c>
      <c s="36" t="s">
        <v>54</v>
      </c>
      <c>
        <f>(M458*21)/100</f>
      </c>
      <c t="s">
        <v>27</v>
      </c>
    </row>
    <row r="459" spans="1:5" ht="12.75">
      <c r="A459" s="35" t="s">
        <v>55</v>
      </c>
      <c r="E459" s="39" t="s">
        <v>3471</v>
      </c>
    </row>
    <row r="460" spans="1:5" ht="12.75">
      <c r="A460" s="35" t="s">
        <v>56</v>
      </c>
      <c r="E460" s="40" t="s">
        <v>5</v>
      </c>
    </row>
    <row r="461" spans="1:5" ht="12.75">
      <c r="A461" t="s">
        <v>57</v>
      </c>
      <c r="E461" s="39" t="s">
        <v>5</v>
      </c>
    </row>
    <row r="462" spans="1:16" ht="12.75">
      <c r="A462" t="s">
        <v>49</v>
      </c>
      <c s="34" t="s">
        <v>1136</v>
      </c>
      <c s="34" t="s">
        <v>3472</v>
      </c>
      <c s="35" t="s">
        <v>5</v>
      </c>
      <c s="6" t="s">
        <v>3473</v>
      </c>
      <c s="36" t="s">
        <v>131</v>
      </c>
      <c s="37">
        <v>20</v>
      </c>
      <c s="36">
        <v>0</v>
      </c>
      <c s="36">
        <f>ROUND(G462*H462,6)</f>
      </c>
      <c r="L462" s="38">
        <v>0</v>
      </c>
      <c s="32">
        <f>ROUND(ROUND(L462,2)*ROUND(G462,3),2)</f>
      </c>
      <c s="36" t="s">
        <v>54</v>
      </c>
      <c>
        <f>(M462*21)/100</f>
      </c>
      <c t="s">
        <v>27</v>
      </c>
    </row>
    <row r="463" spans="1:5" ht="12.75">
      <c r="A463" s="35" t="s">
        <v>55</v>
      </c>
      <c r="E463" s="39" t="s">
        <v>3473</v>
      </c>
    </row>
    <row r="464" spans="1:5" ht="12.75">
      <c r="A464" s="35" t="s">
        <v>56</v>
      </c>
      <c r="E464" s="40" t="s">
        <v>5</v>
      </c>
    </row>
    <row r="465" spans="1:5" ht="12.75">
      <c r="A465" t="s">
        <v>57</v>
      </c>
      <c r="E465" s="39" t="s">
        <v>5</v>
      </c>
    </row>
    <row r="466" spans="1:16" ht="12.75">
      <c r="A466" t="s">
        <v>49</v>
      </c>
      <c s="34" t="s">
        <v>1139</v>
      </c>
      <c s="34" t="s">
        <v>3474</v>
      </c>
      <c s="35" t="s">
        <v>5</v>
      </c>
      <c s="6" t="s">
        <v>3475</v>
      </c>
      <c s="36" t="s">
        <v>131</v>
      </c>
      <c s="37">
        <v>80</v>
      </c>
      <c s="36">
        <v>0</v>
      </c>
      <c s="36">
        <f>ROUND(G466*H466,6)</f>
      </c>
      <c r="L466" s="38">
        <v>0</v>
      </c>
      <c s="32">
        <f>ROUND(ROUND(L466,2)*ROUND(G466,3),2)</f>
      </c>
      <c s="36" t="s">
        <v>54</v>
      </c>
      <c>
        <f>(M466*21)/100</f>
      </c>
      <c t="s">
        <v>27</v>
      </c>
    </row>
    <row r="467" spans="1:5" ht="12.75">
      <c r="A467" s="35" t="s">
        <v>55</v>
      </c>
      <c r="E467" s="39" t="s">
        <v>3475</v>
      </c>
    </row>
    <row r="468" spans="1:5" ht="12.75">
      <c r="A468" s="35" t="s">
        <v>56</v>
      </c>
      <c r="E468" s="40" t="s">
        <v>5</v>
      </c>
    </row>
    <row r="469" spans="1:5" ht="12.75">
      <c r="A469" t="s">
        <v>57</v>
      </c>
      <c r="E469" s="39" t="s">
        <v>5</v>
      </c>
    </row>
    <row r="470" spans="1:16" ht="38.25">
      <c r="A470" t="s">
        <v>49</v>
      </c>
      <c s="34" t="s">
        <v>1142</v>
      </c>
      <c s="34" t="s">
        <v>60</v>
      </c>
      <c s="35" t="s">
        <v>5</v>
      </c>
      <c s="6" t="s">
        <v>305</v>
      </c>
      <c s="36" t="s">
        <v>53</v>
      </c>
      <c s="37">
        <v>32.4</v>
      </c>
      <c s="36">
        <v>0</v>
      </c>
      <c s="36">
        <f>ROUND(G470*H470,6)</f>
      </c>
      <c r="L470" s="38">
        <v>0</v>
      </c>
      <c s="32">
        <f>ROUND(ROUND(L470,2)*ROUND(G470,3),2)</f>
      </c>
      <c s="36" t="s">
        <v>54</v>
      </c>
      <c>
        <f>(M470*21)/100</f>
      </c>
      <c t="s">
        <v>27</v>
      </c>
    </row>
    <row r="471" spans="1:5" ht="51">
      <c r="A471" s="35" t="s">
        <v>55</v>
      </c>
      <c r="E471" s="39" t="s">
        <v>306</v>
      </c>
    </row>
    <row r="472" spans="1:5" ht="12.75">
      <c r="A472" s="35" t="s">
        <v>56</v>
      </c>
      <c r="E472" s="40" t="s">
        <v>5</v>
      </c>
    </row>
    <row r="473" spans="1:5" ht="12.75">
      <c r="A473" t="s">
        <v>57</v>
      </c>
      <c r="E473" s="39" t="s">
        <v>5</v>
      </c>
    </row>
    <row r="474" spans="1:13" ht="12.75">
      <c r="A474" t="s">
        <v>46</v>
      </c>
      <c r="C474" s="31" t="s">
        <v>390</v>
      </c>
      <c r="E474" s="33" t="s">
        <v>391</v>
      </c>
      <c r="J474" s="32">
        <f>0</f>
      </c>
      <c s="32">
        <f>0</f>
      </c>
      <c s="32">
        <f>0+L475+L479+L483</f>
      </c>
      <c s="32">
        <f>0+M475+M479+M483</f>
      </c>
    </row>
    <row r="475" spans="1:16" ht="12.75">
      <c r="A475" t="s">
        <v>49</v>
      </c>
      <c s="34" t="s">
        <v>1819</v>
      </c>
      <c s="34" t="s">
        <v>355</v>
      </c>
      <c s="35" t="s">
        <v>5</v>
      </c>
      <c s="6" t="s">
        <v>3476</v>
      </c>
      <c s="36" t="s">
        <v>100</v>
      </c>
      <c s="37">
        <v>1</v>
      </c>
      <c s="36">
        <v>0</v>
      </c>
      <c s="36">
        <f>ROUND(G475*H475,6)</f>
      </c>
      <c r="L475" s="38">
        <v>0</v>
      </c>
      <c s="32">
        <f>ROUND(ROUND(L475,2)*ROUND(G475,3),2)</f>
      </c>
      <c s="36" t="s">
        <v>54</v>
      </c>
      <c>
        <f>(M475*21)/100</f>
      </c>
      <c t="s">
        <v>27</v>
      </c>
    </row>
    <row r="476" spans="1:5" ht="12.75">
      <c r="A476" s="35" t="s">
        <v>55</v>
      </c>
      <c r="E476" s="39" t="s">
        <v>3476</v>
      </c>
    </row>
    <row r="477" spans="1:5" ht="12.75">
      <c r="A477" s="35" t="s">
        <v>56</v>
      </c>
      <c r="E477" s="40" t="s">
        <v>5</v>
      </c>
    </row>
    <row r="478" spans="1:5" ht="12.75">
      <c r="A478" t="s">
        <v>57</v>
      </c>
      <c r="E478" s="39" t="s">
        <v>5</v>
      </c>
    </row>
    <row r="479" spans="1:16" ht="12.75">
      <c r="A479" t="s">
        <v>49</v>
      </c>
      <c s="34" t="s">
        <v>1822</v>
      </c>
      <c s="34" t="s">
        <v>358</v>
      </c>
      <c s="35" t="s">
        <v>5</v>
      </c>
      <c s="6" t="s">
        <v>3477</v>
      </c>
      <c s="36" t="s">
        <v>100</v>
      </c>
      <c s="37">
        <v>1</v>
      </c>
      <c s="36">
        <v>0</v>
      </c>
      <c s="36">
        <f>ROUND(G479*H479,6)</f>
      </c>
      <c r="L479" s="38">
        <v>0</v>
      </c>
      <c s="32">
        <f>ROUND(ROUND(L479,2)*ROUND(G479,3),2)</f>
      </c>
      <c s="36" t="s">
        <v>54</v>
      </c>
      <c>
        <f>(M479*21)/100</f>
      </c>
      <c t="s">
        <v>27</v>
      </c>
    </row>
    <row r="480" spans="1:5" ht="12.75">
      <c r="A480" s="35" t="s">
        <v>55</v>
      </c>
      <c r="E480" s="39" t="s">
        <v>3477</v>
      </c>
    </row>
    <row r="481" spans="1:5" ht="12.75">
      <c r="A481" s="35" t="s">
        <v>56</v>
      </c>
      <c r="E481" s="40" t="s">
        <v>5</v>
      </c>
    </row>
    <row r="482" spans="1:5" ht="12.75">
      <c r="A482" t="s">
        <v>57</v>
      </c>
      <c r="E482" s="39" t="s">
        <v>5</v>
      </c>
    </row>
    <row r="483" spans="1:16" ht="12.75">
      <c r="A483" t="s">
        <v>49</v>
      </c>
      <c s="34" t="s">
        <v>1825</v>
      </c>
      <c s="34" t="s">
        <v>617</v>
      </c>
      <c s="35" t="s">
        <v>5</v>
      </c>
      <c s="6" t="s">
        <v>3478</v>
      </c>
      <c s="36" t="s">
        <v>100</v>
      </c>
      <c s="37">
        <v>1</v>
      </c>
      <c s="36">
        <v>0</v>
      </c>
      <c s="36">
        <f>ROUND(G483*H483,6)</f>
      </c>
      <c r="L483" s="38">
        <v>0</v>
      </c>
      <c s="32">
        <f>ROUND(ROUND(L483,2)*ROUND(G483,3),2)</f>
      </c>
      <c s="36" t="s">
        <v>54</v>
      </c>
      <c>
        <f>(M483*21)/100</f>
      </c>
      <c t="s">
        <v>27</v>
      </c>
    </row>
    <row r="484" spans="1:5" ht="12.75">
      <c r="A484" s="35" t="s">
        <v>55</v>
      </c>
      <c r="E484" s="39" t="s">
        <v>3478</v>
      </c>
    </row>
    <row r="485" spans="1:5" ht="12.75">
      <c r="A485" s="35" t="s">
        <v>56</v>
      </c>
      <c r="E485" s="40" t="s">
        <v>5</v>
      </c>
    </row>
    <row r="486" spans="1:5" ht="12.75">
      <c r="A486" t="s">
        <v>57</v>
      </c>
      <c r="E486" s="39" t="s">
        <v>5</v>
      </c>
    </row>
    <row r="487" spans="1:13" ht="12.75">
      <c r="A487" t="s">
        <v>46</v>
      </c>
      <c r="C487" s="31" t="s">
        <v>3479</v>
      </c>
      <c r="E487" s="33" t="s">
        <v>3480</v>
      </c>
      <c r="J487" s="32">
        <f>0</f>
      </c>
      <c s="32">
        <f>0</f>
      </c>
      <c s="32">
        <f>0+L488+L492+L496+L500+L504+L508+L512+L516+L520+L524+L528+L532+L536+L540</f>
      </c>
      <c s="32">
        <f>0+M488+M492+M496+M500+M504+M508+M512+M516+M520+M524+M528+M532+M536+M540</f>
      </c>
    </row>
    <row r="488" spans="1:16" ht="12.75">
      <c r="A488" t="s">
        <v>49</v>
      </c>
      <c s="34" t="s">
        <v>1483</v>
      </c>
      <c s="34" t="s">
        <v>3481</v>
      </c>
      <c s="35" t="s">
        <v>5</v>
      </c>
      <c s="6" t="s">
        <v>3482</v>
      </c>
      <c s="36" t="s">
        <v>131</v>
      </c>
      <c s="37">
        <v>1</v>
      </c>
      <c s="36">
        <v>0</v>
      </c>
      <c s="36">
        <f>ROUND(G488*H488,6)</f>
      </c>
      <c r="L488" s="38">
        <v>0</v>
      </c>
      <c s="32">
        <f>ROUND(ROUND(L488,2)*ROUND(G488,3),2)</f>
      </c>
      <c s="36" t="s">
        <v>54</v>
      </c>
      <c>
        <f>(M488*21)/100</f>
      </c>
      <c t="s">
        <v>27</v>
      </c>
    </row>
    <row r="489" spans="1:5" ht="12.75">
      <c r="A489" s="35" t="s">
        <v>55</v>
      </c>
      <c r="E489" s="39" t="s">
        <v>3482</v>
      </c>
    </row>
    <row r="490" spans="1:5" ht="12.75">
      <c r="A490" s="35" t="s">
        <v>56</v>
      </c>
      <c r="E490" s="40" t="s">
        <v>5</v>
      </c>
    </row>
    <row r="491" spans="1:5" ht="12.75">
      <c r="A491" t="s">
        <v>57</v>
      </c>
      <c r="E491" s="39" t="s">
        <v>5</v>
      </c>
    </row>
    <row r="492" spans="1:16" ht="12.75">
      <c r="A492" t="s">
        <v>49</v>
      </c>
      <c s="34" t="s">
        <v>1486</v>
      </c>
      <c s="34" t="s">
        <v>3483</v>
      </c>
      <c s="35" t="s">
        <v>5</v>
      </c>
      <c s="6" t="s">
        <v>3484</v>
      </c>
      <c s="36" t="s">
        <v>131</v>
      </c>
      <c s="37">
        <v>3</v>
      </c>
      <c s="36">
        <v>0</v>
      </c>
      <c s="36">
        <f>ROUND(G492*H492,6)</f>
      </c>
      <c r="L492" s="38">
        <v>0</v>
      </c>
      <c s="32">
        <f>ROUND(ROUND(L492,2)*ROUND(G492,3),2)</f>
      </c>
      <c s="36" t="s">
        <v>54</v>
      </c>
      <c>
        <f>(M492*21)/100</f>
      </c>
      <c t="s">
        <v>27</v>
      </c>
    </row>
    <row r="493" spans="1:5" ht="12.75">
      <c r="A493" s="35" t="s">
        <v>55</v>
      </c>
      <c r="E493" s="39" t="s">
        <v>3484</v>
      </c>
    </row>
    <row r="494" spans="1:5" ht="12.75">
      <c r="A494" s="35" t="s">
        <v>56</v>
      </c>
      <c r="E494" s="40" t="s">
        <v>5</v>
      </c>
    </row>
    <row r="495" spans="1:5" ht="12.75">
      <c r="A495" t="s">
        <v>57</v>
      </c>
      <c r="E495" s="39" t="s">
        <v>5</v>
      </c>
    </row>
    <row r="496" spans="1:16" ht="12.75">
      <c r="A496" t="s">
        <v>49</v>
      </c>
      <c s="34" t="s">
        <v>1489</v>
      </c>
      <c s="34" t="s">
        <v>3485</v>
      </c>
      <c s="35" t="s">
        <v>5</v>
      </c>
      <c s="6" t="s">
        <v>3486</v>
      </c>
      <c s="36" t="s">
        <v>131</v>
      </c>
      <c s="37">
        <v>1</v>
      </c>
      <c s="36">
        <v>0</v>
      </c>
      <c s="36">
        <f>ROUND(G496*H496,6)</f>
      </c>
      <c r="L496" s="38">
        <v>0</v>
      </c>
      <c s="32">
        <f>ROUND(ROUND(L496,2)*ROUND(G496,3),2)</f>
      </c>
      <c s="36" t="s">
        <v>54</v>
      </c>
      <c>
        <f>(M496*21)/100</f>
      </c>
      <c t="s">
        <v>27</v>
      </c>
    </row>
    <row r="497" spans="1:5" ht="12.75">
      <c r="A497" s="35" t="s">
        <v>55</v>
      </c>
      <c r="E497" s="39" t="s">
        <v>3486</v>
      </c>
    </row>
    <row r="498" spans="1:5" ht="12.75">
      <c r="A498" s="35" t="s">
        <v>56</v>
      </c>
      <c r="E498" s="40" t="s">
        <v>5</v>
      </c>
    </row>
    <row r="499" spans="1:5" ht="12.75">
      <c r="A499" t="s">
        <v>57</v>
      </c>
      <c r="E499" s="39" t="s">
        <v>5</v>
      </c>
    </row>
    <row r="500" spans="1:16" ht="12.75">
      <c r="A500" t="s">
        <v>49</v>
      </c>
      <c s="34" t="s">
        <v>1492</v>
      </c>
      <c s="34" t="s">
        <v>3487</v>
      </c>
      <c s="35" t="s">
        <v>5</v>
      </c>
      <c s="6" t="s">
        <v>3488</v>
      </c>
      <c s="36" t="s">
        <v>131</v>
      </c>
      <c s="37">
        <v>3</v>
      </c>
      <c s="36">
        <v>0</v>
      </c>
      <c s="36">
        <f>ROUND(G500*H500,6)</f>
      </c>
      <c r="L500" s="38">
        <v>0</v>
      </c>
      <c s="32">
        <f>ROUND(ROUND(L500,2)*ROUND(G500,3),2)</f>
      </c>
      <c s="36" t="s">
        <v>54</v>
      </c>
      <c>
        <f>(M500*21)/100</f>
      </c>
      <c t="s">
        <v>27</v>
      </c>
    </row>
    <row r="501" spans="1:5" ht="12.75">
      <c r="A501" s="35" t="s">
        <v>55</v>
      </c>
      <c r="E501" s="39" t="s">
        <v>3488</v>
      </c>
    </row>
    <row r="502" spans="1:5" ht="12.75">
      <c r="A502" s="35" t="s">
        <v>56</v>
      </c>
      <c r="E502" s="40" t="s">
        <v>5</v>
      </c>
    </row>
    <row r="503" spans="1:5" ht="12.75">
      <c r="A503" t="s">
        <v>57</v>
      </c>
      <c r="E503" s="39" t="s">
        <v>5</v>
      </c>
    </row>
    <row r="504" spans="1:16" ht="12.75">
      <c r="A504" t="s">
        <v>49</v>
      </c>
      <c s="34" t="s">
        <v>1495</v>
      </c>
      <c s="34" t="s">
        <v>3489</v>
      </c>
      <c s="35" t="s">
        <v>5</v>
      </c>
      <c s="6" t="s">
        <v>3490</v>
      </c>
      <c s="36" t="s">
        <v>131</v>
      </c>
      <c s="37">
        <v>1</v>
      </c>
      <c s="36">
        <v>0</v>
      </c>
      <c s="36">
        <f>ROUND(G504*H504,6)</f>
      </c>
      <c r="L504" s="38">
        <v>0</v>
      </c>
      <c s="32">
        <f>ROUND(ROUND(L504,2)*ROUND(G504,3),2)</f>
      </c>
      <c s="36" t="s">
        <v>54</v>
      </c>
      <c>
        <f>(M504*21)/100</f>
      </c>
      <c t="s">
        <v>27</v>
      </c>
    </row>
    <row r="505" spans="1:5" ht="12.75">
      <c r="A505" s="35" t="s">
        <v>55</v>
      </c>
      <c r="E505" s="39" t="s">
        <v>3490</v>
      </c>
    </row>
    <row r="506" spans="1:5" ht="12.75">
      <c r="A506" s="35" t="s">
        <v>56</v>
      </c>
      <c r="E506" s="40" t="s">
        <v>5</v>
      </c>
    </row>
    <row r="507" spans="1:5" ht="12.75">
      <c r="A507" t="s">
        <v>57</v>
      </c>
      <c r="E507" s="39" t="s">
        <v>5</v>
      </c>
    </row>
    <row r="508" spans="1:16" ht="12.75">
      <c r="A508" t="s">
        <v>49</v>
      </c>
      <c s="34" t="s">
        <v>1498</v>
      </c>
      <c s="34" t="s">
        <v>3491</v>
      </c>
      <c s="35" t="s">
        <v>5</v>
      </c>
      <c s="6" t="s">
        <v>3492</v>
      </c>
      <c s="36" t="s">
        <v>131</v>
      </c>
      <c s="37">
        <v>1</v>
      </c>
      <c s="36">
        <v>0</v>
      </c>
      <c s="36">
        <f>ROUND(G508*H508,6)</f>
      </c>
      <c r="L508" s="38">
        <v>0</v>
      </c>
      <c s="32">
        <f>ROUND(ROUND(L508,2)*ROUND(G508,3),2)</f>
      </c>
      <c s="36" t="s">
        <v>54</v>
      </c>
      <c>
        <f>(M508*21)/100</f>
      </c>
      <c t="s">
        <v>27</v>
      </c>
    </row>
    <row r="509" spans="1:5" ht="12.75">
      <c r="A509" s="35" t="s">
        <v>55</v>
      </c>
      <c r="E509" s="39" t="s">
        <v>3492</v>
      </c>
    </row>
    <row r="510" spans="1:5" ht="12.75">
      <c r="A510" s="35" t="s">
        <v>56</v>
      </c>
      <c r="E510" s="40" t="s">
        <v>5</v>
      </c>
    </row>
    <row r="511" spans="1:5" ht="12.75">
      <c r="A511" t="s">
        <v>57</v>
      </c>
      <c r="E511" s="39" t="s">
        <v>5</v>
      </c>
    </row>
    <row r="512" spans="1:16" ht="12.75">
      <c r="A512" t="s">
        <v>49</v>
      </c>
      <c s="34" t="s">
        <v>1501</v>
      </c>
      <c s="34" t="s">
        <v>3493</v>
      </c>
      <c s="35" t="s">
        <v>5</v>
      </c>
      <c s="6" t="s">
        <v>3494</v>
      </c>
      <c s="36" t="s">
        <v>131</v>
      </c>
      <c s="37">
        <v>7</v>
      </c>
      <c s="36">
        <v>0</v>
      </c>
      <c s="36">
        <f>ROUND(G512*H512,6)</f>
      </c>
      <c r="L512" s="38">
        <v>0</v>
      </c>
      <c s="32">
        <f>ROUND(ROUND(L512,2)*ROUND(G512,3),2)</f>
      </c>
      <c s="36" t="s">
        <v>54</v>
      </c>
      <c>
        <f>(M512*21)/100</f>
      </c>
      <c t="s">
        <v>27</v>
      </c>
    </row>
    <row r="513" spans="1:5" ht="12.75">
      <c r="A513" s="35" t="s">
        <v>55</v>
      </c>
      <c r="E513" s="39" t="s">
        <v>3494</v>
      </c>
    </row>
    <row r="514" spans="1:5" ht="12.75">
      <c r="A514" s="35" t="s">
        <v>56</v>
      </c>
      <c r="E514" s="40" t="s">
        <v>5</v>
      </c>
    </row>
    <row r="515" spans="1:5" ht="12.75">
      <c r="A515" t="s">
        <v>57</v>
      </c>
      <c r="E515" s="39" t="s">
        <v>5</v>
      </c>
    </row>
    <row r="516" spans="1:16" ht="12.75">
      <c r="A516" t="s">
        <v>49</v>
      </c>
      <c s="34" t="s">
        <v>1504</v>
      </c>
      <c s="34" t="s">
        <v>3495</v>
      </c>
      <c s="35" t="s">
        <v>5</v>
      </c>
      <c s="6" t="s">
        <v>3496</v>
      </c>
      <c s="36" t="s">
        <v>131</v>
      </c>
      <c s="37">
        <v>3</v>
      </c>
      <c s="36">
        <v>0</v>
      </c>
      <c s="36">
        <f>ROUND(G516*H516,6)</f>
      </c>
      <c r="L516" s="38">
        <v>0</v>
      </c>
      <c s="32">
        <f>ROUND(ROUND(L516,2)*ROUND(G516,3),2)</f>
      </c>
      <c s="36" t="s">
        <v>54</v>
      </c>
      <c>
        <f>(M516*21)/100</f>
      </c>
      <c t="s">
        <v>27</v>
      </c>
    </row>
    <row r="517" spans="1:5" ht="12.75">
      <c r="A517" s="35" t="s">
        <v>55</v>
      </c>
      <c r="E517" s="39" t="s">
        <v>3496</v>
      </c>
    </row>
    <row r="518" spans="1:5" ht="12.75">
      <c r="A518" s="35" t="s">
        <v>56</v>
      </c>
      <c r="E518" s="40" t="s">
        <v>5</v>
      </c>
    </row>
    <row r="519" spans="1:5" ht="12.75">
      <c r="A519" t="s">
        <v>57</v>
      </c>
      <c r="E519" s="39" t="s">
        <v>5</v>
      </c>
    </row>
    <row r="520" spans="1:16" ht="12.75">
      <c r="A520" t="s">
        <v>49</v>
      </c>
      <c s="34" t="s">
        <v>1507</v>
      </c>
      <c s="34" t="s">
        <v>3497</v>
      </c>
      <c s="35" t="s">
        <v>5</v>
      </c>
      <c s="6" t="s">
        <v>3498</v>
      </c>
      <c s="36" t="s">
        <v>131</v>
      </c>
      <c s="37">
        <v>5</v>
      </c>
      <c s="36">
        <v>0</v>
      </c>
      <c s="36">
        <f>ROUND(G520*H520,6)</f>
      </c>
      <c r="L520" s="38">
        <v>0</v>
      </c>
      <c s="32">
        <f>ROUND(ROUND(L520,2)*ROUND(G520,3),2)</f>
      </c>
      <c s="36" t="s">
        <v>54</v>
      </c>
      <c>
        <f>(M520*21)/100</f>
      </c>
      <c t="s">
        <v>27</v>
      </c>
    </row>
    <row r="521" spans="1:5" ht="12.75">
      <c r="A521" s="35" t="s">
        <v>55</v>
      </c>
      <c r="E521" s="39" t="s">
        <v>3498</v>
      </c>
    </row>
    <row r="522" spans="1:5" ht="12.75">
      <c r="A522" s="35" t="s">
        <v>56</v>
      </c>
      <c r="E522" s="40" t="s">
        <v>5</v>
      </c>
    </row>
    <row r="523" spans="1:5" ht="12.75">
      <c r="A523" t="s">
        <v>57</v>
      </c>
      <c r="E523" s="39" t="s">
        <v>5</v>
      </c>
    </row>
    <row r="524" spans="1:16" ht="12.75">
      <c r="A524" t="s">
        <v>49</v>
      </c>
      <c s="34" t="s">
        <v>1510</v>
      </c>
      <c s="34" t="s">
        <v>3499</v>
      </c>
      <c s="35" t="s">
        <v>5</v>
      </c>
      <c s="6" t="s">
        <v>3500</v>
      </c>
      <c s="36" t="s">
        <v>131</v>
      </c>
      <c s="37">
        <v>6</v>
      </c>
      <c s="36">
        <v>0</v>
      </c>
      <c s="36">
        <f>ROUND(G524*H524,6)</f>
      </c>
      <c r="L524" s="38">
        <v>0</v>
      </c>
      <c s="32">
        <f>ROUND(ROUND(L524,2)*ROUND(G524,3),2)</f>
      </c>
      <c s="36" t="s">
        <v>54</v>
      </c>
      <c>
        <f>(M524*21)/100</f>
      </c>
      <c t="s">
        <v>27</v>
      </c>
    </row>
    <row r="525" spans="1:5" ht="12.75">
      <c r="A525" s="35" t="s">
        <v>55</v>
      </c>
      <c r="E525" s="39" t="s">
        <v>3500</v>
      </c>
    </row>
    <row r="526" spans="1:5" ht="12.75">
      <c r="A526" s="35" t="s">
        <v>56</v>
      </c>
      <c r="E526" s="40" t="s">
        <v>5</v>
      </c>
    </row>
    <row r="527" spans="1:5" ht="12.75">
      <c r="A527" t="s">
        <v>57</v>
      </c>
      <c r="E527" s="39" t="s">
        <v>5</v>
      </c>
    </row>
    <row r="528" spans="1:16" ht="12.75">
      <c r="A528" t="s">
        <v>49</v>
      </c>
      <c s="34" t="s">
        <v>1513</v>
      </c>
      <c s="34" t="s">
        <v>3501</v>
      </c>
      <c s="35" t="s">
        <v>5</v>
      </c>
      <c s="6" t="s">
        <v>3502</v>
      </c>
      <c s="36" t="s">
        <v>131</v>
      </c>
      <c s="37">
        <v>6</v>
      </c>
      <c s="36">
        <v>0</v>
      </c>
      <c s="36">
        <f>ROUND(G528*H528,6)</f>
      </c>
      <c r="L528" s="38">
        <v>0</v>
      </c>
      <c s="32">
        <f>ROUND(ROUND(L528,2)*ROUND(G528,3),2)</f>
      </c>
      <c s="36" t="s">
        <v>54</v>
      </c>
      <c>
        <f>(M528*21)/100</f>
      </c>
      <c t="s">
        <v>27</v>
      </c>
    </row>
    <row r="529" spans="1:5" ht="12.75">
      <c r="A529" s="35" t="s">
        <v>55</v>
      </c>
      <c r="E529" s="39" t="s">
        <v>3502</v>
      </c>
    </row>
    <row r="530" spans="1:5" ht="12.75">
      <c r="A530" s="35" t="s">
        <v>56</v>
      </c>
      <c r="E530" s="40" t="s">
        <v>5</v>
      </c>
    </row>
    <row r="531" spans="1:5" ht="12.75">
      <c r="A531" t="s">
        <v>57</v>
      </c>
      <c r="E531" s="39" t="s">
        <v>5</v>
      </c>
    </row>
    <row r="532" spans="1:16" ht="12.75">
      <c r="A532" t="s">
        <v>49</v>
      </c>
      <c s="34" t="s">
        <v>1518</v>
      </c>
      <c s="34" t="s">
        <v>3503</v>
      </c>
      <c s="35" t="s">
        <v>5</v>
      </c>
      <c s="6" t="s">
        <v>3504</v>
      </c>
      <c s="36" t="s">
        <v>131</v>
      </c>
      <c s="37">
        <v>1</v>
      </c>
      <c s="36">
        <v>0</v>
      </c>
      <c s="36">
        <f>ROUND(G532*H532,6)</f>
      </c>
      <c r="L532" s="38">
        <v>0</v>
      </c>
      <c s="32">
        <f>ROUND(ROUND(L532,2)*ROUND(G532,3),2)</f>
      </c>
      <c s="36" t="s">
        <v>54</v>
      </c>
      <c>
        <f>(M532*21)/100</f>
      </c>
      <c t="s">
        <v>27</v>
      </c>
    </row>
    <row r="533" spans="1:5" ht="12.75">
      <c r="A533" s="35" t="s">
        <v>55</v>
      </c>
      <c r="E533" s="39" t="s">
        <v>3504</v>
      </c>
    </row>
    <row r="534" spans="1:5" ht="12.75">
      <c r="A534" s="35" t="s">
        <v>56</v>
      </c>
      <c r="E534" s="40" t="s">
        <v>5</v>
      </c>
    </row>
    <row r="535" spans="1:5" ht="12.75">
      <c r="A535" t="s">
        <v>57</v>
      </c>
      <c r="E535" s="39" t="s">
        <v>5</v>
      </c>
    </row>
    <row r="536" spans="1:16" ht="12.75">
      <c r="A536" t="s">
        <v>49</v>
      </c>
      <c s="34" t="s">
        <v>1521</v>
      </c>
      <c s="34" t="s">
        <v>3505</v>
      </c>
      <c s="35" t="s">
        <v>5</v>
      </c>
      <c s="6" t="s">
        <v>3506</v>
      </c>
      <c s="36" t="s">
        <v>131</v>
      </c>
      <c s="37">
        <v>1</v>
      </c>
      <c s="36">
        <v>0</v>
      </c>
      <c s="36">
        <f>ROUND(G536*H536,6)</f>
      </c>
      <c r="L536" s="38">
        <v>0</v>
      </c>
      <c s="32">
        <f>ROUND(ROUND(L536,2)*ROUND(G536,3),2)</f>
      </c>
      <c s="36" t="s">
        <v>54</v>
      </c>
      <c>
        <f>(M536*21)/100</f>
      </c>
      <c t="s">
        <v>27</v>
      </c>
    </row>
    <row r="537" spans="1:5" ht="12.75">
      <c r="A537" s="35" t="s">
        <v>55</v>
      </c>
      <c r="E537" s="39" t="s">
        <v>3506</v>
      </c>
    </row>
    <row r="538" spans="1:5" ht="12.75">
      <c r="A538" s="35" t="s">
        <v>56</v>
      </c>
      <c r="E538" s="40" t="s">
        <v>5</v>
      </c>
    </row>
    <row r="539" spans="1:5" ht="12.75">
      <c r="A539" t="s">
        <v>57</v>
      </c>
      <c r="E539" s="39" t="s">
        <v>5</v>
      </c>
    </row>
    <row r="540" spans="1:16" ht="12.75">
      <c r="A540" t="s">
        <v>49</v>
      </c>
      <c s="34" t="s">
        <v>1524</v>
      </c>
      <c s="34" t="s">
        <v>3507</v>
      </c>
      <c s="35" t="s">
        <v>5</v>
      </c>
      <c s="6" t="s">
        <v>3508</v>
      </c>
      <c s="36" t="s">
        <v>131</v>
      </c>
      <c s="37">
        <v>10</v>
      </c>
      <c s="36">
        <v>0</v>
      </c>
      <c s="36">
        <f>ROUND(G540*H540,6)</f>
      </c>
      <c r="L540" s="38">
        <v>0</v>
      </c>
      <c s="32">
        <f>ROUND(ROUND(L540,2)*ROUND(G540,3),2)</f>
      </c>
      <c s="36" t="s">
        <v>54</v>
      </c>
      <c>
        <f>(M540*21)/100</f>
      </c>
      <c t="s">
        <v>27</v>
      </c>
    </row>
    <row r="541" spans="1:5" ht="12.75">
      <c r="A541" s="35" t="s">
        <v>55</v>
      </c>
      <c r="E541" s="39" t="s">
        <v>3508</v>
      </c>
    </row>
    <row r="542" spans="1:5" ht="12.75">
      <c r="A542" s="35" t="s">
        <v>56</v>
      </c>
      <c r="E542" s="40" t="s">
        <v>5</v>
      </c>
    </row>
    <row r="543" spans="1:5" ht="12.75">
      <c r="A543" t="s">
        <v>57</v>
      </c>
      <c r="E543" s="39" t="s">
        <v>5</v>
      </c>
    </row>
    <row r="544" spans="1:13" ht="12.75">
      <c r="A544" t="s">
        <v>46</v>
      </c>
      <c r="C544" s="31" t="s">
        <v>3509</v>
      </c>
      <c r="E544" s="33" t="s">
        <v>3510</v>
      </c>
      <c r="J544" s="32">
        <f>0</f>
      </c>
      <c s="32">
        <f>0</f>
      </c>
      <c s="32">
        <f>0+L545+L549+L553+L557+L561+L565+L569+L573+L577+L581+L585</f>
      </c>
      <c s="32">
        <f>0+M545+M549+M553+M557+M561+M565+M569+M573+M577+M581+M585</f>
      </c>
    </row>
    <row r="545" spans="1:16" ht="12.75">
      <c r="A545" t="s">
        <v>49</v>
      </c>
      <c s="34" t="s">
        <v>1365</v>
      </c>
      <c s="34" t="s">
        <v>3511</v>
      </c>
      <c s="35" t="s">
        <v>5</v>
      </c>
      <c s="6" t="s">
        <v>3512</v>
      </c>
      <c s="36" t="s">
        <v>131</v>
      </c>
      <c s="37">
        <v>1</v>
      </c>
      <c s="36">
        <v>0</v>
      </c>
      <c s="36">
        <f>ROUND(G545*H545,6)</f>
      </c>
      <c r="L545" s="38">
        <v>0</v>
      </c>
      <c s="32">
        <f>ROUND(ROUND(L545,2)*ROUND(G545,3),2)</f>
      </c>
      <c s="36" t="s">
        <v>54</v>
      </c>
      <c>
        <f>(M545*21)/100</f>
      </c>
      <c t="s">
        <v>27</v>
      </c>
    </row>
    <row r="546" spans="1:5" ht="12.75">
      <c r="A546" s="35" t="s">
        <v>55</v>
      </c>
      <c r="E546" s="39" t="s">
        <v>3512</v>
      </c>
    </row>
    <row r="547" spans="1:5" ht="12.75">
      <c r="A547" s="35" t="s">
        <v>56</v>
      </c>
      <c r="E547" s="40" t="s">
        <v>5</v>
      </c>
    </row>
    <row r="548" spans="1:5" ht="12.75">
      <c r="A548" t="s">
        <v>57</v>
      </c>
      <c r="E548" s="39" t="s">
        <v>5</v>
      </c>
    </row>
    <row r="549" spans="1:16" ht="12.75">
      <c r="A549" t="s">
        <v>49</v>
      </c>
      <c s="34" t="s">
        <v>1368</v>
      </c>
      <c s="34" t="s">
        <v>3483</v>
      </c>
      <c s="35" t="s">
        <v>5</v>
      </c>
      <c s="6" t="s">
        <v>3484</v>
      </c>
      <c s="36" t="s">
        <v>131</v>
      </c>
      <c s="37">
        <v>3</v>
      </c>
      <c s="36">
        <v>0</v>
      </c>
      <c s="36">
        <f>ROUND(G549*H549,6)</f>
      </c>
      <c r="L549" s="38">
        <v>0</v>
      </c>
      <c s="32">
        <f>ROUND(ROUND(L549,2)*ROUND(G549,3),2)</f>
      </c>
      <c s="36" t="s">
        <v>54</v>
      </c>
      <c>
        <f>(M549*21)/100</f>
      </c>
      <c t="s">
        <v>27</v>
      </c>
    </row>
    <row r="550" spans="1:5" ht="12.75">
      <c r="A550" s="35" t="s">
        <v>55</v>
      </c>
      <c r="E550" s="39" t="s">
        <v>3484</v>
      </c>
    </row>
    <row r="551" spans="1:5" ht="12.75">
      <c r="A551" s="35" t="s">
        <v>56</v>
      </c>
      <c r="E551" s="40" t="s">
        <v>5</v>
      </c>
    </row>
    <row r="552" spans="1:5" ht="12.75">
      <c r="A552" t="s">
        <v>57</v>
      </c>
      <c r="E552" s="39" t="s">
        <v>5</v>
      </c>
    </row>
    <row r="553" spans="1:16" ht="12.75">
      <c r="A553" t="s">
        <v>49</v>
      </c>
      <c s="34" t="s">
        <v>1370</v>
      </c>
      <c s="34" t="s">
        <v>3485</v>
      </c>
      <c s="35" t="s">
        <v>5</v>
      </c>
      <c s="6" t="s">
        <v>3486</v>
      </c>
      <c s="36" t="s">
        <v>131</v>
      </c>
      <c s="37">
        <v>1</v>
      </c>
      <c s="36">
        <v>0</v>
      </c>
      <c s="36">
        <f>ROUND(G553*H553,6)</f>
      </c>
      <c r="L553" s="38">
        <v>0</v>
      </c>
      <c s="32">
        <f>ROUND(ROUND(L553,2)*ROUND(G553,3),2)</f>
      </c>
      <c s="36" t="s">
        <v>54</v>
      </c>
      <c>
        <f>(M553*21)/100</f>
      </c>
      <c t="s">
        <v>27</v>
      </c>
    </row>
    <row r="554" spans="1:5" ht="12.75">
      <c r="A554" s="35" t="s">
        <v>55</v>
      </c>
      <c r="E554" s="39" t="s">
        <v>3486</v>
      </c>
    </row>
    <row r="555" spans="1:5" ht="12.75">
      <c r="A555" s="35" t="s">
        <v>56</v>
      </c>
      <c r="E555" s="40" t="s">
        <v>5</v>
      </c>
    </row>
    <row r="556" spans="1:5" ht="12.75">
      <c r="A556" t="s">
        <v>57</v>
      </c>
      <c r="E556" s="39" t="s">
        <v>5</v>
      </c>
    </row>
    <row r="557" spans="1:16" ht="12.75">
      <c r="A557" t="s">
        <v>49</v>
      </c>
      <c s="34" t="s">
        <v>1373</v>
      </c>
      <c s="34" t="s">
        <v>3487</v>
      </c>
      <c s="35" t="s">
        <v>5</v>
      </c>
      <c s="6" t="s">
        <v>3488</v>
      </c>
      <c s="36" t="s">
        <v>131</v>
      </c>
      <c s="37">
        <v>3</v>
      </c>
      <c s="36">
        <v>0</v>
      </c>
      <c s="36">
        <f>ROUND(G557*H557,6)</f>
      </c>
      <c r="L557" s="38">
        <v>0</v>
      </c>
      <c s="32">
        <f>ROUND(ROUND(L557,2)*ROUND(G557,3),2)</f>
      </c>
      <c s="36" t="s">
        <v>54</v>
      </c>
      <c>
        <f>(M557*21)/100</f>
      </c>
      <c t="s">
        <v>27</v>
      </c>
    </row>
    <row r="558" spans="1:5" ht="12.75">
      <c r="A558" s="35" t="s">
        <v>55</v>
      </c>
      <c r="E558" s="39" t="s">
        <v>3488</v>
      </c>
    </row>
    <row r="559" spans="1:5" ht="12.75">
      <c r="A559" s="35" t="s">
        <v>56</v>
      </c>
      <c r="E559" s="40" t="s">
        <v>5</v>
      </c>
    </row>
    <row r="560" spans="1:5" ht="12.75">
      <c r="A560" t="s">
        <v>57</v>
      </c>
      <c r="E560" s="39" t="s">
        <v>5</v>
      </c>
    </row>
    <row r="561" spans="1:16" ht="12.75">
      <c r="A561" t="s">
        <v>49</v>
      </c>
      <c s="34" t="s">
        <v>1376</v>
      </c>
      <c s="34" t="s">
        <v>3489</v>
      </c>
      <c s="35" t="s">
        <v>5</v>
      </c>
      <c s="6" t="s">
        <v>3490</v>
      </c>
      <c s="36" t="s">
        <v>131</v>
      </c>
      <c s="37">
        <v>1</v>
      </c>
      <c s="36">
        <v>0</v>
      </c>
      <c s="36">
        <f>ROUND(G561*H561,6)</f>
      </c>
      <c r="L561" s="38">
        <v>0</v>
      </c>
      <c s="32">
        <f>ROUND(ROUND(L561,2)*ROUND(G561,3),2)</f>
      </c>
      <c s="36" t="s">
        <v>54</v>
      </c>
      <c>
        <f>(M561*21)/100</f>
      </c>
      <c t="s">
        <v>27</v>
      </c>
    </row>
    <row r="562" spans="1:5" ht="12.75">
      <c r="A562" s="35" t="s">
        <v>55</v>
      </c>
      <c r="E562" s="39" t="s">
        <v>3490</v>
      </c>
    </row>
    <row r="563" spans="1:5" ht="12.75">
      <c r="A563" s="35" t="s">
        <v>56</v>
      </c>
      <c r="E563" s="40" t="s">
        <v>5</v>
      </c>
    </row>
    <row r="564" spans="1:5" ht="12.75">
      <c r="A564" t="s">
        <v>57</v>
      </c>
      <c r="E564" s="39" t="s">
        <v>5</v>
      </c>
    </row>
    <row r="565" spans="1:16" ht="12.75">
      <c r="A565" t="s">
        <v>49</v>
      </c>
      <c s="34" t="s">
        <v>1379</v>
      </c>
      <c s="34" t="s">
        <v>3513</v>
      </c>
      <c s="35" t="s">
        <v>5</v>
      </c>
      <c s="6" t="s">
        <v>3514</v>
      </c>
      <c s="36" t="s">
        <v>131</v>
      </c>
      <c s="37">
        <v>1</v>
      </c>
      <c s="36">
        <v>0</v>
      </c>
      <c s="36">
        <f>ROUND(G565*H565,6)</f>
      </c>
      <c r="L565" s="38">
        <v>0</v>
      </c>
      <c s="32">
        <f>ROUND(ROUND(L565,2)*ROUND(G565,3),2)</f>
      </c>
      <c s="36" t="s">
        <v>54</v>
      </c>
      <c>
        <f>(M565*21)/100</f>
      </c>
      <c t="s">
        <v>27</v>
      </c>
    </row>
    <row r="566" spans="1:5" ht="12.75">
      <c r="A566" s="35" t="s">
        <v>55</v>
      </c>
      <c r="E566" s="39" t="s">
        <v>3514</v>
      </c>
    </row>
    <row r="567" spans="1:5" ht="12.75">
      <c r="A567" s="35" t="s">
        <v>56</v>
      </c>
      <c r="E567" s="40" t="s">
        <v>5</v>
      </c>
    </row>
    <row r="568" spans="1:5" ht="12.75">
      <c r="A568" t="s">
        <v>57</v>
      </c>
      <c r="E568" s="39" t="s">
        <v>5</v>
      </c>
    </row>
    <row r="569" spans="1:16" ht="12.75">
      <c r="A569" t="s">
        <v>49</v>
      </c>
      <c s="34" t="s">
        <v>1383</v>
      </c>
      <c s="34" t="s">
        <v>3493</v>
      </c>
      <c s="35" t="s">
        <v>5</v>
      </c>
      <c s="6" t="s">
        <v>3494</v>
      </c>
      <c s="36" t="s">
        <v>131</v>
      </c>
      <c s="37">
        <v>9</v>
      </c>
      <c s="36">
        <v>0</v>
      </c>
      <c s="36">
        <f>ROUND(G569*H569,6)</f>
      </c>
      <c r="L569" s="38">
        <v>0</v>
      </c>
      <c s="32">
        <f>ROUND(ROUND(L569,2)*ROUND(G569,3),2)</f>
      </c>
      <c s="36" t="s">
        <v>54</v>
      </c>
      <c>
        <f>(M569*21)/100</f>
      </c>
      <c t="s">
        <v>27</v>
      </c>
    </row>
    <row r="570" spans="1:5" ht="12.75">
      <c r="A570" s="35" t="s">
        <v>55</v>
      </c>
      <c r="E570" s="39" t="s">
        <v>3494</v>
      </c>
    </row>
    <row r="571" spans="1:5" ht="12.75">
      <c r="A571" s="35" t="s">
        <v>56</v>
      </c>
      <c r="E571" s="40" t="s">
        <v>5</v>
      </c>
    </row>
    <row r="572" spans="1:5" ht="12.75">
      <c r="A572" t="s">
        <v>57</v>
      </c>
      <c r="E572" s="39" t="s">
        <v>5</v>
      </c>
    </row>
    <row r="573" spans="1:16" ht="12.75">
      <c r="A573" t="s">
        <v>49</v>
      </c>
      <c s="34" t="s">
        <v>1387</v>
      </c>
      <c s="34" t="s">
        <v>3497</v>
      </c>
      <c s="35" t="s">
        <v>5</v>
      </c>
      <c s="6" t="s">
        <v>3498</v>
      </c>
      <c s="36" t="s">
        <v>131</v>
      </c>
      <c s="37">
        <v>6</v>
      </c>
      <c s="36">
        <v>0</v>
      </c>
      <c s="36">
        <f>ROUND(G573*H573,6)</f>
      </c>
      <c r="L573" s="38">
        <v>0</v>
      </c>
      <c s="32">
        <f>ROUND(ROUND(L573,2)*ROUND(G573,3),2)</f>
      </c>
      <c s="36" t="s">
        <v>54</v>
      </c>
      <c>
        <f>(M573*21)/100</f>
      </c>
      <c t="s">
        <v>27</v>
      </c>
    </row>
    <row r="574" spans="1:5" ht="12.75">
      <c r="A574" s="35" t="s">
        <v>55</v>
      </c>
      <c r="E574" s="39" t="s">
        <v>3498</v>
      </c>
    </row>
    <row r="575" spans="1:5" ht="12.75">
      <c r="A575" s="35" t="s">
        <v>56</v>
      </c>
      <c r="E575" s="40" t="s">
        <v>5</v>
      </c>
    </row>
    <row r="576" spans="1:5" ht="12.75">
      <c r="A576" t="s">
        <v>57</v>
      </c>
      <c r="E576" s="39" t="s">
        <v>5</v>
      </c>
    </row>
    <row r="577" spans="1:16" ht="12.75">
      <c r="A577" t="s">
        <v>49</v>
      </c>
      <c s="34" t="s">
        <v>1390</v>
      </c>
      <c s="34" t="s">
        <v>3515</v>
      </c>
      <c s="35" t="s">
        <v>5</v>
      </c>
      <c s="6" t="s">
        <v>3504</v>
      </c>
      <c s="36" t="s">
        <v>131</v>
      </c>
      <c s="37">
        <v>1</v>
      </c>
      <c s="36">
        <v>0</v>
      </c>
      <c s="36">
        <f>ROUND(G577*H577,6)</f>
      </c>
      <c r="L577" s="38">
        <v>0</v>
      </c>
      <c s="32">
        <f>ROUND(ROUND(L577,2)*ROUND(G577,3),2)</f>
      </c>
      <c s="36" t="s">
        <v>54</v>
      </c>
      <c>
        <f>(M577*21)/100</f>
      </c>
      <c t="s">
        <v>27</v>
      </c>
    </row>
    <row r="578" spans="1:5" ht="12.75">
      <c r="A578" s="35" t="s">
        <v>55</v>
      </c>
      <c r="E578" s="39" t="s">
        <v>3504</v>
      </c>
    </row>
    <row r="579" spans="1:5" ht="12.75">
      <c r="A579" s="35" t="s">
        <v>56</v>
      </c>
      <c r="E579" s="40" t="s">
        <v>5</v>
      </c>
    </row>
    <row r="580" spans="1:5" ht="12.75">
      <c r="A580" t="s">
        <v>57</v>
      </c>
      <c r="E580" s="39" t="s">
        <v>5</v>
      </c>
    </row>
    <row r="581" spans="1:16" ht="12.75">
      <c r="A581" t="s">
        <v>49</v>
      </c>
      <c s="34" t="s">
        <v>1393</v>
      </c>
      <c s="34" t="s">
        <v>3516</v>
      </c>
      <c s="35" t="s">
        <v>5</v>
      </c>
      <c s="6" t="s">
        <v>3506</v>
      </c>
      <c s="36" t="s">
        <v>131</v>
      </c>
      <c s="37">
        <v>1</v>
      </c>
      <c s="36">
        <v>0</v>
      </c>
      <c s="36">
        <f>ROUND(G581*H581,6)</f>
      </c>
      <c r="L581" s="38">
        <v>0</v>
      </c>
      <c s="32">
        <f>ROUND(ROUND(L581,2)*ROUND(G581,3),2)</f>
      </c>
      <c s="36" t="s">
        <v>54</v>
      </c>
      <c>
        <f>(M581*21)/100</f>
      </c>
      <c t="s">
        <v>27</v>
      </c>
    </row>
    <row r="582" spans="1:5" ht="12.75">
      <c r="A582" s="35" t="s">
        <v>55</v>
      </c>
      <c r="E582" s="39" t="s">
        <v>3506</v>
      </c>
    </row>
    <row r="583" spans="1:5" ht="12.75">
      <c r="A583" s="35" t="s">
        <v>56</v>
      </c>
      <c r="E583" s="40" t="s">
        <v>5</v>
      </c>
    </row>
    <row r="584" spans="1:5" ht="12.75">
      <c r="A584" t="s">
        <v>57</v>
      </c>
      <c r="E584" s="39" t="s">
        <v>5</v>
      </c>
    </row>
    <row r="585" spans="1:16" ht="12.75">
      <c r="A585" t="s">
        <v>49</v>
      </c>
      <c s="34" t="s">
        <v>1396</v>
      </c>
      <c s="34" t="s">
        <v>3517</v>
      </c>
      <c s="35" t="s">
        <v>5</v>
      </c>
      <c s="6" t="s">
        <v>3508</v>
      </c>
      <c s="36" t="s">
        <v>251</v>
      </c>
      <c s="37">
        <v>6</v>
      </c>
      <c s="36">
        <v>0</v>
      </c>
      <c s="36">
        <f>ROUND(G585*H585,6)</f>
      </c>
      <c r="L585" s="38">
        <v>0</v>
      </c>
      <c s="32">
        <f>ROUND(ROUND(L585,2)*ROUND(G585,3),2)</f>
      </c>
      <c s="36" t="s">
        <v>54</v>
      </c>
      <c>
        <f>(M585*21)/100</f>
      </c>
      <c t="s">
        <v>27</v>
      </c>
    </row>
    <row r="586" spans="1:5" ht="12.75">
      <c r="A586" s="35" t="s">
        <v>55</v>
      </c>
      <c r="E586" s="39" t="s">
        <v>3508</v>
      </c>
    </row>
    <row r="587" spans="1:5" ht="12.75">
      <c r="A587" s="35" t="s">
        <v>56</v>
      </c>
      <c r="E587" s="40" t="s">
        <v>5</v>
      </c>
    </row>
    <row r="588" spans="1:5" ht="12.75">
      <c r="A588" t="s">
        <v>57</v>
      </c>
      <c r="E588" s="39" t="s">
        <v>5</v>
      </c>
    </row>
    <row r="589" spans="1:13" ht="12.75">
      <c r="A589" t="s">
        <v>46</v>
      </c>
      <c r="C589" s="31" t="s">
        <v>3518</v>
      </c>
      <c r="E589" s="33" t="s">
        <v>3519</v>
      </c>
      <c r="J589" s="32">
        <f>0</f>
      </c>
      <c s="32">
        <f>0</f>
      </c>
      <c s="32">
        <f>0+L590+L594+L598+L602+L606+L610+L614+L618+L622+L626+L630+L634+L638+L642+L646</f>
      </c>
      <c s="32">
        <f>0+M590+M594+M598+M602+M606+M610+M614+M618+M622+M626+M630+M634+M638+M642+M646</f>
      </c>
    </row>
    <row r="590" spans="1:16" ht="12.75">
      <c r="A590" t="s">
        <v>49</v>
      </c>
      <c s="34" t="s">
        <v>1618</v>
      </c>
      <c s="34" t="s">
        <v>3520</v>
      </c>
      <c s="35" t="s">
        <v>5</v>
      </c>
      <c s="6" t="s">
        <v>3521</v>
      </c>
      <c s="36" t="s">
        <v>131</v>
      </c>
      <c s="37">
        <v>1</v>
      </c>
      <c s="36">
        <v>0</v>
      </c>
      <c s="36">
        <f>ROUND(G590*H590,6)</f>
      </c>
      <c r="L590" s="38">
        <v>0</v>
      </c>
      <c s="32">
        <f>ROUND(ROUND(L590,2)*ROUND(G590,3),2)</f>
      </c>
      <c s="36" t="s">
        <v>54</v>
      </c>
      <c>
        <f>(M590*21)/100</f>
      </c>
      <c t="s">
        <v>27</v>
      </c>
    </row>
    <row r="591" spans="1:5" ht="12.75">
      <c r="A591" s="35" t="s">
        <v>55</v>
      </c>
      <c r="E591" s="39" t="s">
        <v>3521</v>
      </c>
    </row>
    <row r="592" spans="1:5" ht="12.75">
      <c r="A592" s="35" t="s">
        <v>56</v>
      </c>
      <c r="E592" s="40" t="s">
        <v>5</v>
      </c>
    </row>
    <row r="593" spans="1:5" ht="12.75">
      <c r="A593" t="s">
        <v>57</v>
      </c>
      <c r="E593" s="39" t="s">
        <v>5</v>
      </c>
    </row>
    <row r="594" spans="1:16" ht="12.75">
      <c r="A594" t="s">
        <v>49</v>
      </c>
      <c s="34" t="s">
        <v>1622</v>
      </c>
      <c s="34" t="s">
        <v>3483</v>
      </c>
      <c s="35" t="s">
        <v>5</v>
      </c>
      <c s="6" t="s">
        <v>3484</v>
      </c>
      <c s="36" t="s">
        <v>131</v>
      </c>
      <c s="37">
        <v>5</v>
      </c>
      <c s="36">
        <v>0</v>
      </c>
      <c s="36">
        <f>ROUND(G594*H594,6)</f>
      </c>
      <c r="L594" s="38">
        <v>0</v>
      </c>
      <c s="32">
        <f>ROUND(ROUND(L594,2)*ROUND(G594,3),2)</f>
      </c>
      <c s="36" t="s">
        <v>54</v>
      </c>
      <c>
        <f>(M594*21)/100</f>
      </c>
      <c t="s">
        <v>27</v>
      </c>
    </row>
    <row r="595" spans="1:5" ht="12.75">
      <c r="A595" s="35" t="s">
        <v>55</v>
      </c>
      <c r="E595" s="39" t="s">
        <v>3484</v>
      </c>
    </row>
    <row r="596" spans="1:5" ht="12.75">
      <c r="A596" s="35" t="s">
        <v>56</v>
      </c>
      <c r="E596" s="40" t="s">
        <v>5</v>
      </c>
    </row>
    <row r="597" spans="1:5" ht="12.75">
      <c r="A597" t="s">
        <v>57</v>
      </c>
      <c r="E597" s="39" t="s">
        <v>5</v>
      </c>
    </row>
    <row r="598" spans="1:16" ht="12.75">
      <c r="A598" t="s">
        <v>49</v>
      </c>
      <c s="34" t="s">
        <v>1626</v>
      </c>
      <c s="34" t="s">
        <v>3485</v>
      </c>
      <c s="35" t="s">
        <v>5</v>
      </c>
      <c s="6" t="s">
        <v>3486</v>
      </c>
      <c s="36" t="s">
        <v>131</v>
      </c>
      <c s="37">
        <v>1</v>
      </c>
      <c s="36">
        <v>0</v>
      </c>
      <c s="36">
        <f>ROUND(G598*H598,6)</f>
      </c>
      <c r="L598" s="38">
        <v>0</v>
      </c>
      <c s="32">
        <f>ROUND(ROUND(L598,2)*ROUND(G598,3),2)</f>
      </c>
      <c s="36" t="s">
        <v>54</v>
      </c>
      <c>
        <f>(M598*21)/100</f>
      </c>
      <c t="s">
        <v>27</v>
      </c>
    </row>
    <row r="599" spans="1:5" ht="12.75">
      <c r="A599" s="35" t="s">
        <v>55</v>
      </c>
      <c r="E599" s="39" t="s">
        <v>3486</v>
      </c>
    </row>
    <row r="600" spans="1:5" ht="12.75">
      <c r="A600" s="35" t="s">
        <v>56</v>
      </c>
      <c r="E600" s="40" t="s">
        <v>5</v>
      </c>
    </row>
    <row r="601" spans="1:5" ht="12.75">
      <c r="A601" t="s">
        <v>57</v>
      </c>
      <c r="E601" s="39" t="s">
        <v>5</v>
      </c>
    </row>
    <row r="602" spans="1:16" ht="12.75">
      <c r="A602" t="s">
        <v>49</v>
      </c>
      <c s="34" t="s">
        <v>1629</v>
      </c>
      <c s="34" t="s">
        <v>3487</v>
      </c>
      <c s="35" t="s">
        <v>5</v>
      </c>
      <c s="6" t="s">
        <v>3488</v>
      </c>
      <c s="36" t="s">
        <v>131</v>
      </c>
      <c s="37">
        <v>3</v>
      </c>
      <c s="36">
        <v>0</v>
      </c>
      <c s="36">
        <f>ROUND(G602*H602,6)</f>
      </c>
      <c r="L602" s="38">
        <v>0</v>
      </c>
      <c s="32">
        <f>ROUND(ROUND(L602,2)*ROUND(G602,3),2)</f>
      </c>
      <c s="36" t="s">
        <v>54</v>
      </c>
      <c>
        <f>(M602*21)/100</f>
      </c>
      <c t="s">
        <v>27</v>
      </c>
    </row>
    <row r="603" spans="1:5" ht="12.75">
      <c r="A603" s="35" t="s">
        <v>55</v>
      </c>
      <c r="E603" s="39" t="s">
        <v>3488</v>
      </c>
    </row>
    <row r="604" spans="1:5" ht="12.75">
      <c r="A604" s="35" t="s">
        <v>56</v>
      </c>
      <c r="E604" s="40" t="s">
        <v>5</v>
      </c>
    </row>
    <row r="605" spans="1:5" ht="12.75">
      <c r="A605" t="s">
        <v>57</v>
      </c>
      <c r="E605" s="39" t="s">
        <v>5</v>
      </c>
    </row>
    <row r="606" spans="1:16" ht="12.75">
      <c r="A606" t="s">
        <v>49</v>
      </c>
      <c s="34" t="s">
        <v>1633</v>
      </c>
      <c s="34" t="s">
        <v>3522</v>
      </c>
      <c s="35" t="s">
        <v>5</v>
      </c>
      <c s="6" t="s">
        <v>3523</v>
      </c>
      <c s="36" t="s">
        <v>131</v>
      </c>
      <c s="37">
        <v>1</v>
      </c>
      <c s="36">
        <v>0</v>
      </c>
      <c s="36">
        <f>ROUND(G606*H606,6)</f>
      </c>
      <c r="L606" s="38">
        <v>0</v>
      </c>
      <c s="32">
        <f>ROUND(ROUND(L606,2)*ROUND(G606,3),2)</f>
      </c>
      <c s="36" t="s">
        <v>54</v>
      </c>
      <c>
        <f>(M606*21)/100</f>
      </c>
      <c t="s">
        <v>27</v>
      </c>
    </row>
    <row r="607" spans="1:5" ht="12.75">
      <c r="A607" s="35" t="s">
        <v>55</v>
      </c>
      <c r="E607" s="39" t="s">
        <v>3523</v>
      </c>
    </row>
    <row r="608" spans="1:5" ht="12.75">
      <c r="A608" s="35" t="s">
        <v>56</v>
      </c>
      <c r="E608" s="40" t="s">
        <v>5</v>
      </c>
    </row>
    <row r="609" spans="1:5" ht="12.75">
      <c r="A609" t="s">
        <v>57</v>
      </c>
      <c r="E609" s="39" t="s">
        <v>5</v>
      </c>
    </row>
    <row r="610" spans="1:16" ht="12.75">
      <c r="A610" t="s">
        <v>49</v>
      </c>
      <c s="34" t="s">
        <v>1636</v>
      </c>
      <c s="34" t="s">
        <v>3493</v>
      </c>
      <c s="35" t="s">
        <v>5</v>
      </c>
      <c s="6" t="s">
        <v>3494</v>
      </c>
      <c s="36" t="s">
        <v>131</v>
      </c>
      <c s="37">
        <v>18</v>
      </c>
      <c s="36">
        <v>0</v>
      </c>
      <c s="36">
        <f>ROUND(G610*H610,6)</f>
      </c>
      <c r="L610" s="38">
        <v>0</v>
      </c>
      <c s="32">
        <f>ROUND(ROUND(L610,2)*ROUND(G610,3),2)</f>
      </c>
      <c s="36" t="s">
        <v>54</v>
      </c>
      <c>
        <f>(M610*21)/100</f>
      </c>
      <c t="s">
        <v>27</v>
      </c>
    </row>
    <row r="611" spans="1:5" ht="12.75">
      <c r="A611" s="35" t="s">
        <v>55</v>
      </c>
      <c r="E611" s="39" t="s">
        <v>3494</v>
      </c>
    </row>
    <row r="612" spans="1:5" ht="12.75">
      <c r="A612" s="35" t="s">
        <v>56</v>
      </c>
      <c r="E612" s="40" t="s">
        <v>5</v>
      </c>
    </row>
    <row r="613" spans="1:5" ht="12.75">
      <c r="A613" t="s">
        <v>57</v>
      </c>
      <c r="E613" s="39" t="s">
        <v>5</v>
      </c>
    </row>
    <row r="614" spans="1:16" ht="12.75">
      <c r="A614" t="s">
        <v>49</v>
      </c>
      <c s="34" t="s">
        <v>1639</v>
      </c>
      <c s="34" t="s">
        <v>3495</v>
      </c>
      <c s="35" t="s">
        <v>5</v>
      </c>
      <c s="6" t="s">
        <v>3496</v>
      </c>
      <c s="36" t="s">
        <v>131</v>
      </c>
      <c s="37">
        <v>1</v>
      </c>
      <c s="36">
        <v>0</v>
      </c>
      <c s="36">
        <f>ROUND(G614*H614,6)</f>
      </c>
      <c r="L614" s="38">
        <v>0</v>
      </c>
      <c s="32">
        <f>ROUND(ROUND(L614,2)*ROUND(G614,3),2)</f>
      </c>
      <c s="36" t="s">
        <v>54</v>
      </c>
      <c>
        <f>(M614*21)/100</f>
      </c>
      <c t="s">
        <v>27</v>
      </c>
    </row>
    <row r="615" spans="1:5" ht="12.75">
      <c r="A615" s="35" t="s">
        <v>55</v>
      </c>
      <c r="E615" s="39" t="s">
        <v>3496</v>
      </c>
    </row>
    <row r="616" spans="1:5" ht="12.75">
      <c r="A616" s="35" t="s">
        <v>56</v>
      </c>
      <c r="E616" s="40" t="s">
        <v>5</v>
      </c>
    </row>
    <row r="617" spans="1:5" ht="12.75">
      <c r="A617" t="s">
        <v>57</v>
      </c>
      <c r="E617" s="39" t="s">
        <v>5</v>
      </c>
    </row>
    <row r="618" spans="1:16" ht="12.75">
      <c r="A618" t="s">
        <v>49</v>
      </c>
      <c s="34" t="s">
        <v>1643</v>
      </c>
      <c s="34" t="s">
        <v>3497</v>
      </c>
      <c s="35" t="s">
        <v>5</v>
      </c>
      <c s="6" t="s">
        <v>3498</v>
      </c>
      <c s="36" t="s">
        <v>131</v>
      </c>
      <c s="37">
        <v>16</v>
      </c>
      <c s="36">
        <v>0</v>
      </c>
      <c s="36">
        <f>ROUND(G618*H618,6)</f>
      </c>
      <c r="L618" s="38">
        <v>0</v>
      </c>
      <c s="32">
        <f>ROUND(ROUND(L618,2)*ROUND(G618,3),2)</f>
      </c>
      <c s="36" t="s">
        <v>54</v>
      </c>
      <c>
        <f>(M618*21)/100</f>
      </c>
      <c t="s">
        <v>27</v>
      </c>
    </row>
    <row r="619" spans="1:5" ht="12.75">
      <c r="A619" s="35" t="s">
        <v>55</v>
      </c>
      <c r="E619" s="39" t="s">
        <v>3498</v>
      </c>
    </row>
    <row r="620" spans="1:5" ht="12.75">
      <c r="A620" s="35" t="s">
        <v>56</v>
      </c>
      <c r="E620" s="40" t="s">
        <v>5</v>
      </c>
    </row>
    <row r="621" spans="1:5" ht="12.75">
      <c r="A621" t="s">
        <v>57</v>
      </c>
      <c r="E621" s="39" t="s">
        <v>5</v>
      </c>
    </row>
    <row r="622" spans="1:16" ht="12.75">
      <c r="A622" t="s">
        <v>49</v>
      </c>
      <c s="34" t="s">
        <v>1646</v>
      </c>
      <c s="34" t="s">
        <v>3524</v>
      </c>
      <c s="35" t="s">
        <v>5</v>
      </c>
      <c s="6" t="s">
        <v>3525</v>
      </c>
      <c s="36" t="s">
        <v>131</v>
      </c>
      <c s="37">
        <v>1</v>
      </c>
      <c s="36">
        <v>0</v>
      </c>
      <c s="36">
        <f>ROUND(G622*H622,6)</f>
      </c>
      <c r="L622" s="38">
        <v>0</v>
      </c>
      <c s="32">
        <f>ROUND(ROUND(L622,2)*ROUND(G622,3),2)</f>
      </c>
      <c s="36" t="s">
        <v>54</v>
      </c>
      <c>
        <f>(M622*21)/100</f>
      </c>
      <c t="s">
        <v>27</v>
      </c>
    </row>
    <row r="623" spans="1:5" ht="12.75">
      <c r="A623" s="35" t="s">
        <v>55</v>
      </c>
      <c r="E623" s="39" t="s">
        <v>3525</v>
      </c>
    </row>
    <row r="624" spans="1:5" ht="12.75">
      <c r="A624" s="35" t="s">
        <v>56</v>
      </c>
      <c r="E624" s="40" t="s">
        <v>5</v>
      </c>
    </row>
    <row r="625" spans="1:5" ht="12.75">
      <c r="A625" t="s">
        <v>57</v>
      </c>
      <c r="E625" s="39" t="s">
        <v>5</v>
      </c>
    </row>
    <row r="626" spans="1:16" ht="12.75">
      <c r="A626" t="s">
        <v>49</v>
      </c>
      <c s="34" t="s">
        <v>1649</v>
      </c>
      <c s="34" t="s">
        <v>3526</v>
      </c>
      <c s="35" t="s">
        <v>5</v>
      </c>
      <c s="6" t="s">
        <v>3527</v>
      </c>
      <c s="36" t="s">
        <v>131</v>
      </c>
      <c s="37">
        <v>1</v>
      </c>
      <c s="36">
        <v>0</v>
      </c>
      <c s="36">
        <f>ROUND(G626*H626,6)</f>
      </c>
      <c r="L626" s="38">
        <v>0</v>
      </c>
      <c s="32">
        <f>ROUND(ROUND(L626,2)*ROUND(G626,3),2)</f>
      </c>
      <c s="36" t="s">
        <v>54</v>
      </c>
      <c>
        <f>(M626*21)/100</f>
      </c>
      <c t="s">
        <v>27</v>
      </c>
    </row>
    <row r="627" spans="1:5" ht="12.75">
      <c r="A627" s="35" t="s">
        <v>55</v>
      </c>
      <c r="E627" s="39" t="s">
        <v>3527</v>
      </c>
    </row>
    <row r="628" spans="1:5" ht="12.75">
      <c r="A628" s="35" t="s">
        <v>56</v>
      </c>
      <c r="E628" s="40" t="s">
        <v>5</v>
      </c>
    </row>
    <row r="629" spans="1:5" ht="12.75">
      <c r="A629" t="s">
        <v>57</v>
      </c>
      <c r="E629" s="39" t="s">
        <v>5</v>
      </c>
    </row>
    <row r="630" spans="1:16" ht="12.75">
      <c r="A630" t="s">
        <v>49</v>
      </c>
      <c s="34" t="s">
        <v>1652</v>
      </c>
      <c s="34" t="s">
        <v>3499</v>
      </c>
      <c s="35" t="s">
        <v>5</v>
      </c>
      <c s="6" t="s">
        <v>3500</v>
      </c>
      <c s="36" t="s">
        <v>131</v>
      </c>
      <c s="37">
        <v>2</v>
      </c>
      <c s="36">
        <v>0</v>
      </c>
      <c s="36">
        <f>ROUND(G630*H630,6)</f>
      </c>
      <c r="L630" s="38">
        <v>0</v>
      </c>
      <c s="32">
        <f>ROUND(ROUND(L630,2)*ROUND(G630,3),2)</f>
      </c>
      <c s="36" t="s">
        <v>54</v>
      </c>
      <c>
        <f>(M630*21)/100</f>
      </c>
      <c t="s">
        <v>27</v>
      </c>
    </row>
    <row r="631" spans="1:5" ht="12.75">
      <c r="A631" s="35" t="s">
        <v>55</v>
      </c>
      <c r="E631" s="39" t="s">
        <v>3500</v>
      </c>
    </row>
    <row r="632" spans="1:5" ht="12.75">
      <c r="A632" s="35" t="s">
        <v>56</v>
      </c>
      <c r="E632" s="40" t="s">
        <v>5</v>
      </c>
    </row>
    <row r="633" spans="1:5" ht="12.75">
      <c r="A633" t="s">
        <v>57</v>
      </c>
      <c r="E633" s="39" t="s">
        <v>5</v>
      </c>
    </row>
    <row r="634" spans="1:16" ht="12.75">
      <c r="A634" t="s">
        <v>49</v>
      </c>
      <c s="34" t="s">
        <v>1656</v>
      </c>
      <c s="34" t="s">
        <v>3501</v>
      </c>
      <c s="35" t="s">
        <v>5</v>
      </c>
      <c s="6" t="s">
        <v>3502</v>
      </c>
      <c s="36" t="s">
        <v>131</v>
      </c>
      <c s="37">
        <v>2</v>
      </c>
      <c s="36">
        <v>0</v>
      </c>
      <c s="36">
        <f>ROUND(G634*H634,6)</f>
      </c>
      <c r="L634" s="38">
        <v>0</v>
      </c>
      <c s="32">
        <f>ROUND(ROUND(L634,2)*ROUND(G634,3),2)</f>
      </c>
      <c s="36" t="s">
        <v>54</v>
      </c>
      <c>
        <f>(M634*21)/100</f>
      </c>
      <c t="s">
        <v>27</v>
      </c>
    </row>
    <row r="635" spans="1:5" ht="12.75">
      <c r="A635" s="35" t="s">
        <v>55</v>
      </c>
      <c r="E635" s="39" t="s">
        <v>3502</v>
      </c>
    </row>
    <row r="636" spans="1:5" ht="12.75">
      <c r="A636" s="35" t="s">
        <v>56</v>
      </c>
      <c r="E636" s="40" t="s">
        <v>5</v>
      </c>
    </row>
    <row r="637" spans="1:5" ht="12.75">
      <c r="A637" t="s">
        <v>57</v>
      </c>
      <c r="E637" s="39" t="s">
        <v>5</v>
      </c>
    </row>
    <row r="638" spans="1:16" ht="12.75">
      <c r="A638" t="s">
        <v>49</v>
      </c>
      <c s="34" t="s">
        <v>1660</v>
      </c>
      <c s="34" t="s">
        <v>3528</v>
      </c>
      <c s="35" t="s">
        <v>5</v>
      </c>
      <c s="6" t="s">
        <v>3504</v>
      </c>
      <c s="36" t="s">
        <v>131</v>
      </c>
      <c s="37">
        <v>1</v>
      </c>
      <c s="36">
        <v>0</v>
      </c>
      <c s="36">
        <f>ROUND(G638*H638,6)</f>
      </c>
      <c r="L638" s="38">
        <v>0</v>
      </c>
      <c s="32">
        <f>ROUND(ROUND(L638,2)*ROUND(G638,3),2)</f>
      </c>
      <c s="36" t="s">
        <v>54</v>
      </c>
      <c>
        <f>(M638*21)/100</f>
      </c>
      <c t="s">
        <v>27</v>
      </c>
    </row>
    <row r="639" spans="1:5" ht="12.75">
      <c r="A639" s="35" t="s">
        <v>55</v>
      </c>
      <c r="E639" s="39" t="s">
        <v>3504</v>
      </c>
    </row>
    <row r="640" spans="1:5" ht="12.75">
      <c r="A640" s="35" t="s">
        <v>56</v>
      </c>
      <c r="E640" s="40" t="s">
        <v>5</v>
      </c>
    </row>
    <row r="641" spans="1:5" ht="12.75">
      <c r="A641" t="s">
        <v>57</v>
      </c>
      <c r="E641" s="39" t="s">
        <v>5</v>
      </c>
    </row>
    <row r="642" spans="1:16" ht="12.75">
      <c r="A642" t="s">
        <v>49</v>
      </c>
      <c s="34" t="s">
        <v>1663</v>
      </c>
      <c s="34" t="s">
        <v>3529</v>
      </c>
      <c s="35" t="s">
        <v>5</v>
      </c>
      <c s="6" t="s">
        <v>3506</v>
      </c>
      <c s="36" t="s">
        <v>131</v>
      </c>
      <c s="37">
        <v>1</v>
      </c>
      <c s="36">
        <v>0</v>
      </c>
      <c s="36">
        <f>ROUND(G642*H642,6)</f>
      </c>
      <c r="L642" s="38">
        <v>0</v>
      </c>
      <c s="32">
        <f>ROUND(ROUND(L642,2)*ROUND(G642,3),2)</f>
      </c>
      <c s="36" t="s">
        <v>54</v>
      </c>
      <c>
        <f>(M642*21)/100</f>
      </c>
      <c t="s">
        <v>27</v>
      </c>
    </row>
    <row r="643" spans="1:5" ht="12.75">
      <c r="A643" s="35" t="s">
        <v>55</v>
      </c>
      <c r="E643" s="39" t="s">
        <v>3506</v>
      </c>
    </row>
    <row r="644" spans="1:5" ht="12.75">
      <c r="A644" s="35" t="s">
        <v>56</v>
      </c>
      <c r="E644" s="40" t="s">
        <v>5</v>
      </c>
    </row>
    <row r="645" spans="1:5" ht="12.75">
      <c r="A645" t="s">
        <v>57</v>
      </c>
      <c r="E645" s="39" t="s">
        <v>5</v>
      </c>
    </row>
    <row r="646" spans="1:16" ht="12.75">
      <c r="A646" t="s">
        <v>49</v>
      </c>
      <c s="34" t="s">
        <v>1666</v>
      </c>
      <c s="34" t="s">
        <v>3507</v>
      </c>
      <c s="35" t="s">
        <v>5</v>
      </c>
      <c s="6" t="s">
        <v>3508</v>
      </c>
      <c s="36" t="s">
        <v>131</v>
      </c>
      <c s="37">
        <v>12</v>
      </c>
      <c s="36">
        <v>0</v>
      </c>
      <c s="36">
        <f>ROUND(G646*H646,6)</f>
      </c>
      <c r="L646" s="38">
        <v>0</v>
      </c>
      <c s="32">
        <f>ROUND(ROUND(L646,2)*ROUND(G646,3),2)</f>
      </c>
      <c s="36" t="s">
        <v>54</v>
      </c>
      <c>
        <f>(M646*21)/100</f>
      </c>
      <c t="s">
        <v>27</v>
      </c>
    </row>
    <row r="647" spans="1:5" ht="12.75">
      <c r="A647" s="35" t="s">
        <v>55</v>
      </c>
      <c r="E647" s="39" t="s">
        <v>3508</v>
      </c>
    </row>
    <row r="648" spans="1:5" ht="12.75">
      <c r="A648" s="35" t="s">
        <v>56</v>
      </c>
      <c r="E648" s="40" t="s">
        <v>5</v>
      </c>
    </row>
    <row r="649" spans="1:5" ht="12.75">
      <c r="A649" t="s">
        <v>57</v>
      </c>
      <c r="E649" s="39" t="s">
        <v>5</v>
      </c>
    </row>
    <row r="650" spans="1:13" ht="12.75">
      <c r="A650" t="s">
        <v>46</v>
      </c>
      <c r="C650" s="31" t="s">
        <v>3530</v>
      </c>
      <c r="E650" s="33" t="s">
        <v>3531</v>
      </c>
      <c r="J650" s="32">
        <f>0</f>
      </c>
      <c s="32">
        <f>0</f>
      </c>
      <c s="32">
        <f>0+L651+L655+L659+L663+L667+L671+L675+L679+L683+L687+L691+L695+L699</f>
      </c>
      <c s="32">
        <f>0+M651+M655+M659+M663+M667+M671+M675+M679+M683+M687+M691+M695+M699</f>
      </c>
    </row>
    <row r="651" spans="1:16" ht="12.75">
      <c r="A651" t="s">
        <v>49</v>
      </c>
      <c s="34" t="s">
        <v>1709</v>
      </c>
      <c s="34" t="s">
        <v>3532</v>
      </c>
      <c s="35" t="s">
        <v>5</v>
      </c>
      <c s="6" t="s">
        <v>3533</v>
      </c>
      <c s="36" t="s">
        <v>131</v>
      </c>
      <c s="37">
        <v>1</v>
      </c>
      <c s="36">
        <v>0</v>
      </c>
      <c s="36">
        <f>ROUND(G651*H651,6)</f>
      </c>
      <c r="L651" s="38">
        <v>0</v>
      </c>
      <c s="32">
        <f>ROUND(ROUND(L651,2)*ROUND(G651,3),2)</f>
      </c>
      <c s="36" t="s">
        <v>54</v>
      </c>
      <c>
        <f>(M651*21)/100</f>
      </c>
      <c t="s">
        <v>27</v>
      </c>
    </row>
    <row r="652" spans="1:5" ht="12.75">
      <c r="A652" s="35" t="s">
        <v>55</v>
      </c>
      <c r="E652" s="39" t="s">
        <v>3533</v>
      </c>
    </row>
    <row r="653" spans="1:5" ht="12.75">
      <c r="A653" s="35" t="s">
        <v>56</v>
      </c>
      <c r="E653" s="40" t="s">
        <v>5</v>
      </c>
    </row>
    <row r="654" spans="1:5" ht="12.75">
      <c r="A654" t="s">
        <v>57</v>
      </c>
      <c r="E654" s="39" t="s">
        <v>5</v>
      </c>
    </row>
    <row r="655" spans="1:16" ht="12.75">
      <c r="A655" t="s">
        <v>49</v>
      </c>
      <c s="34" t="s">
        <v>1713</v>
      </c>
      <c s="34" t="s">
        <v>3483</v>
      </c>
      <c s="35" t="s">
        <v>5</v>
      </c>
      <c s="6" t="s">
        <v>3484</v>
      </c>
      <c s="36" t="s">
        <v>131</v>
      </c>
      <c s="37">
        <v>6</v>
      </c>
      <c s="36">
        <v>0</v>
      </c>
      <c s="36">
        <f>ROUND(G655*H655,6)</f>
      </c>
      <c r="L655" s="38">
        <v>0</v>
      </c>
      <c s="32">
        <f>ROUND(ROUND(L655,2)*ROUND(G655,3),2)</f>
      </c>
      <c s="36" t="s">
        <v>54</v>
      </c>
      <c>
        <f>(M655*21)/100</f>
      </c>
      <c t="s">
        <v>27</v>
      </c>
    </row>
    <row r="656" spans="1:5" ht="12.75">
      <c r="A656" s="35" t="s">
        <v>55</v>
      </c>
      <c r="E656" s="39" t="s">
        <v>3484</v>
      </c>
    </row>
    <row r="657" spans="1:5" ht="12.75">
      <c r="A657" s="35" t="s">
        <v>56</v>
      </c>
      <c r="E657" s="40" t="s">
        <v>5</v>
      </c>
    </row>
    <row r="658" spans="1:5" ht="12.75">
      <c r="A658" t="s">
        <v>57</v>
      </c>
      <c r="E658" s="39" t="s">
        <v>5</v>
      </c>
    </row>
    <row r="659" spans="1:16" ht="12.75">
      <c r="A659" t="s">
        <v>49</v>
      </c>
      <c s="34" t="s">
        <v>1716</v>
      </c>
      <c s="34" t="s">
        <v>3485</v>
      </c>
      <c s="35" t="s">
        <v>5</v>
      </c>
      <c s="6" t="s">
        <v>3486</v>
      </c>
      <c s="36" t="s">
        <v>131</v>
      </c>
      <c s="37">
        <v>1</v>
      </c>
      <c s="36">
        <v>0</v>
      </c>
      <c s="36">
        <f>ROUND(G659*H659,6)</f>
      </c>
      <c r="L659" s="38">
        <v>0</v>
      </c>
      <c s="32">
        <f>ROUND(ROUND(L659,2)*ROUND(G659,3),2)</f>
      </c>
      <c s="36" t="s">
        <v>54</v>
      </c>
      <c>
        <f>(M659*21)/100</f>
      </c>
      <c t="s">
        <v>27</v>
      </c>
    </row>
    <row r="660" spans="1:5" ht="12.75">
      <c r="A660" s="35" t="s">
        <v>55</v>
      </c>
      <c r="E660" s="39" t="s">
        <v>3486</v>
      </c>
    </row>
    <row r="661" spans="1:5" ht="12.75">
      <c r="A661" s="35" t="s">
        <v>56</v>
      </c>
      <c r="E661" s="40" t="s">
        <v>5</v>
      </c>
    </row>
    <row r="662" spans="1:5" ht="12.75">
      <c r="A662" t="s">
        <v>57</v>
      </c>
      <c r="E662" s="39" t="s">
        <v>5</v>
      </c>
    </row>
    <row r="663" spans="1:16" ht="12.75">
      <c r="A663" t="s">
        <v>49</v>
      </c>
      <c s="34" t="s">
        <v>1719</v>
      </c>
      <c s="34" t="s">
        <v>3487</v>
      </c>
      <c s="35" t="s">
        <v>5</v>
      </c>
      <c s="6" t="s">
        <v>3488</v>
      </c>
      <c s="36" t="s">
        <v>131</v>
      </c>
      <c s="37">
        <v>3</v>
      </c>
      <c s="36">
        <v>0</v>
      </c>
      <c s="36">
        <f>ROUND(G663*H663,6)</f>
      </c>
      <c r="L663" s="38">
        <v>0</v>
      </c>
      <c s="32">
        <f>ROUND(ROUND(L663,2)*ROUND(G663,3),2)</f>
      </c>
      <c s="36" t="s">
        <v>54</v>
      </c>
      <c>
        <f>(M663*21)/100</f>
      </c>
      <c t="s">
        <v>27</v>
      </c>
    </row>
    <row r="664" spans="1:5" ht="12.75">
      <c r="A664" s="35" t="s">
        <v>55</v>
      </c>
      <c r="E664" s="39" t="s">
        <v>3488</v>
      </c>
    </row>
    <row r="665" spans="1:5" ht="12.75">
      <c r="A665" s="35" t="s">
        <v>56</v>
      </c>
      <c r="E665" s="40" t="s">
        <v>5</v>
      </c>
    </row>
    <row r="666" spans="1:5" ht="12.75">
      <c r="A666" t="s">
        <v>57</v>
      </c>
      <c r="E666" s="39" t="s">
        <v>5</v>
      </c>
    </row>
    <row r="667" spans="1:16" ht="12.75">
      <c r="A667" t="s">
        <v>49</v>
      </c>
      <c s="34" t="s">
        <v>1722</v>
      </c>
      <c s="34" t="s">
        <v>3513</v>
      </c>
      <c s="35" t="s">
        <v>5</v>
      </c>
      <c s="6" t="s">
        <v>3514</v>
      </c>
      <c s="36" t="s">
        <v>131</v>
      </c>
      <c s="37">
        <v>1</v>
      </c>
      <c s="36">
        <v>0</v>
      </c>
      <c s="36">
        <f>ROUND(G667*H667,6)</f>
      </c>
      <c r="L667" s="38">
        <v>0</v>
      </c>
      <c s="32">
        <f>ROUND(ROUND(L667,2)*ROUND(G667,3),2)</f>
      </c>
      <c s="36" t="s">
        <v>54</v>
      </c>
      <c>
        <f>(M667*21)/100</f>
      </c>
      <c t="s">
        <v>27</v>
      </c>
    </row>
    <row r="668" spans="1:5" ht="12.75">
      <c r="A668" s="35" t="s">
        <v>55</v>
      </c>
      <c r="E668" s="39" t="s">
        <v>3514</v>
      </c>
    </row>
    <row r="669" spans="1:5" ht="12.75">
      <c r="A669" s="35" t="s">
        <v>56</v>
      </c>
      <c r="E669" s="40" t="s">
        <v>5</v>
      </c>
    </row>
    <row r="670" spans="1:5" ht="12.75">
      <c r="A670" t="s">
        <v>57</v>
      </c>
      <c r="E670" s="39" t="s">
        <v>5</v>
      </c>
    </row>
    <row r="671" spans="1:16" ht="12.75">
      <c r="A671" t="s">
        <v>49</v>
      </c>
      <c s="34" t="s">
        <v>1725</v>
      </c>
      <c s="34" t="s">
        <v>3489</v>
      </c>
      <c s="35" t="s">
        <v>5</v>
      </c>
      <c s="6" t="s">
        <v>3490</v>
      </c>
      <c s="36" t="s">
        <v>131</v>
      </c>
      <c s="37">
        <v>1</v>
      </c>
      <c s="36">
        <v>0</v>
      </c>
      <c s="36">
        <f>ROUND(G671*H671,6)</f>
      </c>
      <c r="L671" s="38">
        <v>0</v>
      </c>
      <c s="32">
        <f>ROUND(ROUND(L671,2)*ROUND(G671,3),2)</f>
      </c>
      <c s="36" t="s">
        <v>54</v>
      </c>
      <c>
        <f>(M671*21)/100</f>
      </c>
      <c t="s">
        <v>27</v>
      </c>
    </row>
    <row r="672" spans="1:5" ht="12.75">
      <c r="A672" s="35" t="s">
        <v>55</v>
      </c>
      <c r="E672" s="39" t="s">
        <v>3490</v>
      </c>
    </row>
    <row r="673" spans="1:5" ht="12.75">
      <c r="A673" s="35" t="s">
        <v>56</v>
      </c>
      <c r="E673" s="40" t="s">
        <v>5</v>
      </c>
    </row>
    <row r="674" spans="1:5" ht="12.75">
      <c r="A674" t="s">
        <v>57</v>
      </c>
      <c r="E674" s="39" t="s">
        <v>5</v>
      </c>
    </row>
    <row r="675" spans="1:16" ht="12.75">
      <c r="A675" t="s">
        <v>49</v>
      </c>
      <c s="34" t="s">
        <v>1728</v>
      </c>
      <c s="34" t="s">
        <v>3493</v>
      </c>
      <c s="35" t="s">
        <v>5</v>
      </c>
      <c s="6" t="s">
        <v>3494</v>
      </c>
      <c s="36" t="s">
        <v>131</v>
      </c>
      <c s="37">
        <v>9</v>
      </c>
      <c s="36">
        <v>0</v>
      </c>
      <c s="36">
        <f>ROUND(G675*H675,6)</f>
      </c>
      <c r="L675" s="38">
        <v>0</v>
      </c>
      <c s="32">
        <f>ROUND(ROUND(L675,2)*ROUND(G675,3),2)</f>
      </c>
      <c s="36" t="s">
        <v>54</v>
      </c>
      <c>
        <f>(M675*21)/100</f>
      </c>
      <c t="s">
        <v>27</v>
      </c>
    </row>
    <row r="676" spans="1:5" ht="12.75">
      <c r="A676" s="35" t="s">
        <v>55</v>
      </c>
      <c r="E676" s="39" t="s">
        <v>3494</v>
      </c>
    </row>
    <row r="677" spans="1:5" ht="12.75">
      <c r="A677" s="35" t="s">
        <v>56</v>
      </c>
      <c r="E677" s="40" t="s">
        <v>5</v>
      </c>
    </row>
    <row r="678" spans="1:5" ht="12.75">
      <c r="A678" t="s">
        <v>57</v>
      </c>
      <c r="E678" s="39" t="s">
        <v>5</v>
      </c>
    </row>
    <row r="679" spans="1:16" ht="12.75">
      <c r="A679" t="s">
        <v>49</v>
      </c>
      <c s="34" t="s">
        <v>1732</v>
      </c>
      <c s="34" t="s">
        <v>3497</v>
      </c>
      <c s="35" t="s">
        <v>5</v>
      </c>
      <c s="6" t="s">
        <v>3498</v>
      </c>
      <c s="36" t="s">
        <v>131</v>
      </c>
      <c s="37">
        <v>12</v>
      </c>
      <c s="36">
        <v>0</v>
      </c>
      <c s="36">
        <f>ROUND(G679*H679,6)</f>
      </c>
      <c r="L679" s="38">
        <v>0</v>
      </c>
      <c s="32">
        <f>ROUND(ROUND(L679,2)*ROUND(G679,3),2)</f>
      </c>
      <c s="36" t="s">
        <v>54</v>
      </c>
      <c>
        <f>(M679*21)/100</f>
      </c>
      <c t="s">
        <v>27</v>
      </c>
    </row>
    <row r="680" spans="1:5" ht="12.75">
      <c r="A680" s="35" t="s">
        <v>55</v>
      </c>
      <c r="E680" s="39" t="s">
        <v>3498</v>
      </c>
    </row>
    <row r="681" spans="1:5" ht="12.75">
      <c r="A681" s="35" t="s">
        <v>56</v>
      </c>
      <c r="E681" s="40" t="s">
        <v>5</v>
      </c>
    </row>
    <row r="682" spans="1:5" ht="12.75">
      <c r="A682" t="s">
        <v>57</v>
      </c>
      <c r="E682" s="39" t="s">
        <v>5</v>
      </c>
    </row>
    <row r="683" spans="1:16" ht="12.75">
      <c r="A683" t="s">
        <v>49</v>
      </c>
      <c s="34" t="s">
        <v>1735</v>
      </c>
      <c s="34" t="s">
        <v>3499</v>
      </c>
      <c s="35" t="s">
        <v>5</v>
      </c>
      <c s="6" t="s">
        <v>3500</v>
      </c>
      <c s="36" t="s">
        <v>131</v>
      </c>
      <c s="37">
        <v>4</v>
      </c>
      <c s="36">
        <v>0</v>
      </c>
      <c s="36">
        <f>ROUND(G683*H683,6)</f>
      </c>
      <c r="L683" s="38">
        <v>0</v>
      </c>
      <c s="32">
        <f>ROUND(ROUND(L683,2)*ROUND(G683,3),2)</f>
      </c>
      <c s="36" t="s">
        <v>54</v>
      </c>
      <c>
        <f>(M683*21)/100</f>
      </c>
      <c t="s">
        <v>27</v>
      </c>
    </row>
    <row r="684" spans="1:5" ht="12.75">
      <c r="A684" s="35" t="s">
        <v>55</v>
      </c>
      <c r="E684" s="39" t="s">
        <v>3500</v>
      </c>
    </row>
    <row r="685" spans="1:5" ht="12.75">
      <c r="A685" s="35" t="s">
        <v>56</v>
      </c>
      <c r="E685" s="40" t="s">
        <v>5</v>
      </c>
    </row>
    <row r="686" spans="1:5" ht="12.75">
      <c r="A686" t="s">
        <v>57</v>
      </c>
      <c r="E686" s="39" t="s">
        <v>5</v>
      </c>
    </row>
    <row r="687" spans="1:16" ht="12.75">
      <c r="A687" t="s">
        <v>49</v>
      </c>
      <c s="34" t="s">
        <v>1741</v>
      </c>
      <c s="34" t="s">
        <v>3501</v>
      </c>
      <c s="35" t="s">
        <v>5</v>
      </c>
      <c s="6" t="s">
        <v>3502</v>
      </c>
      <c s="36" t="s">
        <v>131</v>
      </c>
      <c s="37">
        <v>4</v>
      </c>
      <c s="36">
        <v>0</v>
      </c>
      <c s="36">
        <f>ROUND(G687*H687,6)</f>
      </c>
      <c r="L687" s="38">
        <v>0</v>
      </c>
      <c s="32">
        <f>ROUND(ROUND(L687,2)*ROUND(G687,3),2)</f>
      </c>
      <c s="36" t="s">
        <v>54</v>
      </c>
      <c>
        <f>(M687*21)/100</f>
      </c>
      <c t="s">
        <v>27</v>
      </c>
    </row>
    <row r="688" spans="1:5" ht="12.75">
      <c r="A688" s="35" t="s">
        <v>55</v>
      </c>
      <c r="E688" s="39" t="s">
        <v>3502</v>
      </c>
    </row>
    <row r="689" spans="1:5" ht="12.75">
      <c r="A689" s="35" t="s">
        <v>56</v>
      </c>
      <c r="E689" s="40" t="s">
        <v>5</v>
      </c>
    </row>
    <row r="690" spans="1:5" ht="12.75">
      <c r="A690" t="s">
        <v>57</v>
      </c>
      <c r="E690" s="39" t="s">
        <v>5</v>
      </c>
    </row>
    <row r="691" spans="1:16" ht="12.75">
      <c r="A691" t="s">
        <v>49</v>
      </c>
      <c s="34" t="s">
        <v>1744</v>
      </c>
      <c s="34" t="s">
        <v>3534</v>
      </c>
      <c s="35" t="s">
        <v>5</v>
      </c>
      <c s="6" t="s">
        <v>3504</v>
      </c>
      <c s="36" t="s">
        <v>131</v>
      </c>
      <c s="37">
        <v>1</v>
      </c>
      <c s="36">
        <v>0</v>
      </c>
      <c s="36">
        <f>ROUND(G691*H691,6)</f>
      </c>
      <c r="L691" s="38">
        <v>0</v>
      </c>
      <c s="32">
        <f>ROUND(ROUND(L691,2)*ROUND(G691,3),2)</f>
      </c>
      <c s="36" t="s">
        <v>54</v>
      </c>
      <c>
        <f>(M691*21)/100</f>
      </c>
      <c t="s">
        <v>27</v>
      </c>
    </row>
    <row r="692" spans="1:5" ht="12.75">
      <c r="A692" s="35" t="s">
        <v>55</v>
      </c>
      <c r="E692" s="39" t="s">
        <v>3504</v>
      </c>
    </row>
    <row r="693" spans="1:5" ht="12.75">
      <c r="A693" s="35" t="s">
        <v>56</v>
      </c>
      <c r="E693" s="40" t="s">
        <v>5</v>
      </c>
    </row>
    <row r="694" spans="1:5" ht="12.75">
      <c r="A694" t="s">
        <v>57</v>
      </c>
      <c r="E694" s="39" t="s">
        <v>5</v>
      </c>
    </row>
    <row r="695" spans="1:16" ht="12.75">
      <c r="A695" t="s">
        <v>49</v>
      </c>
      <c s="34" t="s">
        <v>1747</v>
      </c>
      <c s="34" t="s">
        <v>3516</v>
      </c>
      <c s="35" t="s">
        <v>5</v>
      </c>
      <c s="6" t="s">
        <v>3506</v>
      </c>
      <c s="36" t="s">
        <v>131</v>
      </c>
      <c s="37">
        <v>1</v>
      </c>
      <c s="36">
        <v>0</v>
      </c>
      <c s="36">
        <f>ROUND(G695*H695,6)</f>
      </c>
      <c r="L695" s="38">
        <v>0</v>
      </c>
      <c s="32">
        <f>ROUND(ROUND(L695,2)*ROUND(G695,3),2)</f>
      </c>
      <c s="36" t="s">
        <v>54</v>
      </c>
      <c>
        <f>(M695*21)/100</f>
      </c>
      <c t="s">
        <v>27</v>
      </c>
    </row>
    <row r="696" spans="1:5" ht="12.75">
      <c r="A696" s="35" t="s">
        <v>55</v>
      </c>
      <c r="E696" s="39" t="s">
        <v>3506</v>
      </c>
    </row>
    <row r="697" spans="1:5" ht="12.75">
      <c r="A697" s="35" t="s">
        <v>56</v>
      </c>
      <c r="E697" s="40" t="s">
        <v>5</v>
      </c>
    </row>
    <row r="698" spans="1:5" ht="12.75">
      <c r="A698" t="s">
        <v>57</v>
      </c>
      <c r="E698" s="39" t="s">
        <v>5</v>
      </c>
    </row>
    <row r="699" spans="1:16" ht="12.75">
      <c r="A699" t="s">
        <v>49</v>
      </c>
      <c s="34" t="s">
        <v>1750</v>
      </c>
      <c s="34" t="s">
        <v>3507</v>
      </c>
      <c s="35" t="s">
        <v>5</v>
      </c>
      <c s="6" t="s">
        <v>3508</v>
      </c>
      <c s="36" t="s">
        <v>131</v>
      </c>
      <c s="37">
        <v>11</v>
      </c>
      <c s="36">
        <v>0</v>
      </c>
      <c s="36">
        <f>ROUND(G699*H699,6)</f>
      </c>
      <c r="L699" s="38">
        <v>0</v>
      </c>
      <c s="32">
        <f>ROUND(ROUND(L699,2)*ROUND(G699,3),2)</f>
      </c>
      <c s="36" t="s">
        <v>54</v>
      </c>
      <c>
        <f>(M699*21)/100</f>
      </c>
      <c t="s">
        <v>27</v>
      </c>
    </row>
    <row r="700" spans="1:5" ht="12.75">
      <c r="A700" s="35" t="s">
        <v>55</v>
      </c>
      <c r="E700" s="39" t="s">
        <v>3508</v>
      </c>
    </row>
    <row r="701" spans="1:5" ht="12.75">
      <c r="A701" s="35" t="s">
        <v>56</v>
      </c>
      <c r="E701" s="40" t="s">
        <v>5</v>
      </c>
    </row>
    <row r="702" spans="1:5" ht="12.75">
      <c r="A702" t="s">
        <v>57</v>
      </c>
      <c r="E702" s="39" t="s">
        <v>5</v>
      </c>
    </row>
    <row r="703" spans="1:13" ht="12.75">
      <c r="A703" t="s">
        <v>46</v>
      </c>
      <c r="C703" s="31" t="s">
        <v>3535</v>
      </c>
      <c r="E703" s="33" t="s">
        <v>3536</v>
      </c>
      <c r="J703" s="32">
        <f>0</f>
      </c>
      <c s="32">
        <f>0</f>
      </c>
      <c s="32">
        <f>0+L704+L708+L712+L716+L720+L724+L728+L732+L736+L740+L744+L748</f>
      </c>
      <c s="32">
        <f>0+M704+M708+M712+M716+M720+M724+M728+M732+M736+M740+M744+M748</f>
      </c>
    </row>
    <row r="704" spans="1:16" ht="12.75">
      <c r="A704" t="s">
        <v>49</v>
      </c>
      <c s="34" t="s">
        <v>1398</v>
      </c>
      <c s="34" t="s">
        <v>3537</v>
      </c>
      <c s="35" t="s">
        <v>5</v>
      </c>
      <c s="6" t="s">
        <v>3538</v>
      </c>
      <c s="36" t="s">
        <v>131</v>
      </c>
      <c s="37">
        <v>1</v>
      </c>
      <c s="36">
        <v>0</v>
      </c>
      <c s="36">
        <f>ROUND(G704*H704,6)</f>
      </c>
      <c r="L704" s="38">
        <v>0</v>
      </c>
      <c s="32">
        <f>ROUND(ROUND(L704,2)*ROUND(G704,3),2)</f>
      </c>
      <c s="36" t="s">
        <v>54</v>
      </c>
      <c>
        <f>(M704*21)/100</f>
      </c>
      <c t="s">
        <v>27</v>
      </c>
    </row>
    <row r="705" spans="1:5" ht="12.75">
      <c r="A705" s="35" t="s">
        <v>55</v>
      </c>
      <c r="E705" s="39" t="s">
        <v>3538</v>
      </c>
    </row>
    <row r="706" spans="1:5" ht="12.75">
      <c r="A706" s="35" t="s">
        <v>56</v>
      </c>
      <c r="E706" s="40" t="s">
        <v>5</v>
      </c>
    </row>
    <row r="707" spans="1:5" ht="12.75">
      <c r="A707" t="s">
        <v>57</v>
      </c>
      <c r="E707" s="39" t="s">
        <v>5</v>
      </c>
    </row>
    <row r="708" spans="1:16" ht="12.75">
      <c r="A708" t="s">
        <v>49</v>
      </c>
      <c s="34" t="s">
        <v>1401</v>
      </c>
      <c s="34" t="s">
        <v>3483</v>
      </c>
      <c s="35" t="s">
        <v>5</v>
      </c>
      <c s="6" t="s">
        <v>3484</v>
      </c>
      <c s="36" t="s">
        <v>131</v>
      </c>
      <c s="37">
        <v>3</v>
      </c>
      <c s="36">
        <v>0</v>
      </c>
      <c s="36">
        <f>ROUND(G708*H708,6)</f>
      </c>
      <c r="L708" s="38">
        <v>0</v>
      </c>
      <c s="32">
        <f>ROUND(ROUND(L708,2)*ROUND(G708,3),2)</f>
      </c>
      <c s="36" t="s">
        <v>54</v>
      </c>
      <c>
        <f>(M708*21)/100</f>
      </c>
      <c t="s">
        <v>27</v>
      </c>
    </row>
    <row r="709" spans="1:5" ht="12.75">
      <c r="A709" s="35" t="s">
        <v>55</v>
      </c>
      <c r="E709" s="39" t="s">
        <v>3484</v>
      </c>
    </row>
    <row r="710" spans="1:5" ht="12.75">
      <c r="A710" s="35" t="s">
        <v>56</v>
      </c>
      <c r="E710" s="40" t="s">
        <v>5</v>
      </c>
    </row>
    <row r="711" spans="1:5" ht="12.75">
      <c r="A711" t="s">
        <v>57</v>
      </c>
      <c r="E711" s="39" t="s">
        <v>5</v>
      </c>
    </row>
    <row r="712" spans="1:16" ht="12.75">
      <c r="A712" t="s">
        <v>49</v>
      </c>
      <c s="34" t="s">
        <v>1403</v>
      </c>
      <c s="34" t="s">
        <v>3485</v>
      </c>
      <c s="35" t="s">
        <v>5</v>
      </c>
      <c s="6" t="s">
        <v>3486</v>
      </c>
      <c s="36" t="s">
        <v>131</v>
      </c>
      <c s="37">
        <v>1</v>
      </c>
      <c s="36">
        <v>0</v>
      </c>
      <c s="36">
        <f>ROUND(G712*H712,6)</f>
      </c>
      <c r="L712" s="38">
        <v>0</v>
      </c>
      <c s="32">
        <f>ROUND(ROUND(L712,2)*ROUND(G712,3),2)</f>
      </c>
      <c s="36" t="s">
        <v>54</v>
      </c>
      <c>
        <f>(M712*21)/100</f>
      </c>
      <c t="s">
        <v>27</v>
      </c>
    </row>
    <row r="713" spans="1:5" ht="12.75">
      <c r="A713" s="35" t="s">
        <v>55</v>
      </c>
      <c r="E713" s="39" t="s">
        <v>3486</v>
      </c>
    </row>
    <row r="714" spans="1:5" ht="12.75">
      <c r="A714" s="35" t="s">
        <v>56</v>
      </c>
      <c r="E714" s="40" t="s">
        <v>5</v>
      </c>
    </row>
    <row r="715" spans="1:5" ht="12.75">
      <c r="A715" t="s">
        <v>57</v>
      </c>
      <c r="E715" s="39" t="s">
        <v>5</v>
      </c>
    </row>
    <row r="716" spans="1:16" ht="12.75">
      <c r="A716" t="s">
        <v>49</v>
      </c>
      <c s="34" t="s">
        <v>1405</v>
      </c>
      <c s="34" t="s">
        <v>3487</v>
      </c>
      <c s="35" t="s">
        <v>5</v>
      </c>
      <c s="6" t="s">
        <v>3488</v>
      </c>
      <c s="36" t="s">
        <v>131</v>
      </c>
      <c s="37">
        <v>3</v>
      </c>
      <c s="36">
        <v>0</v>
      </c>
      <c s="36">
        <f>ROUND(G716*H716,6)</f>
      </c>
      <c r="L716" s="38">
        <v>0</v>
      </c>
      <c s="32">
        <f>ROUND(ROUND(L716,2)*ROUND(G716,3),2)</f>
      </c>
      <c s="36" t="s">
        <v>54</v>
      </c>
      <c>
        <f>(M716*21)/100</f>
      </c>
      <c t="s">
        <v>27</v>
      </c>
    </row>
    <row r="717" spans="1:5" ht="12.75">
      <c r="A717" s="35" t="s">
        <v>55</v>
      </c>
      <c r="E717" s="39" t="s">
        <v>3488</v>
      </c>
    </row>
    <row r="718" spans="1:5" ht="12.75">
      <c r="A718" s="35" t="s">
        <v>56</v>
      </c>
      <c r="E718" s="40" t="s">
        <v>5</v>
      </c>
    </row>
    <row r="719" spans="1:5" ht="12.75">
      <c r="A719" t="s">
        <v>57</v>
      </c>
      <c r="E719" s="39" t="s">
        <v>5</v>
      </c>
    </row>
    <row r="720" spans="1:16" ht="12.75">
      <c r="A720" t="s">
        <v>49</v>
      </c>
      <c s="34" t="s">
        <v>1408</v>
      </c>
      <c s="34" t="s">
        <v>3489</v>
      </c>
      <c s="35" t="s">
        <v>5</v>
      </c>
      <c s="6" t="s">
        <v>3490</v>
      </c>
      <c s="36" t="s">
        <v>131</v>
      </c>
      <c s="37">
        <v>1</v>
      </c>
      <c s="36">
        <v>0</v>
      </c>
      <c s="36">
        <f>ROUND(G720*H720,6)</f>
      </c>
      <c r="L720" s="38">
        <v>0</v>
      </c>
      <c s="32">
        <f>ROUND(ROUND(L720,2)*ROUND(G720,3),2)</f>
      </c>
      <c s="36" t="s">
        <v>54</v>
      </c>
      <c>
        <f>(M720*21)/100</f>
      </c>
      <c t="s">
        <v>27</v>
      </c>
    </row>
    <row r="721" spans="1:5" ht="12.75">
      <c r="A721" s="35" t="s">
        <v>55</v>
      </c>
      <c r="E721" s="39" t="s">
        <v>3490</v>
      </c>
    </row>
    <row r="722" spans="1:5" ht="12.75">
      <c r="A722" s="35" t="s">
        <v>56</v>
      </c>
      <c r="E722" s="40" t="s">
        <v>5</v>
      </c>
    </row>
    <row r="723" spans="1:5" ht="12.75">
      <c r="A723" t="s">
        <v>57</v>
      </c>
      <c r="E723" s="39" t="s">
        <v>5</v>
      </c>
    </row>
    <row r="724" spans="1:16" ht="12.75">
      <c r="A724" t="s">
        <v>49</v>
      </c>
      <c s="34" t="s">
        <v>1414</v>
      </c>
      <c s="34" t="s">
        <v>3513</v>
      </c>
      <c s="35" t="s">
        <v>5</v>
      </c>
      <c s="6" t="s">
        <v>3514</v>
      </c>
      <c s="36" t="s">
        <v>131</v>
      </c>
      <c s="37">
        <v>1</v>
      </c>
      <c s="36">
        <v>0</v>
      </c>
      <c s="36">
        <f>ROUND(G724*H724,6)</f>
      </c>
      <c r="L724" s="38">
        <v>0</v>
      </c>
      <c s="32">
        <f>ROUND(ROUND(L724,2)*ROUND(G724,3),2)</f>
      </c>
      <c s="36" t="s">
        <v>54</v>
      </c>
      <c>
        <f>(M724*21)/100</f>
      </c>
      <c t="s">
        <v>27</v>
      </c>
    </row>
    <row r="725" spans="1:5" ht="12.75">
      <c r="A725" s="35" t="s">
        <v>55</v>
      </c>
      <c r="E725" s="39" t="s">
        <v>3514</v>
      </c>
    </row>
    <row r="726" spans="1:5" ht="12.75">
      <c r="A726" s="35" t="s">
        <v>56</v>
      </c>
      <c r="E726" s="40" t="s">
        <v>5</v>
      </c>
    </row>
    <row r="727" spans="1:5" ht="12.75">
      <c r="A727" t="s">
        <v>57</v>
      </c>
      <c r="E727" s="39" t="s">
        <v>5</v>
      </c>
    </row>
    <row r="728" spans="1:16" ht="12.75">
      <c r="A728" t="s">
        <v>49</v>
      </c>
      <c s="34" t="s">
        <v>1418</v>
      </c>
      <c s="34" t="s">
        <v>3493</v>
      </c>
      <c s="35" t="s">
        <v>5</v>
      </c>
      <c s="6" t="s">
        <v>3494</v>
      </c>
      <c s="36" t="s">
        <v>131</v>
      </c>
      <c s="37">
        <v>14</v>
      </c>
      <c s="36">
        <v>0</v>
      </c>
      <c s="36">
        <f>ROUND(G728*H728,6)</f>
      </c>
      <c r="L728" s="38">
        <v>0</v>
      </c>
      <c s="32">
        <f>ROUND(ROUND(L728,2)*ROUND(G728,3),2)</f>
      </c>
      <c s="36" t="s">
        <v>54</v>
      </c>
      <c>
        <f>(M728*21)/100</f>
      </c>
      <c t="s">
        <v>27</v>
      </c>
    </row>
    <row r="729" spans="1:5" ht="12.75">
      <c r="A729" s="35" t="s">
        <v>55</v>
      </c>
      <c r="E729" s="39" t="s">
        <v>3494</v>
      </c>
    </row>
    <row r="730" spans="1:5" ht="12.75">
      <c r="A730" s="35" t="s">
        <v>56</v>
      </c>
      <c r="E730" s="40" t="s">
        <v>5</v>
      </c>
    </row>
    <row r="731" spans="1:5" ht="12.75">
      <c r="A731" t="s">
        <v>57</v>
      </c>
      <c r="E731" s="39" t="s">
        <v>5</v>
      </c>
    </row>
    <row r="732" spans="1:16" ht="12.75">
      <c r="A732" t="s">
        <v>49</v>
      </c>
      <c s="34" t="s">
        <v>1420</v>
      </c>
      <c s="34" t="s">
        <v>3495</v>
      </c>
      <c s="35" t="s">
        <v>5</v>
      </c>
      <c s="6" t="s">
        <v>3496</v>
      </c>
      <c s="36" t="s">
        <v>131</v>
      </c>
      <c s="37">
        <v>1</v>
      </c>
      <c s="36">
        <v>0</v>
      </c>
      <c s="36">
        <f>ROUND(G732*H732,6)</f>
      </c>
      <c r="L732" s="38">
        <v>0</v>
      </c>
      <c s="32">
        <f>ROUND(ROUND(L732,2)*ROUND(G732,3),2)</f>
      </c>
      <c s="36" t="s">
        <v>54</v>
      </c>
      <c>
        <f>(M732*21)/100</f>
      </c>
      <c t="s">
        <v>27</v>
      </c>
    </row>
    <row r="733" spans="1:5" ht="12.75">
      <c r="A733" s="35" t="s">
        <v>55</v>
      </c>
      <c r="E733" s="39" t="s">
        <v>3496</v>
      </c>
    </row>
    <row r="734" spans="1:5" ht="12.75">
      <c r="A734" s="35" t="s">
        <v>56</v>
      </c>
      <c r="E734" s="40" t="s">
        <v>5</v>
      </c>
    </row>
    <row r="735" spans="1:5" ht="12.75">
      <c r="A735" t="s">
        <v>57</v>
      </c>
      <c r="E735" s="39" t="s">
        <v>5</v>
      </c>
    </row>
    <row r="736" spans="1:16" ht="12.75">
      <c r="A736" t="s">
        <v>49</v>
      </c>
      <c s="34" t="s">
        <v>1421</v>
      </c>
      <c s="34" t="s">
        <v>3497</v>
      </c>
      <c s="35" t="s">
        <v>5</v>
      </c>
      <c s="6" t="s">
        <v>3498</v>
      </c>
      <c s="36" t="s">
        <v>131</v>
      </c>
      <c s="37">
        <v>9</v>
      </c>
      <c s="36">
        <v>0</v>
      </c>
      <c s="36">
        <f>ROUND(G736*H736,6)</f>
      </c>
      <c r="L736" s="38">
        <v>0</v>
      </c>
      <c s="32">
        <f>ROUND(ROUND(L736,2)*ROUND(G736,3),2)</f>
      </c>
      <c s="36" t="s">
        <v>54</v>
      </c>
      <c>
        <f>(M736*21)/100</f>
      </c>
      <c t="s">
        <v>27</v>
      </c>
    </row>
    <row r="737" spans="1:5" ht="12.75">
      <c r="A737" s="35" t="s">
        <v>55</v>
      </c>
      <c r="E737" s="39" t="s">
        <v>3498</v>
      </c>
    </row>
    <row r="738" spans="1:5" ht="12.75">
      <c r="A738" s="35" t="s">
        <v>56</v>
      </c>
      <c r="E738" s="40" t="s">
        <v>5</v>
      </c>
    </row>
    <row r="739" spans="1:5" ht="12.75">
      <c r="A739" t="s">
        <v>57</v>
      </c>
      <c r="E739" s="39" t="s">
        <v>5</v>
      </c>
    </row>
    <row r="740" spans="1:16" ht="12.75">
      <c r="A740" t="s">
        <v>49</v>
      </c>
      <c s="34" t="s">
        <v>1424</v>
      </c>
      <c s="34" t="s">
        <v>3539</v>
      </c>
      <c s="35" t="s">
        <v>5</v>
      </c>
      <c s="6" t="s">
        <v>3504</v>
      </c>
      <c s="36" t="s">
        <v>131</v>
      </c>
      <c s="37">
        <v>1</v>
      </c>
      <c s="36">
        <v>0</v>
      </c>
      <c s="36">
        <f>ROUND(G740*H740,6)</f>
      </c>
      <c r="L740" s="38">
        <v>0</v>
      </c>
      <c s="32">
        <f>ROUND(ROUND(L740,2)*ROUND(G740,3),2)</f>
      </c>
      <c s="36" t="s">
        <v>54</v>
      </c>
      <c>
        <f>(M740*21)/100</f>
      </c>
      <c t="s">
        <v>27</v>
      </c>
    </row>
    <row r="741" spans="1:5" ht="12.75">
      <c r="A741" s="35" t="s">
        <v>55</v>
      </c>
      <c r="E741" s="39" t="s">
        <v>3504</v>
      </c>
    </row>
    <row r="742" spans="1:5" ht="12.75">
      <c r="A742" s="35" t="s">
        <v>56</v>
      </c>
      <c r="E742" s="40" t="s">
        <v>5</v>
      </c>
    </row>
    <row r="743" spans="1:5" ht="12.75">
      <c r="A743" t="s">
        <v>57</v>
      </c>
      <c r="E743" s="39" t="s">
        <v>5</v>
      </c>
    </row>
    <row r="744" spans="1:16" ht="12.75">
      <c r="A744" t="s">
        <v>49</v>
      </c>
      <c s="34" t="s">
        <v>1427</v>
      </c>
      <c s="34" t="s">
        <v>3540</v>
      </c>
      <c s="35" t="s">
        <v>5</v>
      </c>
      <c s="6" t="s">
        <v>3506</v>
      </c>
      <c s="36" t="s">
        <v>131</v>
      </c>
      <c s="37">
        <v>1</v>
      </c>
      <c s="36">
        <v>0</v>
      </c>
      <c s="36">
        <f>ROUND(G744*H744,6)</f>
      </c>
      <c r="L744" s="38">
        <v>0</v>
      </c>
      <c s="32">
        <f>ROUND(ROUND(L744,2)*ROUND(G744,3),2)</f>
      </c>
      <c s="36" t="s">
        <v>54</v>
      </c>
      <c>
        <f>(M744*21)/100</f>
      </c>
      <c t="s">
        <v>27</v>
      </c>
    </row>
    <row r="745" spans="1:5" ht="12.75">
      <c r="A745" s="35" t="s">
        <v>55</v>
      </c>
      <c r="E745" s="39" t="s">
        <v>3506</v>
      </c>
    </row>
    <row r="746" spans="1:5" ht="12.75">
      <c r="A746" s="35" t="s">
        <v>56</v>
      </c>
      <c r="E746" s="40" t="s">
        <v>5</v>
      </c>
    </row>
    <row r="747" spans="1:5" ht="12.75">
      <c r="A747" t="s">
        <v>57</v>
      </c>
      <c r="E747" s="39" t="s">
        <v>5</v>
      </c>
    </row>
    <row r="748" spans="1:16" ht="12.75">
      <c r="A748" t="s">
        <v>49</v>
      </c>
      <c s="34" t="s">
        <v>1430</v>
      </c>
      <c s="34" t="s">
        <v>3507</v>
      </c>
      <c s="35" t="s">
        <v>5</v>
      </c>
      <c s="6" t="s">
        <v>3508</v>
      </c>
      <c s="36" t="s">
        <v>131</v>
      </c>
      <c s="37">
        <v>8</v>
      </c>
      <c s="36">
        <v>0</v>
      </c>
      <c s="36">
        <f>ROUND(G748*H748,6)</f>
      </c>
      <c r="L748" s="38">
        <v>0</v>
      </c>
      <c s="32">
        <f>ROUND(ROUND(L748,2)*ROUND(G748,3),2)</f>
      </c>
      <c s="36" t="s">
        <v>54</v>
      </c>
      <c>
        <f>(M748*21)/100</f>
      </c>
      <c t="s">
        <v>27</v>
      </c>
    </row>
    <row r="749" spans="1:5" ht="12.75">
      <c r="A749" s="35" t="s">
        <v>55</v>
      </c>
      <c r="E749" s="39" t="s">
        <v>3508</v>
      </c>
    </row>
    <row r="750" spans="1:5" ht="12.75">
      <c r="A750" s="35" t="s">
        <v>56</v>
      </c>
      <c r="E750" s="40" t="s">
        <v>5</v>
      </c>
    </row>
    <row r="751" spans="1:5" ht="12.75">
      <c r="A751" t="s">
        <v>57</v>
      </c>
      <c r="E751" s="39" t="s">
        <v>5</v>
      </c>
    </row>
    <row r="752" spans="1:13" ht="12.75">
      <c r="A752" t="s">
        <v>46</v>
      </c>
      <c r="C752" s="31" t="s">
        <v>3541</v>
      </c>
      <c r="E752" s="33" t="s">
        <v>3542</v>
      </c>
      <c r="J752" s="32">
        <f>0</f>
      </c>
      <c s="32">
        <f>0</f>
      </c>
      <c s="32">
        <f>0+L753+L757+L761+L765+L769+L773+L777+L781+L785+L789+L793+L797+L801+L805+L809+L813</f>
      </c>
      <c s="32">
        <f>0+M753+M757+M761+M765+M769+M773+M777+M781+M785+M789+M793+M797+M801+M805+M809+M813</f>
      </c>
    </row>
    <row r="753" spans="1:16" ht="12.75">
      <c r="A753" t="s">
        <v>49</v>
      </c>
      <c s="34" t="s">
        <v>1433</v>
      </c>
      <c s="34" t="s">
        <v>3532</v>
      </c>
      <c s="35" t="s">
        <v>5</v>
      </c>
      <c s="6" t="s">
        <v>3533</v>
      </c>
      <c s="36" t="s">
        <v>131</v>
      </c>
      <c s="37">
        <v>1</v>
      </c>
      <c s="36">
        <v>0</v>
      </c>
      <c s="36">
        <f>ROUND(G753*H753,6)</f>
      </c>
      <c r="L753" s="38">
        <v>0</v>
      </c>
      <c s="32">
        <f>ROUND(ROUND(L753,2)*ROUND(G753,3),2)</f>
      </c>
      <c s="36" t="s">
        <v>54</v>
      </c>
      <c>
        <f>(M753*21)/100</f>
      </c>
      <c t="s">
        <v>27</v>
      </c>
    </row>
    <row r="754" spans="1:5" ht="12.75">
      <c r="A754" s="35" t="s">
        <v>55</v>
      </c>
      <c r="E754" s="39" t="s">
        <v>3533</v>
      </c>
    </row>
    <row r="755" spans="1:5" ht="12.75">
      <c r="A755" s="35" t="s">
        <v>56</v>
      </c>
      <c r="E755" s="40" t="s">
        <v>5</v>
      </c>
    </row>
    <row r="756" spans="1:5" ht="12.75">
      <c r="A756" t="s">
        <v>57</v>
      </c>
      <c r="E756" s="39" t="s">
        <v>5</v>
      </c>
    </row>
    <row r="757" spans="1:16" ht="12.75">
      <c r="A757" t="s">
        <v>49</v>
      </c>
      <c s="34" t="s">
        <v>1436</v>
      </c>
      <c s="34" t="s">
        <v>3483</v>
      </c>
      <c s="35" t="s">
        <v>5</v>
      </c>
      <c s="6" t="s">
        <v>3484</v>
      </c>
      <c s="36" t="s">
        <v>131</v>
      </c>
      <c s="37">
        <v>4</v>
      </c>
      <c s="36">
        <v>0</v>
      </c>
      <c s="36">
        <f>ROUND(G757*H757,6)</f>
      </c>
      <c r="L757" s="38">
        <v>0</v>
      </c>
      <c s="32">
        <f>ROUND(ROUND(L757,2)*ROUND(G757,3),2)</f>
      </c>
      <c s="36" t="s">
        <v>54</v>
      </c>
      <c>
        <f>(M757*21)/100</f>
      </c>
      <c t="s">
        <v>27</v>
      </c>
    </row>
    <row r="758" spans="1:5" ht="12.75">
      <c r="A758" s="35" t="s">
        <v>55</v>
      </c>
      <c r="E758" s="39" t="s">
        <v>3484</v>
      </c>
    </row>
    <row r="759" spans="1:5" ht="12.75">
      <c r="A759" s="35" t="s">
        <v>56</v>
      </c>
      <c r="E759" s="40" t="s">
        <v>5</v>
      </c>
    </row>
    <row r="760" spans="1:5" ht="12.75">
      <c r="A760" t="s">
        <v>57</v>
      </c>
      <c r="E760" s="39" t="s">
        <v>5</v>
      </c>
    </row>
    <row r="761" spans="1:16" ht="12.75">
      <c r="A761" t="s">
        <v>49</v>
      </c>
      <c s="34" t="s">
        <v>1437</v>
      </c>
      <c s="34" t="s">
        <v>3485</v>
      </c>
      <c s="35" t="s">
        <v>5</v>
      </c>
      <c s="6" t="s">
        <v>3486</v>
      </c>
      <c s="36" t="s">
        <v>131</v>
      </c>
      <c s="37">
        <v>1</v>
      </c>
      <c s="36">
        <v>0</v>
      </c>
      <c s="36">
        <f>ROUND(G761*H761,6)</f>
      </c>
      <c r="L761" s="38">
        <v>0</v>
      </c>
      <c s="32">
        <f>ROUND(ROUND(L761,2)*ROUND(G761,3),2)</f>
      </c>
      <c s="36" t="s">
        <v>54</v>
      </c>
      <c>
        <f>(M761*21)/100</f>
      </c>
      <c t="s">
        <v>27</v>
      </c>
    </row>
    <row r="762" spans="1:5" ht="12.75">
      <c r="A762" s="35" t="s">
        <v>55</v>
      </c>
      <c r="E762" s="39" t="s">
        <v>3486</v>
      </c>
    </row>
    <row r="763" spans="1:5" ht="12.75">
      <c r="A763" s="35" t="s">
        <v>56</v>
      </c>
      <c r="E763" s="40" t="s">
        <v>5</v>
      </c>
    </row>
    <row r="764" spans="1:5" ht="12.75">
      <c r="A764" t="s">
        <v>57</v>
      </c>
      <c r="E764" s="39" t="s">
        <v>5</v>
      </c>
    </row>
    <row r="765" spans="1:16" ht="12.75">
      <c r="A765" t="s">
        <v>49</v>
      </c>
      <c s="34" t="s">
        <v>1440</v>
      </c>
      <c s="34" t="s">
        <v>3487</v>
      </c>
      <c s="35" t="s">
        <v>5</v>
      </c>
      <c s="6" t="s">
        <v>3488</v>
      </c>
      <c s="36" t="s">
        <v>131</v>
      </c>
      <c s="37">
        <v>3</v>
      </c>
      <c s="36">
        <v>0</v>
      </c>
      <c s="36">
        <f>ROUND(G765*H765,6)</f>
      </c>
      <c r="L765" s="38">
        <v>0</v>
      </c>
      <c s="32">
        <f>ROUND(ROUND(L765,2)*ROUND(G765,3),2)</f>
      </c>
      <c s="36" t="s">
        <v>54</v>
      </c>
      <c>
        <f>(M765*21)/100</f>
      </c>
      <c t="s">
        <v>27</v>
      </c>
    </row>
    <row r="766" spans="1:5" ht="12.75">
      <c r="A766" s="35" t="s">
        <v>55</v>
      </c>
      <c r="E766" s="39" t="s">
        <v>3488</v>
      </c>
    </row>
    <row r="767" spans="1:5" ht="12.75">
      <c r="A767" s="35" t="s">
        <v>56</v>
      </c>
      <c r="E767" s="40" t="s">
        <v>5</v>
      </c>
    </row>
    <row r="768" spans="1:5" ht="12.75">
      <c r="A768" t="s">
        <v>57</v>
      </c>
      <c r="E768" s="39" t="s">
        <v>5</v>
      </c>
    </row>
    <row r="769" spans="1:16" ht="12.75">
      <c r="A769" t="s">
        <v>49</v>
      </c>
      <c s="34" t="s">
        <v>1446</v>
      </c>
      <c s="34" t="s">
        <v>3489</v>
      </c>
      <c s="35" t="s">
        <v>5</v>
      </c>
      <c s="6" t="s">
        <v>3490</v>
      </c>
      <c s="36" t="s">
        <v>131</v>
      </c>
      <c s="37">
        <v>1</v>
      </c>
      <c s="36">
        <v>0</v>
      </c>
      <c s="36">
        <f>ROUND(G769*H769,6)</f>
      </c>
      <c r="L769" s="38">
        <v>0</v>
      </c>
      <c s="32">
        <f>ROUND(ROUND(L769,2)*ROUND(G769,3),2)</f>
      </c>
      <c s="36" t="s">
        <v>54</v>
      </c>
      <c>
        <f>(M769*21)/100</f>
      </c>
      <c t="s">
        <v>27</v>
      </c>
    </row>
    <row r="770" spans="1:5" ht="12.75">
      <c r="A770" s="35" t="s">
        <v>55</v>
      </c>
      <c r="E770" s="39" t="s">
        <v>3490</v>
      </c>
    </row>
    <row r="771" spans="1:5" ht="12.75">
      <c r="A771" s="35" t="s">
        <v>56</v>
      </c>
      <c r="E771" s="40" t="s">
        <v>5</v>
      </c>
    </row>
    <row r="772" spans="1:5" ht="12.75">
      <c r="A772" t="s">
        <v>57</v>
      </c>
      <c r="E772" s="39" t="s">
        <v>5</v>
      </c>
    </row>
    <row r="773" spans="1:16" ht="12.75">
      <c r="A773" t="s">
        <v>49</v>
      </c>
      <c s="34" t="s">
        <v>1449</v>
      </c>
      <c s="34" t="s">
        <v>3522</v>
      </c>
      <c s="35" t="s">
        <v>5</v>
      </c>
      <c s="6" t="s">
        <v>3523</v>
      </c>
      <c s="36" t="s">
        <v>131</v>
      </c>
      <c s="37">
        <v>1</v>
      </c>
      <c s="36">
        <v>0</v>
      </c>
      <c s="36">
        <f>ROUND(G773*H773,6)</f>
      </c>
      <c r="L773" s="38">
        <v>0</v>
      </c>
      <c s="32">
        <f>ROUND(ROUND(L773,2)*ROUND(G773,3),2)</f>
      </c>
      <c s="36" t="s">
        <v>54</v>
      </c>
      <c>
        <f>(M773*21)/100</f>
      </c>
      <c t="s">
        <v>27</v>
      </c>
    </row>
    <row r="774" spans="1:5" ht="12.75">
      <c r="A774" s="35" t="s">
        <v>55</v>
      </c>
      <c r="E774" s="39" t="s">
        <v>3523</v>
      </c>
    </row>
    <row r="775" spans="1:5" ht="12.75">
      <c r="A775" s="35" t="s">
        <v>56</v>
      </c>
      <c r="E775" s="40" t="s">
        <v>5</v>
      </c>
    </row>
    <row r="776" spans="1:5" ht="12.75">
      <c r="A776" t="s">
        <v>57</v>
      </c>
      <c r="E776" s="39" t="s">
        <v>5</v>
      </c>
    </row>
    <row r="777" spans="1:16" ht="12.75">
      <c r="A777" t="s">
        <v>49</v>
      </c>
      <c s="34" t="s">
        <v>1452</v>
      </c>
      <c s="34" t="s">
        <v>3513</v>
      </c>
      <c s="35" t="s">
        <v>5</v>
      </c>
      <c s="6" t="s">
        <v>3514</v>
      </c>
      <c s="36" t="s">
        <v>131</v>
      </c>
      <c s="37">
        <v>1</v>
      </c>
      <c s="36">
        <v>0</v>
      </c>
      <c s="36">
        <f>ROUND(G777*H777,6)</f>
      </c>
      <c r="L777" s="38">
        <v>0</v>
      </c>
      <c s="32">
        <f>ROUND(ROUND(L777,2)*ROUND(G777,3),2)</f>
      </c>
      <c s="36" t="s">
        <v>54</v>
      </c>
      <c>
        <f>(M777*21)/100</f>
      </c>
      <c t="s">
        <v>27</v>
      </c>
    </row>
    <row r="778" spans="1:5" ht="12.75">
      <c r="A778" s="35" t="s">
        <v>55</v>
      </c>
      <c r="E778" s="39" t="s">
        <v>3514</v>
      </c>
    </row>
    <row r="779" spans="1:5" ht="12.75">
      <c r="A779" s="35" t="s">
        <v>56</v>
      </c>
      <c r="E779" s="40" t="s">
        <v>5</v>
      </c>
    </row>
    <row r="780" spans="1:5" ht="12.75">
      <c r="A780" t="s">
        <v>57</v>
      </c>
      <c r="E780" s="39" t="s">
        <v>5</v>
      </c>
    </row>
    <row r="781" spans="1:16" ht="12.75">
      <c r="A781" t="s">
        <v>49</v>
      </c>
      <c s="34" t="s">
        <v>1455</v>
      </c>
      <c s="34" t="s">
        <v>3543</v>
      </c>
      <c s="35" t="s">
        <v>5</v>
      </c>
      <c s="6" t="s">
        <v>3544</v>
      </c>
      <c s="36" t="s">
        <v>131</v>
      </c>
      <c s="37">
        <v>1</v>
      </c>
      <c s="36">
        <v>0</v>
      </c>
      <c s="36">
        <f>ROUND(G781*H781,6)</f>
      </c>
      <c r="L781" s="38">
        <v>0</v>
      </c>
      <c s="32">
        <f>ROUND(ROUND(L781,2)*ROUND(G781,3),2)</f>
      </c>
      <c s="36" t="s">
        <v>54</v>
      </c>
      <c>
        <f>(M781*21)/100</f>
      </c>
      <c t="s">
        <v>27</v>
      </c>
    </row>
    <row r="782" spans="1:5" ht="12.75">
      <c r="A782" s="35" t="s">
        <v>55</v>
      </c>
      <c r="E782" s="39" t="s">
        <v>3544</v>
      </c>
    </row>
    <row r="783" spans="1:5" ht="12.75">
      <c r="A783" s="35" t="s">
        <v>56</v>
      </c>
      <c r="E783" s="40" t="s">
        <v>5</v>
      </c>
    </row>
    <row r="784" spans="1:5" ht="12.75">
      <c r="A784" t="s">
        <v>57</v>
      </c>
      <c r="E784" s="39" t="s">
        <v>5</v>
      </c>
    </row>
    <row r="785" spans="1:16" ht="12.75">
      <c r="A785" t="s">
        <v>49</v>
      </c>
      <c s="34" t="s">
        <v>1458</v>
      </c>
      <c s="34" t="s">
        <v>3493</v>
      </c>
      <c s="35" t="s">
        <v>5</v>
      </c>
      <c s="6" t="s">
        <v>3494</v>
      </c>
      <c s="36" t="s">
        <v>131</v>
      </c>
      <c s="37">
        <v>8</v>
      </c>
      <c s="36">
        <v>0</v>
      </c>
      <c s="36">
        <f>ROUND(G785*H785,6)</f>
      </c>
      <c r="L785" s="38">
        <v>0</v>
      </c>
      <c s="32">
        <f>ROUND(ROUND(L785,2)*ROUND(G785,3),2)</f>
      </c>
      <c s="36" t="s">
        <v>54</v>
      </c>
      <c>
        <f>(M785*21)/100</f>
      </c>
      <c t="s">
        <v>27</v>
      </c>
    </row>
    <row r="786" spans="1:5" ht="12.75">
      <c r="A786" s="35" t="s">
        <v>55</v>
      </c>
      <c r="E786" s="39" t="s">
        <v>3494</v>
      </c>
    </row>
    <row r="787" spans="1:5" ht="12.75">
      <c r="A787" s="35" t="s">
        <v>56</v>
      </c>
      <c r="E787" s="40" t="s">
        <v>5</v>
      </c>
    </row>
    <row r="788" spans="1:5" ht="12.75">
      <c r="A788" t="s">
        <v>57</v>
      </c>
      <c r="E788" s="39" t="s">
        <v>5</v>
      </c>
    </row>
    <row r="789" spans="1:16" ht="12.75">
      <c r="A789" t="s">
        <v>49</v>
      </c>
      <c s="34" t="s">
        <v>1461</v>
      </c>
      <c s="34" t="s">
        <v>3495</v>
      </c>
      <c s="35" t="s">
        <v>5</v>
      </c>
      <c s="6" t="s">
        <v>3496</v>
      </c>
      <c s="36" t="s">
        <v>131</v>
      </c>
      <c s="37">
        <v>3</v>
      </c>
      <c s="36">
        <v>0</v>
      </c>
      <c s="36">
        <f>ROUND(G789*H789,6)</f>
      </c>
      <c r="L789" s="38">
        <v>0</v>
      </c>
      <c s="32">
        <f>ROUND(ROUND(L789,2)*ROUND(G789,3),2)</f>
      </c>
      <c s="36" t="s">
        <v>54</v>
      </c>
      <c>
        <f>(M789*21)/100</f>
      </c>
      <c t="s">
        <v>27</v>
      </c>
    </row>
    <row r="790" spans="1:5" ht="12.75">
      <c r="A790" s="35" t="s">
        <v>55</v>
      </c>
      <c r="E790" s="39" t="s">
        <v>3496</v>
      </c>
    </row>
    <row r="791" spans="1:5" ht="12.75">
      <c r="A791" s="35" t="s">
        <v>56</v>
      </c>
      <c r="E791" s="40" t="s">
        <v>5</v>
      </c>
    </row>
    <row r="792" spans="1:5" ht="12.75">
      <c r="A792" t="s">
        <v>57</v>
      </c>
      <c r="E792" s="39" t="s">
        <v>5</v>
      </c>
    </row>
    <row r="793" spans="1:16" ht="12.75">
      <c r="A793" t="s">
        <v>49</v>
      </c>
      <c s="34" t="s">
        <v>1464</v>
      </c>
      <c s="34" t="s">
        <v>3497</v>
      </c>
      <c s="35" t="s">
        <v>5</v>
      </c>
      <c s="6" t="s">
        <v>3498</v>
      </c>
      <c s="36" t="s">
        <v>131</v>
      </c>
      <c s="37">
        <v>6</v>
      </c>
      <c s="36">
        <v>0</v>
      </c>
      <c s="36">
        <f>ROUND(G793*H793,6)</f>
      </c>
      <c r="L793" s="38">
        <v>0</v>
      </c>
      <c s="32">
        <f>ROUND(ROUND(L793,2)*ROUND(G793,3),2)</f>
      </c>
      <c s="36" t="s">
        <v>54</v>
      </c>
      <c>
        <f>(M793*21)/100</f>
      </c>
      <c t="s">
        <v>27</v>
      </c>
    </row>
    <row r="794" spans="1:5" ht="12.75">
      <c r="A794" s="35" t="s">
        <v>55</v>
      </c>
      <c r="E794" s="39" t="s">
        <v>3498</v>
      </c>
    </row>
    <row r="795" spans="1:5" ht="12.75">
      <c r="A795" s="35" t="s">
        <v>56</v>
      </c>
      <c r="E795" s="40" t="s">
        <v>5</v>
      </c>
    </row>
    <row r="796" spans="1:5" ht="12.75">
      <c r="A796" t="s">
        <v>57</v>
      </c>
      <c r="E796" s="39" t="s">
        <v>5</v>
      </c>
    </row>
    <row r="797" spans="1:16" ht="12.75">
      <c r="A797" t="s">
        <v>49</v>
      </c>
      <c s="34" t="s">
        <v>1469</v>
      </c>
      <c s="34" t="s">
        <v>3499</v>
      </c>
      <c s="35" t="s">
        <v>5</v>
      </c>
      <c s="6" t="s">
        <v>3500</v>
      </c>
      <c s="36" t="s">
        <v>131</v>
      </c>
      <c s="37">
        <v>4</v>
      </c>
      <c s="36">
        <v>0</v>
      </c>
      <c s="36">
        <f>ROUND(G797*H797,6)</f>
      </c>
      <c r="L797" s="38">
        <v>0</v>
      </c>
      <c s="32">
        <f>ROUND(ROUND(L797,2)*ROUND(G797,3),2)</f>
      </c>
      <c s="36" t="s">
        <v>54</v>
      </c>
      <c>
        <f>(M797*21)/100</f>
      </c>
      <c t="s">
        <v>27</v>
      </c>
    </row>
    <row r="798" spans="1:5" ht="12.75">
      <c r="A798" s="35" t="s">
        <v>55</v>
      </c>
      <c r="E798" s="39" t="s">
        <v>3500</v>
      </c>
    </row>
    <row r="799" spans="1:5" ht="12.75">
      <c r="A799" s="35" t="s">
        <v>56</v>
      </c>
      <c r="E799" s="40" t="s">
        <v>5</v>
      </c>
    </row>
    <row r="800" spans="1:5" ht="12.75">
      <c r="A800" t="s">
        <v>57</v>
      </c>
      <c r="E800" s="39" t="s">
        <v>5</v>
      </c>
    </row>
    <row r="801" spans="1:16" ht="12.75">
      <c r="A801" t="s">
        <v>49</v>
      </c>
      <c s="34" t="s">
        <v>1472</v>
      </c>
      <c s="34" t="s">
        <v>3501</v>
      </c>
      <c s="35" t="s">
        <v>5</v>
      </c>
      <c s="6" t="s">
        <v>3502</v>
      </c>
      <c s="36" t="s">
        <v>131</v>
      </c>
      <c s="37">
        <v>4</v>
      </c>
      <c s="36">
        <v>0</v>
      </c>
      <c s="36">
        <f>ROUND(G801*H801,6)</f>
      </c>
      <c r="L801" s="38">
        <v>0</v>
      </c>
      <c s="32">
        <f>ROUND(ROUND(L801,2)*ROUND(G801,3),2)</f>
      </c>
      <c s="36" t="s">
        <v>54</v>
      </c>
      <c>
        <f>(M801*21)/100</f>
      </c>
      <c t="s">
        <v>27</v>
      </c>
    </row>
    <row r="802" spans="1:5" ht="12.75">
      <c r="A802" s="35" t="s">
        <v>55</v>
      </c>
      <c r="E802" s="39" t="s">
        <v>3502</v>
      </c>
    </row>
    <row r="803" spans="1:5" ht="12.75">
      <c r="A803" s="35" t="s">
        <v>56</v>
      </c>
      <c r="E803" s="40" t="s">
        <v>5</v>
      </c>
    </row>
    <row r="804" spans="1:5" ht="12.75">
      <c r="A804" t="s">
        <v>57</v>
      </c>
      <c r="E804" s="39" t="s">
        <v>5</v>
      </c>
    </row>
    <row r="805" spans="1:16" ht="12.75">
      <c r="A805" t="s">
        <v>49</v>
      </c>
      <c s="34" t="s">
        <v>1475</v>
      </c>
      <c s="34" t="s">
        <v>3503</v>
      </c>
      <c s="35" t="s">
        <v>5</v>
      </c>
      <c s="6" t="s">
        <v>3504</v>
      </c>
      <c s="36" t="s">
        <v>131</v>
      </c>
      <c s="37">
        <v>1</v>
      </c>
      <c s="36">
        <v>0</v>
      </c>
      <c s="36">
        <f>ROUND(G805*H805,6)</f>
      </c>
      <c r="L805" s="38">
        <v>0</v>
      </c>
      <c s="32">
        <f>ROUND(ROUND(L805,2)*ROUND(G805,3),2)</f>
      </c>
      <c s="36" t="s">
        <v>54</v>
      </c>
      <c>
        <f>(M805*21)/100</f>
      </c>
      <c t="s">
        <v>27</v>
      </c>
    </row>
    <row r="806" spans="1:5" ht="12.75">
      <c r="A806" s="35" t="s">
        <v>55</v>
      </c>
      <c r="E806" s="39" t="s">
        <v>3504</v>
      </c>
    </row>
    <row r="807" spans="1:5" ht="12.75">
      <c r="A807" s="35" t="s">
        <v>56</v>
      </c>
      <c r="E807" s="40" t="s">
        <v>5</v>
      </c>
    </row>
    <row r="808" spans="1:5" ht="12.75">
      <c r="A808" t="s">
        <v>57</v>
      </c>
      <c r="E808" s="39" t="s">
        <v>5</v>
      </c>
    </row>
    <row r="809" spans="1:16" ht="12.75">
      <c r="A809" t="s">
        <v>49</v>
      </c>
      <c s="34" t="s">
        <v>1478</v>
      </c>
      <c s="34" t="s">
        <v>3505</v>
      </c>
      <c s="35" t="s">
        <v>5</v>
      </c>
      <c s="6" t="s">
        <v>3506</v>
      </c>
      <c s="36" t="s">
        <v>131</v>
      </c>
      <c s="37">
        <v>1</v>
      </c>
      <c s="36">
        <v>0</v>
      </c>
      <c s="36">
        <f>ROUND(G809*H809,6)</f>
      </c>
      <c r="L809" s="38">
        <v>0</v>
      </c>
      <c s="32">
        <f>ROUND(ROUND(L809,2)*ROUND(G809,3),2)</f>
      </c>
      <c s="36" t="s">
        <v>54</v>
      </c>
      <c>
        <f>(M809*21)/100</f>
      </c>
      <c t="s">
        <v>27</v>
      </c>
    </row>
    <row r="810" spans="1:5" ht="12.75">
      <c r="A810" s="35" t="s">
        <v>55</v>
      </c>
      <c r="E810" s="39" t="s">
        <v>3506</v>
      </c>
    </row>
    <row r="811" spans="1:5" ht="12.75">
      <c r="A811" s="35" t="s">
        <v>56</v>
      </c>
      <c r="E811" s="40" t="s">
        <v>5</v>
      </c>
    </row>
    <row r="812" spans="1:5" ht="12.75">
      <c r="A812" t="s">
        <v>57</v>
      </c>
      <c r="E812" s="39" t="s">
        <v>5</v>
      </c>
    </row>
    <row r="813" spans="1:16" ht="12.75">
      <c r="A813" t="s">
        <v>49</v>
      </c>
      <c s="34" t="s">
        <v>1480</v>
      </c>
      <c s="34" t="s">
        <v>3517</v>
      </c>
      <c s="35" t="s">
        <v>5</v>
      </c>
      <c s="6" t="s">
        <v>3508</v>
      </c>
      <c s="36" t="s">
        <v>251</v>
      </c>
      <c s="37">
        <v>10</v>
      </c>
      <c s="36">
        <v>0</v>
      </c>
      <c s="36">
        <f>ROUND(G813*H813,6)</f>
      </c>
      <c r="L813" s="38">
        <v>0</v>
      </c>
      <c s="32">
        <f>ROUND(ROUND(L813,2)*ROUND(G813,3),2)</f>
      </c>
      <c s="36" t="s">
        <v>54</v>
      </c>
      <c>
        <f>(M813*21)/100</f>
      </c>
      <c t="s">
        <v>27</v>
      </c>
    </row>
    <row r="814" spans="1:5" ht="12.75">
      <c r="A814" s="35" t="s">
        <v>55</v>
      </c>
      <c r="E814" s="39" t="s">
        <v>3508</v>
      </c>
    </row>
    <row r="815" spans="1:5" ht="12.75">
      <c r="A815" s="35" t="s">
        <v>56</v>
      </c>
      <c r="E815" s="40" t="s">
        <v>5</v>
      </c>
    </row>
    <row r="816" spans="1:5" ht="12.75">
      <c r="A816" t="s">
        <v>57</v>
      </c>
      <c r="E816" s="39" t="s">
        <v>5</v>
      </c>
    </row>
    <row r="817" spans="1:13" ht="12.75">
      <c r="A817" t="s">
        <v>46</v>
      </c>
      <c r="C817" s="31" t="s">
        <v>3545</v>
      </c>
      <c r="E817" s="33" t="s">
        <v>3546</v>
      </c>
      <c r="J817" s="32">
        <f>0</f>
      </c>
      <c s="32">
        <f>0</f>
      </c>
      <c s="32">
        <f>0+L818+L822+L826+L830+L834+L838+L842+L846+L850+L854+L858+L862</f>
      </c>
      <c s="32">
        <f>0+M818+M822+M826+M830+M834+M838+M842+M846+M850+M854+M858+M862</f>
      </c>
    </row>
    <row r="818" spans="1:16" ht="12.75">
      <c r="A818" t="s">
        <v>49</v>
      </c>
      <c s="34" t="s">
        <v>1527</v>
      </c>
      <c s="34" t="s">
        <v>3511</v>
      </c>
      <c s="35" t="s">
        <v>5</v>
      </c>
      <c s="6" t="s">
        <v>3512</v>
      </c>
      <c s="36" t="s">
        <v>131</v>
      </c>
      <c s="37">
        <v>1</v>
      </c>
      <c s="36">
        <v>0</v>
      </c>
      <c s="36">
        <f>ROUND(G818*H818,6)</f>
      </c>
      <c r="L818" s="38">
        <v>0</v>
      </c>
      <c s="32">
        <f>ROUND(ROUND(L818,2)*ROUND(G818,3),2)</f>
      </c>
      <c s="36" t="s">
        <v>54</v>
      </c>
      <c>
        <f>(M818*21)/100</f>
      </c>
      <c t="s">
        <v>27</v>
      </c>
    </row>
    <row r="819" spans="1:5" ht="12.75">
      <c r="A819" s="35" t="s">
        <v>55</v>
      </c>
      <c r="E819" s="39" t="s">
        <v>3512</v>
      </c>
    </row>
    <row r="820" spans="1:5" ht="12.75">
      <c r="A820" s="35" t="s">
        <v>56</v>
      </c>
      <c r="E820" s="40" t="s">
        <v>5</v>
      </c>
    </row>
    <row r="821" spans="1:5" ht="12.75">
      <c r="A821" t="s">
        <v>57</v>
      </c>
      <c r="E821" s="39" t="s">
        <v>5</v>
      </c>
    </row>
    <row r="822" spans="1:16" ht="12.75">
      <c r="A822" t="s">
        <v>49</v>
      </c>
      <c s="34" t="s">
        <v>1533</v>
      </c>
      <c s="34" t="s">
        <v>3483</v>
      </c>
      <c s="35" t="s">
        <v>5</v>
      </c>
      <c s="6" t="s">
        <v>3484</v>
      </c>
      <c s="36" t="s">
        <v>131</v>
      </c>
      <c s="37">
        <v>3</v>
      </c>
      <c s="36">
        <v>0</v>
      </c>
      <c s="36">
        <f>ROUND(G822*H822,6)</f>
      </c>
      <c r="L822" s="38">
        <v>0</v>
      </c>
      <c s="32">
        <f>ROUND(ROUND(L822,2)*ROUND(G822,3),2)</f>
      </c>
      <c s="36" t="s">
        <v>54</v>
      </c>
      <c>
        <f>(M822*21)/100</f>
      </c>
      <c t="s">
        <v>27</v>
      </c>
    </row>
    <row r="823" spans="1:5" ht="12.75">
      <c r="A823" s="35" t="s">
        <v>55</v>
      </c>
      <c r="E823" s="39" t="s">
        <v>3484</v>
      </c>
    </row>
    <row r="824" spans="1:5" ht="12.75">
      <c r="A824" s="35" t="s">
        <v>56</v>
      </c>
      <c r="E824" s="40" t="s">
        <v>5</v>
      </c>
    </row>
    <row r="825" spans="1:5" ht="12.75">
      <c r="A825" t="s">
        <v>57</v>
      </c>
      <c r="E825" s="39" t="s">
        <v>5</v>
      </c>
    </row>
    <row r="826" spans="1:16" ht="12.75">
      <c r="A826" t="s">
        <v>49</v>
      </c>
      <c s="34" t="s">
        <v>1536</v>
      </c>
      <c s="34" t="s">
        <v>3485</v>
      </c>
      <c s="35" t="s">
        <v>5</v>
      </c>
      <c s="6" t="s">
        <v>3486</v>
      </c>
      <c s="36" t="s">
        <v>131</v>
      </c>
      <c s="37">
        <v>1</v>
      </c>
      <c s="36">
        <v>0</v>
      </c>
      <c s="36">
        <f>ROUND(G826*H826,6)</f>
      </c>
      <c r="L826" s="38">
        <v>0</v>
      </c>
      <c s="32">
        <f>ROUND(ROUND(L826,2)*ROUND(G826,3),2)</f>
      </c>
      <c s="36" t="s">
        <v>54</v>
      </c>
      <c>
        <f>(M826*21)/100</f>
      </c>
      <c t="s">
        <v>27</v>
      </c>
    </row>
    <row r="827" spans="1:5" ht="12.75">
      <c r="A827" s="35" t="s">
        <v>55</v>
      </c>
      <c r="E827" s="39" t="s">
        <v>3486</v>
      </c>
    </row>
    <row r="828" spans="1:5" ht="12.75">
      <c r="A828" s="35" t="s">
        <v>56</v>
      </c>
      <c r="E828" s="40" t="s">
        <v>5</v>
      </c>
    </row>
    <row r="829" spans="1:5" ht="12.75">
      <c r="A829" t="s">
        <v>57</v>
      </c>
      <c r="E829" s="39" t="s">
        <v>5</v>
      </c>
    </row>
    <row r="830" spans="1:16" ht="12.75">
      <c r="A830" t="s">
        <v>49</v>
      </c>
      <c s="34" t="s">
        <v>1540</v>
      </c>
      <c s="34" t="s">
        <v>3487</v>
      </c>
      <c s="35" t="s">
        <v>5</v>
      </c>
      <c s="6" t="s">
        <v>3488</v>
      </c>
      <c s="36" t="s">
        <v>131</v>
      </c>
      <c s="37">
        <v>3</v>
      </c>
      <c s="36">
        <v>0</v>
      </c>
      <c s="36">
        <f>ROUND(G830*H830,6)</f>
      </c>
      <c r="L830" s="38">
        <v>0</v>
      </c>
      <c s="32">
        <f>ROUND(ROUND(L830,2)*ROUND(G830,3),2)</f>
      </c>
      <c s="36" t="s">
        <v>54</v>
      </c>
      <c>
        <f>(M830*21)/100</f>
      </c>
      <c t="s">
        <v>27</v>
      </c>
    </row>
    <row r="831" spans="1:5" ht="12.75">
      <c r="A831" s="35" t="s">
        <v>55</v>
      </c>
      <c r="E831" s="39" t="s">
        <v>3488</v>
      </c>
    </row>
    <row r="832" spans="1:5" ht="12.75">
      <c r="A832" s="35" t="s">
        <v>56</v>
      </c>
      <c r="E832" s="40" t="s">
        <v>5</v>
      </c>
    </row>
    <row r="833" spans="1:5" ht="12.75">
      <c r="A833" t="s">
        <v>57</v>
      </c>
      <c r="E833" s="39" t="s">
        <v>5</v>
      </c>
    </row>
    <row r="834" spans="1:16" ht="12.75">
      <c r="A834" t="s">
        <v>49</v>
      </c>
      <c s="34" t="s">
        <v>1543</v>
      </c>
      <c s="34" t="s">
        <v>3513</v>
      </c>
      <c s="35" t="s">
        <v>5</v>
      </c>
      <c s="6" t="s">
        <v>3514</v>
      </c>
      <c s="36" t="s">
        <v>131</v>
      </c>
      <c s="37">
        <v>1</v>
      </c>
      <c s="36">
        <v>0</v>
      </c>
      <c s="36">
        <f>ROUND(G834*H834,6)</f>
      </c>
      <c r="L834" s="38">
        <v>0</v>
      </c>
      <c s="32">
        <f>ROUND(ROUND(L834,2)*ROUND(G834,3),2)</f>
      </c>
      <c s="36" t="s">
        <v>54</v>
      </c>
      <c>
        <f>(M834*21)/100</f>
      </c>
      <c t="s">
        <v>27</v>
      </c>
    </row>
    <row r="835" spans="1:5" ht="12.75">
      <c r="A835" s="35" t="s">
        <v>55</v>
      </c>
      <c r="E835" s="39" t="s">
        <v>3514</v>
      </c>
    </row>
    <row r="836" spans="1:5" ht="12.75">
      <c r="A836" s="35" t="s">
        <v>56</v>
      </c>
      <c r="E836" s="40" t="s">
        <v>5</v>
      </c>
    </row>
    <row r="837" spans="1:5" ht="12.75">
      <c r="A837" t="s">
        <v>57</v>
      </c>
      <c r="E837" s="39" t="s">
        <v>5</v>
      </c>
    </row>
    <row r="838" spans="1:16" ht="12.75">
      <c r="A838" t="s">
        <v>49</v>
      </c>
      <c s="34" t="s">
        <v>1546</v>
      </c>
      <c s="34" t="s">
        <v>3489</v>
      </c>
      <c s="35" t="s">
        <v>5</v>
      </c>
      <c s="6" t="s">
        <v>3490</v>
      </c>
      <c s="36" t="s">
        <v>131</v>
      </c>
      <c s="37">
        <v>1</v>
      </c>
      <c s="36">
        <v>0</v>
      </c>
      <c s="36">
        <f>ROUND(G838*H838,6)</f>
      </c>
      <c r="L838" s="38">
        <v>0</v>
      </c>
      <c s="32">
        <f>ROUND(ROUND(L838,2)*ROUND(G838,3),2)</f>
      </c>
      <c s="36" t="s">
        <v>54</v>
      </c>
      <c>
        <f>(M838*21)/100</f>
      </c>
      <c t="s">
        <v>27</v>
      </c>
    </row>
    <row r="839" spans="1:5" ht="12.75">
      <c r="A839" s="35" t="s">
        <v>55</v>
      </c>
      <c r="E839" s="39" t="s">
        <v>3490</v>
      </c>
    </row>
    <row r="840" spans="1:5" ht="12.75">
      <c r="A840" s="35" t="s">
        <v>56</v>
      </c>
      <c r="E840" s="40" t="s">
        <v>5</v>
      </c>
    </row>
    <row r="841" spans="1:5" ht="12.75">
      <c r="A841" t="s">
        <v>57</v>
      </c>
      <c r="E841" s="39" t="s">
        <v>5</v>
      </c>
    </row>
    <row r="842" spans="1:16" ht="12.75">
      <c r="A842" t="s">
        <v>49</v>
      </c>
      <c s="34" t="s">
        <v>1552</v>
      </c>
      <c s="34" t="s">
        <v>3493</v>
      </c>
      <c s="35" t="s">
        <v>5</v>
      </c>
      <c s="6" t="s">
        <v>3494</v>
      </c>
      <c s="36" t="s">
        <v>131</v>
      </c>
      <c s="37">
        <v>7</v>
      </c>
      <c s="36">
        <v>0</v>
      </c>
      <c s="36">
        <f>ROUND(G842*H842,6)</f>
      </c>
      <c r="L842" s="38">
        <v>0</v>
      </c>
      <c s="32">
        <f>ROUND(ROUND(L842,2)*ROUND(G842,3),2)</f>
      </c>
      <c s="36" t="s">
        <v>54</v>
      </c>
      <c>
        <f>(M842*21)/100</f>
      </c>
      <c t="s">
        <v>27</v>
      </c>
    </row>
    <row r="843" spans="1:5" ht="12.75">
      <c r="A843" s="35" t="s">
        <v>55</v>
      </c>
      <c r="E843" s="39" t="s">
        <v>3494</v>
      </c>
    </row>
    <row r="844" spans="1:5" ht="12.75">
      <c r="A844" s="35" t="s">
        <v>56</v>
      </c>
      <c r="E844" s="40" t="s">
        <v>5</v>
      </c>
    </row>
    <row r="845" spans="1:5" ht="12.75">
      <c r="A845" t="s">
        <v>57</v>
      </c>
      <c r="E845" s="39" t="s">
        <v>5</v>
      </c>
    </row>
    <row r="846" spans="1:16" ht="12.75">
      <c r="A846" t="s">
        <v>49</v>
      </c>
      <c s="34" t="s">
        <v>1555</v>
      </c>
      <c s="34" t="s">
        <v>3495</v>
      </c>
      <c s="35" t="s">
        <v>5</v>
      </c>
      <c s="6" t="s">
        <v>3496</v>
      </c>
      <c s="36" t="s">
        <v>131</v>
      </c>
      <c s="37">
        <v>2</v>
      </c>
      <c s="36">
        <v>0</v>
      </c>
      <c s="36">
        <f>ROUND(G846*H846,6)</f>
      </c>
      <c r="L846" s="38">
        <v>0</v>
      </c>
      <c s="32">
        <f>ROUND(ROUND(L846,2)*ROUND(G846,3),2)</f>
      </c>
      <c s="36" t="s">
        <v>54</v>
      </c>
      <c>
        <f>(M846*21)/100</f>
      </c>
      <c t="s">
        <v>27</v>
      </c>
    </row>
    <row r="847" spans="1:5" ht="12.75">
      <c r="A847" s="35" t="s">
        <v>55</v>
      </c>
      <c r="E847" s="39" t="s">
        <v>3496</v>
      </c>
    </row>
    <row r="848" spans="1:5" ht="12.75">
      <c r="A848" s="35" t="s">
        <v>56</v>
      </c>
      <c r="E848" s="40" t="s">
        <v>5</v>
      </c>
    </row>
    <row r="849" spans="1:5" ht="12.75">
      <c r="A849" t="s">
        <v>57</v>
      </c>
      <c r="E849" s="39" t="s">
        <v>5</v>
      </c>
    </row>
    <row r="850" spans="1:16" ht="12.75">
      <c r="A850" t="s">
        <v>49</v>
      </c>
      <c s="34" t="s">
        <v>1557</v>
      </c>
      <c s="34" t="s">
        <v>3497</v>
      </c>
      <c s="35" t="s">
        <v>5</v>
      </c>
      <c s="6" t="s">
        <v>3498</v>
      </c>
      <c s="36" t="s">
        <v>131</v>
      </c>
      <c s="37">
        <v>5</v>
      </c>
      <c s="36">
        <v>0</v>
      </c>
      <c s="36">
        <f>ROUND(G850*H850,6)</f>
      </c>
      <c r="L850" s="38">
        <v>0</v>
      </c>
      <c s="32">
        <f>ROUND(ROUND(L850,2)*ROUND(G850,3),2)</f>
      </c>
      <c s="36" t="s">
        <v>54</v>
      </c>
      <c>
        <f>(M850*21)/100</f>
      </c>
      <c t="s">
        <v>27</v>
      </c>
    </row>
    <row r="851" spans="1:5" ht="12.75">
      <c r="A851" s="35" t="s">
        <v>55</v>
      </c>
      <c r="E851" s="39" t="s">
        <v>3498</v>
      </c>
    </row>
    <row r="852" spans="1:5" ht="12.75">
      <c r="A852" s="35" t="s">
        <v>56</v>
      </c>
      <c r="E852" s="40" t="s">
        <v>5</v>
      </c>
    </row>
    <row r="853" spans="1:5" ht="12.75">
      <c r="A853" t="s">
        <v>57</v>
      </c>
      <c r="E853" s="39" t="s">
        <v>5</v>
      </c>
    </row>
    <row r="854" spans="1:16" ht="12.75">
      <c r="A854" t="s">
        <v>49</v>
      </c>
      <c s="34" t="s">
        <v>1560</v>
      </c>
      <c s="34" t="s">
        <v>3534</v>
      </c>
      <c s="35" t="s">
        <v>5</v>
      </c>
      <c s="6" t="s">
        <v>3504</v>
      </c>
      <c s="36" t="s">
        <v>131</v>
      </c>
      <c s="37">
        <v>1</v>
      </c>
      <c s="36">
        <v>0</v>
      </c>
      <c s="36">
        <f>ROUND(G854*H854,6)</f>
      </c>
      <c r="L854" s="38">
        <v>0</v>
      </c>
      <c s="32">
        <f>ROUND(ROUND(L854,2)*ROUND(G854,3),2)</f>
      </c>
      <c s="36" t="s">
        <v>54</v>
      </c>
      <c>
        <f>(M854*21)/100</f>
      </c>
      <c t="s">
        <v>27</v>
      </c>
    </row>
    <row r="855" spans="1:5" ht="12.75">
      <c r="A855" s="35" t="s">
        <v>55</v>
      </c>
      <c r="E855" s="39" t="s">
        <v>3504</v>
      </c>
    </row>
    <row r="856" spans="1:5" ht="12.75">
      <c r="A856" s="35" t="s">
        <v>56</v>
      </c>
      <c r="E856" s="40" t="s">
        <v>5</v>
      </c>
    </row>
    <row r="857" spans="1:5" ht="12.75">
      <c r="A857" t="s">
        <v>57</v>
      </c>
      <c r="E857" s="39" t="s">
        <v>5</v>
      </c>
    </row>
    <row r="858" spans="1:16" ht="12.75">
      <c r="A858" t="s">
        <v>49</v>
      </c>
      <c s="34" t="s">
        <v>1563</v>
      </c>
      <c s="34" t="s">
        <v>3516</v>
      </c>
      <c s="35" t="s">
        <v>5</v>
      </c>
      <c s="6" t="s">
        <v>3506</v>
      </c>
      <c s="36" t="s">
        <v>131</v>
      </c>
      <c s="37">
        <v>1</v>
      </c>
      <c s="36">
        <v>0</v>
      </c>
      <c s="36">
        <f>ROUND(G858*H858,6)</f>
      </c>
      <c r="L858" s="38">
        <v>0</v>
      </c>
      <c s="32">
        <f>ROUND(ROUND(L858,2)*ROUND(G858,3),2)</f>
      </c>
      <c s="36" t="s">
        <v>54</v>
      </c>
      <c>
        <f>(M858*21)/100</f>
      </c>
      <c t="s">
        <v>27</v>
      </c>
    </row>
    <row r="859" spans="1:5" ht="12.75">
      <c r="A859" s="35" t="s">
        <v>55</v>
      </c>
      <c r="E859" s="39" t="s">
        <v>3506</v>
      </c>
    </row>
    <row r="860" spans="1:5" ht="12.75">
      <c r="A860" s="35" t="s">
        <v>56</v>
      </c>
      <c r="E860" s="40" t="s">
        <v>5</v>
      </c>
    </row>
    <row r="861" spans="1:5" ht="12.75">
      <c r="A861" t="s">
        <v>57</v>
      </c>
      <c r="E861" s="39" t="s">
        <v>5</v>
      </c>
    </row>
    <row r="862" spans="1:16" ht="12.75">
      <c r="A862" t="s">
        <v>49</v>
      </c>
      <c s="34" t="s">
        <v>1566</v>
      </c>
      <c s="34" t="s">
        <v>3507</v>
      </c>
      <c s="35" t="s">
        <v>5</v>
      </c>
      <c s="6" t="s">
        <v>3508</v>
      </c>
      <c s="36" t="s">
        <v>131</v>
      </c>
      <c s="37">
        <v>6</v>
      </c>
      <c s="36">
        <v>0</v>
      </c>
      <c s="36">
        <f>ROUND(G862*H862,6)</f>
      </c>
      <c r="L862" s="38">
        <v>0</v>
      </c>
      <c s="32">
        <f>ROUND(ROUND(L862,2)*ROUND(G862,3),2)</f>
      </c>
      <c s="36" t="s">
        <v>54</v>
      </c>
      <c>
        <f>(M862*21)/100</f>
      </c>
      <c t="s">
        <v>27</v>
      </c>
    </row>
    <row r="863" spans="1:5" ht="12.75">
      <c r="A863" s="35" t="s">
        <v>55</v>
      </c>
      <c r="E863" s="39" t="s">
        <v>3508</v>
      </c>
    </row>
    <row r="864" spans="1:5" ht="12.75">
      <c r="A864" s="35" t="s">
        <v>56</v>
      </c>
      <c r="E864" s="40" t="s">
        <v>5</v>
      </c>
    </row>
    <row r="865" spans="1:5" ht="12.75">
      <c r="A865" t="s">
        <v>57</v>
      </c>
      <c r="E865" s="39" t="s">
        <v>5</v>
      </c>
    </row>
    <row r="866" spans="1:13" ht="12.75">
      <c r="A866" t="s">
        <v>46</v>
      </c>
      <c r="C866" s="31" t="s">
        <v>3547</v>
      </c>
      <c r="E866" s="33" t="s">
        <v>3548</v>
      </c>
      <c r="J866" s="32">
        <f>0</f>
      </c>
      <c s="32">
        <f>0</f>
      </c>
      <c s="32">
        <f>0+L867+L871+L875+L879+L883+L887+L891+L895+L899+L903+L907+L911+L915+L919+L923</f>
      </c>
      <c s="32">
        <f>0+M867+M871+M875+M879+M883+M887+M891+M895+M899+M903+M907+M911+M915+M919+M923</f>
      </c>
    </row>
    <row r="867" spans="1:16" ht="12.75">
      <c r="A867" t="s">
        <v>49</v>
      </c>
      <c s="34" t="s">
        <v>1145</v>
      </c>
      <c s="34" t="s">
        <v>3549</v>
      </c>
      <c s="35" t="s">
        <v>5</v>
      </c>
      <c s="6" t="s">
        <v>3550</v>
      </c>
      <c s="36" t="s">
        <v>131</v>
      </c>
      <c s="37">
        <v>1</v>
      </c>
      <c s="36">
        <v>0</v>
      </c>
      <c s="36">
        <f>ROUND(G867*H867,6)</f>
      </c>
      <c r="L867" s="38">
        <v>0</v>
      </c>
      <c s="32">
        <f>ROUND(ROUND(L867,2)*ROUND(G867,3),2)</f>
      </c>
      <c s="36" t="s">
        <v>54</v>
      </c>
      <c>
        <f>(M867*21)/100</f>
      </c>
      <c t="s">
        <v>27</v>
      </c>
    </row>
    <row r="868" spans="1:5" ht="12.75">
      <c r="A868" s="35" t="s">
        <v>55</v>
      </c>
      <c r="E868" s="39" t="s">
        <v>3550</v>
      </c>
    </row>
    <row r="869" spans="1:5" ht="12.75">
      <c r="A869" s="35" t="s">
        <v>56</v>
      </c>
      <c r="E869" s="40" t="s">
        <v>5</v>
      </c>
    </row>
    <row r="870" spans="1:5" ht="12.75">
      <c r="A870" t="s">
        <v>57</v>
      </c>
      <c r="E870" s="39" t="s">
        <v>5</v>
      </c>
    </row>
    <row r="871" spans="1:16" ht="12.75">
      <c r="A871" t="s">
        <v>49</v>
      </c>
      <c s="34" t="s">
        <v>1149</v>
      </c>
      <c s="34" t="s">
        <v>3483</v>
      </c>
      <c s="35" t="s">
        <v>5</v>
      </c>
      <c s="6" t="s">
        <v>3484</v>
      </c>
      <c s="36" t="s">
        <v>131</v>
      </c>
      <c s="37">
        <v>6</v>
      </c>
      <c s="36">
        <v>0</v>
      </c>
      <c s="36">
        <f>ROUND(G871*H871,6)</f>
      </c>
      <c r="L871" s="38">
        <v>0</v>
      </c>
      <c s="32">
        <f>ROUND(ROUND(L871,2)*ROUND(G871,3),2)</f>
      </c>
      <c s="36" t="s">
        <v>54</v>
      </c>
      <c>
        <f>(M871*21)/100</f>
      </c>
      <c t="s">
        <v>27</v>
      </c>
    </row>
    <row r="872" spans="1:5" ht="12.75">
      <c r="A872" s="35" t="s">
        <v>55</v>
      </c>
      <c r="E872" s="39" t="s">
        <v>3484</v>
      </c>
    </row>
    <row r="873" spans="1:5" ht="12.75">
      <c r="A873" s="35" t="s">
        <v>56</v>
      </c>
      <c r="E873" s="40" t="s">
        <v>5</v>
      </c>
    </row>
    <row r="874" spans="1:5" ht="12.75">
      <c r="A874" t="s">
        <v>57</v>
      </c>
      <c r="E874" s="39" t="s">
        <v>5</v>
      </c>
    </row>
    <row r="875" spans="1:16" ht="12.75">
      <c r="A875" t="s">
        <v>49</v>
      </c>
      <c s="34" t="s">
        <v>1152</v>
      </c>
      <c s="34" t="s">
        <v>3485</v>
      </c>
      <c s="35" t="s">
        <v>5</v>
      </c>
      <c s="6" t="s">
        <v>3486</v>
      </c>
      <c s="36" t="s">
        <v>131</v>
      </c>
      <c s="37">
        <v>1</v>
      </c>
      <c s="36">
        <v>0</v>
      </c>
      <c s="36">
        <f>ROUND(G875*H875,6)</f>
      </c>
      <c r="L875" s="38">
        <v>0</v>
      </c>
      <c s="32">
        <f>ROUND(ROUND(L875,2)*ROUND(G875,3),2)</f>
      </c>
      <c s="36" t="s">
        <v>54</v>
      </c>
      <c>
        <f>(M875*21)/100</f>
      </c>
      <c t="s">
        <v>27</v>
      </c>
    </row>
    <row r="876" spans="1:5" ht="12.75">
      <c r="A876" s="35" t="s">
        <v>55</v>
      </c>
      <c r="E876" s="39" t="s">
        <v>3486</v>
      </c>
    </row>
    <row r="877" spans="1:5" ht="12.75">
      <c r="A877" s="35" t="s">
        <v>56</v>
      </c>
      <c r="E877" s="40" t="s">
        <v>5</v>
      </c>
    </row>
    <row r="878" spans="1:5" ht="12.75">
      <c r="A878" t="s">
        <v>57</v>
      </c>
      <c r="E878" s="39" t="s">
        <v>5</v>
      </c>
    </row>
    <row r="879" spans="1:16" ht="12.75">
      <c r="A879" t="s">
        <v>49</v>
      </c>
      <c s="34" t="s">
        <v>1155</v>
      </c>
      <c s="34" t="s">
        <v>3487</v>
      </c>
      <c s="35" t="s">
        <v>5</v>
      </c>
      <c s="6" t="s">
        <v>3488</v>
      </c>
      <c s="36" t="s">
        <v>131</v>
      </c>
      <c s="37">
        <v>3</v>
      </c>
      <c s="36">
        <v>0</v>
      </c>
      <c s="36">
        <f>ROUND(G879*H879,6)</f>
      </c>
      <c r="L879" s="38">
        <v>0</v>
      </c>
      <c s="32">
        <f>ROUND(ROUND(L879,2)*ROUND(G879,3),2)</f>
      </c>
      <c s="36" t="s">
        <v>54</v>
      </c>
      <c>
        <f>(M879*21)/100</f>
      </c>
      <c t="s">
        <v>27</v>
      </c>
    </row>
    <row r="880" spans="1:5" ht="12.75">
      <c r="A880" s="35" t="s">
        <v>55</v>
      </c>
      <c r="E880" s="39" t="s">
        <v>3488</v>
      </c>
    </row>
    <row r="881" spans="1:5" ht="12.75">
      <c r="A881" s="35" t="s">
        <v>56</v>
      </c>
      <c r="E881" s="40" t="s">
        <v>5</v>
      </c>
    </row>
    <row r="882" spans="1:5" ht="12.75">
      <c r="A882" t="s">
        <v>57</v>
      </c>
      <c r="E882" s="39" t="s">
        <v>5</v>
      </c>
    </row>
    <row r="883" spans="1:16" ht="12.75">
      <c r="A883" t="s">
        <v>49</v>
      </c>
      <c s="34" t="s">
        <v>1157</v>
      </c>
      <c s="34" t="s">
        <v>3551</v>
      </c>
      <c s="35" t="s">
        <v>5</v>
      </c>
      <c s="6" t="s">
        <v>3552</v>
      </c>
      <c s="36" t="s">
        <v>131</v>
      </c>
      <c s="37">
        <v>1</v>
      </c>
      <c s="36">
        <v>0</v>
      </c>
      <c s="36">
        <f>ROUND(G883*H883,6)</f>
      </c>
      <c r="L883" s="38">
        <v>0</v>
      </c>
      <c s="32">
        <f>ROUND(ROUND(L883,2)*ROUND(G883,3),2)</f>
      </c>
      <c s="36" t="s">
        <v>54</v>
      </c>
      <c>
        <f>(M883*21)/100</f>
      </c>
      <c t="s">
        <v>27</v>
      </c>
    </row>
    <row r="884" spans="1:5" ht="12.75">
      <c r="A884" s="35" t="s">
        <v>55</v>
      </c>
      <c r="E884" s="39" t="s">
        <v>3552</v>
      </c>
    </row>
    <row r="885" spans="1:5" ht="12.75">
      <c r="A885" s="35" t="s">
        <v>56</v>
      </c>
      <c r="E885" s="40" t="s">
        <v>5</v>
      </c>
    </row>
    <row r="886" spans="1:5" ht="12.75">
      <c r="A886" t="s">
        <v>57</v>
      </c>
      <c r="E886" s="39" t="s">
        <v>5</v>
      </c>
    </row>
    <row r="887" spans="1:16" ht="12.75">
      <c r="A887" t="s">
        <v>49</v>
      </c>
      <c s="34" t="s">
        <v>1159</v>
      </c>
      <c s="34" t="s">
        <v>3553</v>
      </c>
      <c s="35" t="s">
        <v>5</v>
      </c>
      <c s="6" t="s">
        <v>3554</v>
      </c>
      <c s="36" t="s">
        <v>131</v>
      </c>
      <c s="37">
        <v>1</v>
      </c>
      <c s="36">
        <v>0</v>
      </c>
      <c s="36">
        <f>ROUND(G887*H887,6)</f>
      </c>
      <c r="L887" s="38">
        <v>0</v>
      </c>
      <c s="32">
        <f>ROUND(ROUND(L887,2)*ROUND(G887,3),2)</f>
      </c>
      <c s="36" t="s">
        <v>54</v>
      </c>
      <c>
        <f>(M887*21)/100</f>
      </c>
      <c t="s">
        <v>27</v>
      </c>
    </row>
    <row r="888" spans="1:5" ht="12.75">
      <c r="A888" s="35" t="s">
        <v>55</v>
      </c>
      <c r="E888" s="39" t="s">
        <v>3554</v>
      </c>
    </row>
    <row r="889" spans="1:5" ht="12.75">
      <c r="A889" s="35" t="s">
        <v>56</v>
      </c>
      <c r="E889" s="40" t="s">
        <v>5</v>
      </c>
    </row>
    <row r="890" spans="1:5" ht="12.75">
      <c r="A890" t="s">
        <v>57</v>
      </c>
      <c r="E890" s="39" t="s">
        <v>5</v>
      </c>
    </row>
    <row r="891" spans="1:16" ht="12.75">
      <c r="A891" t="s">
        <v>49</v>
      </c>
      <c s="34" t="s">
        <v>1162</v>
      </c>
      <c s="34" t="s">
        <v>3555</v>
      </c>
      <c s="35" t="s">
        <v>5</v>
      </c>
      <c s="6" t="s">
        <v>3556</v>
      </c>
      <c s="36" t="s">
        <v>131</v>
      </c>
      <c s="37">
        <v>3</v>
      </c>
      <c s="36">
        <v>0</v>
      </c>
      <c s="36">
        <f>ROUND(G891*H891,6)</f>
      </c>
      <c r="L891" s="38">
        <v>0</v>
      </c>
      <c s="32">
        <f>ROUND(ROUND(L891,2)*ROUND(G891,3),2)</f>
      </c>
      <c s="36" t="s">
        <v>54</v>
      </c>
      <c>
        <f>(M891*21)/100</f>
      </c>
      <c t="s">
        <v>27</v>
      </c>
    </row>
    <row r="892" spans="1:5" ht="12.75">
      <c r="A892" s="35" t="s">
        <v>55</v>
      </c>
      <c r="E892" s="39" t="s">
        <v>3556</v>
      </c>
    </row>
    <row r="893" spans="1:5" ht="12.75">
      <c r="A893" s="35" t="s">
        <v>56</v>
      </c>
      <c r="E893" s="40" t="s">
        <v>5</v>
      </c>
    </row>
    <row r="894" spans="1:5" ht="12.75">
      <c r="A894" t="s">
        <v>57</v>
      </c>
      <c r="E894" s="39" t="s">
        <v>5</v>
      </c>
    </row>
    <row r="895" spans="1:16" ht="12.75">
      <c r="A895" t="s">
        <v>49</v>
      </c>
      <c s="34" t="s">
        <v>1166</v>
      </c>
      <c s="34" t="s">
        <v>3522</v>
      </c>
      <c s="35" t="s">
        <v>5</v>
      </c>
      <c s="6" t="s">
        <v>3523</v>
      </c>
      <c s="36" t="s">
        <v>131</v>
      </c>
      <c s="37">
        <v>13</v>
      </c>
      <c s="36">
        <v>0</v>
      </c>
      <c s="36">
        <f>ROUND(G895*H895,6)</f>
      </c>
      <c r="L895" s="38">
        <v>0</v>
      </c>
      <c s="32">
        <f>ROUND(ROUND(L895,2)*ROUND(G895,3),2)</f>
      </c>
      <c s="36" t="s">
        <v>54</v>
      </c>
      <c>
        <f>(M895*21)/100</f>
      </c>
      <c t="s">
        <v>27</v>
      </c>
    </row>
    <row r="896" spans="1:5" ht="12.75">
      <c r="A896" s="35" t="s">
        <v>55</v>
      </c>
      <c r="E896" s="39" t="s">
        <v>3523</v>
      </c>
    </row>
    <row r="897" spans="1:5" ht="12.75">
      <c r="A897" s="35" t="s">
        <v>56</v>
      </c>
      <c r="E897" s="40" t="s">
        <v>5</v>
      </c>
    </row>
    <row r="898" spans="1:5" ht="12.75">
      <c r="A898" t="s">
        <v>57</v>
      </c>
      <c r="E898" s="39" t="s">
        <v>5</v>
      </c>
    </row>
    <row r="899" spans="1:16" ht="12.75">
      <c r="A899" t="s">
        <v>49</v>
      </c>
      <c s="34" t="s">
        <v>1169</v>
      </c>
      <c s="34" t="s">
        <v>3513</v>
      </c>
      <c s="35" t="s">
        <v>5</v>
      </c>
      <c s="6" t="s">
        <v>3514</v>
      </c>
      <c s="36" t="s">
        <v>131</v>
      </c>
      <c s="37">
        <v>3</v>
      </c>
      <c s="36">
        <v>0</v>
      </c>
      <c s="36">
        <f>ROUND(G899*H899,6)</f>
      </c>
      <c r="L899" s="38">
        <v>0</v>
      </c>
      <c s="32">
        <f>ROUND(ROUND(L899,2)*ROUND(G899,3),2)</f>
      </c>
      <c s="36" t="s">
        <v>54</v>
      </c>
      <c>
        <f>(M899*21)/100</f>
      </c>
      <c t="s">
        <v>27</v>
      </c>
    </row>
    <row r="900" spans="1:5" ht="12.75">
      <c r="A900" s="35" t="s">
        <v>55</v>
      </c>
      <c r="E900" s="39" t="s">
        <v>3514</v>
      </c>
    </row>
    <row r="901" spans="1:5" ht="12.75">
      <c r="A901" s="35" t="s">
        <v>56</v>
      </c>
      <c r="E901" s="40" t="s">
        <v>5</v>
      </c>
    </row>
    <row r="902" spans="1:5" ht="12.75">
      <c r="A902" t="s">
        <v>57</v>
      </c>
      <c r="E902" s="39" t="s">
        <v>5</v>
      </c>
    </row>
    <row r="903" spans="1:16" ht="12.75">
      <c r="A903" t="s">
        <v>49</v>
      </c>
      <c s="34" t="s">
        <v>1172</v>
      </c>
      <c s="34" t="s">
        <v>3557</v>
      </c>
      <c s="35" t="s">
        <v>5</v>
      </c>
      <c s="6" t="s">
        <v>3558</v>
      </c>
      <c s="36" t="s">
        <v>131</v>
      </c>
      <c s="37">
        <v>2</v>
      </c>
      <c s="36">
        <v>0</v>
      </c>
      <c s="36">
        <f>ROUND(G903*H903,6)</f>
      </c>
      <c r="L903" s="38">
        <v>0</v>
      </c>
      <c s="32">
        <f>ROUND(ROUND(L903,2)*ROUND(G903,3),2)</f>
      </c>
      <c s="36" t="s">
        <v>54</v>
      </c>
      <c>
        <f>(M903*21)/100</f>
      </c>
      <c t="s">
        <v>27</v>
      </c>
    </row>
    <row r="904" spans="1:5" ht="12.75">
      <c r="A904" s="35" t="s">
        <v>55</v>
      </c>
      <c r="E904" s="39" t="s">
        <v>3558</v>
      </c>
    </row>
    <row r="905" spans="1:5" ht="12.75">
      <c r="A905" s="35" t="s">
        <v>56</v>
      </c>
      <c r="E905" s="40" t="s">
        <v>5</v>
      </c>
    </row>
    <row r="906" spans="1:5" ht="12.75">
      <c r="A906" t="s">
        <v>57</v>
      </c>
      <c r="E906" s="39" t="s">
        <v>5</v>
      </c>
    </row>
    <row r="907" spans="1:16" ht="12.75">
      <c r="A907" t="s">
        <v>49</v>
      </c>
      <c s="34" t="s">
        <v>1174</v>
      </c>
      <c s="34" t="s">
        <v>3491</v>
      </c>
      <c s="35" t="s">
        <v>5</v>
      </c>
      <c s="6" t="s">
        <v>3492</v>
      </c>
      <c s="36" t="s">
        <v>131</v>
      </c>
      <c s="37">
        <v>1</v>
      </c>
      <c s="36">
        <v>0</v>
      </c>
      <c s="36">
        <f>ROUND(G907*H907,6)</f>
      </c>
      <c r="L907" s="38">
        <v>0</v>
      </c>
      <c s="32">
        <f>ROUND(ROUND(L907,2)*ROUND(G907,3),2)</f>
      </c>
      <c s="36" t="s">
        <v>54</v>
      </c>
      <c>
        <f>(M907*21)/100</f>
      </c>
      <c t="s">
        <v>27</v>
      </c>
    </row>
    <row r="908" spans="1:5" ht="12.75">
      <c r="A908" s="35" t="s">
        <v>55</v>
      </c>
      <c r="E908" s="39" t="s">
        <v>3492</v>
      </c>
    </row>
    <row r="909" spans="1:5" ht="12.75">
      <c r="A909" s="35" t="s">
        <v>56</v>
      </c>
      <c r="E909" s="40" t="s">
        <v>5</v>
      </c>
    </row>
    <row r="910" spans="1:5" ht="12.75">
      <c r="A910" t="s">
        <v>57</v>
      </c>
      <c r="E910" s="39" t="s">
        <v>5</v>
      </c>
    </row>
    <row r="911" spans="1:16" ht="12.75">
      <c r="A911" t="s">
        <v>49</v>
      </c>
      <c s="34" t="s">
        <v>1178</v>
      </c>
      <c s="34" t="s">
        <v>3559</v>
      </c>
      <c s="35" t="s">
        <v>5</v>
      </c>
      <c s="6" t="s">
        <v>3560</v>
      </c>
      <c s="36" t="s">
        <v>131</v>
      </c>
      <c s="37">
        <v>16</v>
      </c>
      <c s="36">
        <v>0</v>
      </c>
      <c s="36">
        <f>ROUND(G911*H911,6)</f>
      </c>
      <c r="L911" s="38">
        <v>0</v>
      </c>
      <c s="32">
        <f>ROUND(ROUND(L911,2)*ROUND(G911,3),2)</f>
      </c>
      <c s="36" t="s">
        <v>54</v>
      </c>
      <c>
        <f>(M911*21)/100</f>
      </c>
      <c t="s">
        <v>27</v>
      </c>
    </row>
    <row r="912" spans="1:5" ht="12.75">
      <c r="A912" s="35" t="s">
        <v>55</v>
      </c>
      <c r="E912" s="39" t="s">
        <v>3560</v>
      </c>
    </row>
    <row r="913" spans="1:5" ht="12.75">
      <c r="A913" s="35" t="s">
        <v>56</v>
      </c>
      <c r="E913" s="40" t="s">
        <v>5</v>
      </c>
    </row>
    <row r="914" spans="1:5" ht="12.75">
      <c r="A914" t="s">
        <v>57</v>
      </c>
      <c r="E914" s="39" t="s">
        <v>5</v>
      </c>
    </row>
    <row r="915" spans="1:16" ht="12.75">
      <c r="A915" t="s">
        <v>49</v>
      </c>
      <c s="34" t="s">
        <v>1180</v>
      </c>
      <c s="34" t="s">
        <v>3561</v>
      </c>
      <c s="35" t="s">
        <v>5</v>
      </c>
      <c s="6" t="s">
        <v>3506</v>
      </c>
      <c s="36" t="s">
        <v>131</v>
      </c>
      <c s="37">
        <v>1</v>
      </c>
      <c s="36">
        <v>0</v>
      </c>
      <c s="36">
        <f>ROUND(G915*H915,6)</f>
      </c>
      <c r="L915" s="38">
        <v>0</v>
      </c>
      <c s="32">
        <f>ROUND(ROUND(L915,2)*ROUND(G915,3),2)</f>
      </c>
      <c s="36" t="s">
        <v>54</v>
      </c>
      <c>
        <f>(M915*21)/100</f>
      </c>
      <c t="s">
        <v>27</v>
      </c>
    </row>
    <row r="916" spans="1:5" ht="12.75">
      <c r="A916" s="35" t="s">
        <v>55</v>
      </c>
      <c r="E916" s="39" t="s">
        <v>3506</v>
      </c>
    </row>
    <row r="917" spans="1:5" ht="12.75">
      <c r="A917" s="35" t="s">
        <v>56</v>
      </c>
      <c r="E917" s="40" t="s">
        <v>5</v>
      </c>
    </row>
    <row r="918" spans="1:5" ht="12.75">
      <c r="A918" t="s">
        <v>57</v>
      </c>
      <c r="E918" s="39" t="s">
        <v>5</v>
      </c>
    </row>
    <row r="919" spans="1:16" ht="12.75">
      <c r="A919" t="s">
        <v>49</v>
      </c>
      <c s="34" t="s">
        <v>1184</v>
      </c>
      <c s="34" t="s">
        <v>3562</v>
      </c>
      <c s="35" t="s">
        <v>5</v>
      </c>
      <c s="6" t="s">
        <v>3504</v>
      </c>
      <c s="36" t="s">
        <v>131</v>
      </c>
      <c s="37">
        <v>1</v>
      </c>
      <c s="36">
        <v>0</v>
      </c>
      <c s="36">
        <f>ROUND(G919*H919,6)</f>
      </c>
      <c r="L919" s="38">
        <v>0</v>
      </c>
      <c s="32">
        <f>ROUND(ROUND(L919,2)*ROUND(G919,3),2)</f>
      </c>
      <c s="36" t="s">
        <v>54</v>
      </c>
      <c>
        <f>(M919*21)/100</f>
      </c>
      <c t="s">
        <v>27</v>
      </c>
    </row>
    <row r="920" spans="1:5" ht="12.75">
      <c r="A920" s="35" t="s">
        <v>55</v>
      </c>
      <c r="E920" s="39" t="s">
        <v>3504</v>
      </c>
    </row>
    <row r="921" spans="1:5" ht="12.75">
      <c r="A921" s="35" t="s">
        <v>56</v>
      </c>
      <c r="E921" s="40" t="s">
        <v>5</v>
      </c>
    </row>
    <row r="922" spans="1:5" ht="12.75">
      <c r="A922" t="s">
        <v>57</v>
      </c>
      <c r="E922" s="39" t="s">
        <v>5</v>
      </c>
    </row>
    <row r="923" spans="1:16" ht="12.75">
      <c r="A923" t="s">
        <v>49</v>
      </c>
      <c s="34" t="s">
        <v>1187</v>
      </c>
      <c s="34" t="s">
        <v>3563</v>
      </c>
      <c s="35" t="s">
        <v>5</v>
      </c>
      <c s="6" t="s">
        <v>3508</v>
      </c>
      <c s="36" t="s">
        <v>251</v>
      </c>
      <c s="37">
        <v>30</v>
      </c>
      <c s="36">
        <v>0</v>
      </c>
      <c s="36">
        <f>ROUND(G923*H923,6)</f>
      </c>
      <c r="L923" s="38">
        <v>0</v>
      </c>
      <c s="32">
        <f>ROUND(ROUND(L923,2)*ROUND(G923,3),2)</f>
      </c>
      <c s="36" t="s">
        <v>54</v>
      </c>
      <c>
        <f>(M923*21)/100</f>
      </c>
      <c t="s">
        <v>27</v>
      </c>
    </row>
    <row r="924" spans="1:5" ht="12.75">
      <c r="A924" s="35" t="s">
        <v>55</v>
      </c>
      <c r="E924" s="39" t="s">
        <v>3508</v>
      </c>
    </row>
    <row r="925" spans="1:5" ht="12.75">
      <c r="A925" s="35" t="s">
        <v>56</v>
      </c>
      <c r="E925" s="40" t="s">
        <v>5</v>
      </c>
    </row>
    <row r="926" spans="1:5" ht="12.75">
      <c r="A926" t="s">
        <v>57</v>
      </c>
      <c r="E926" s="39" t="s">
        <v>5</v>
      </c>
    </row>
    <row r="927" spans="1:13" ht="12.75">
      <c r="A927" t="s">
        <v>46</v>
      </c>
      <c r="C927" s="31" t="s">
        <v>3564</v>
      </c>
      <c r="E927" s="33" t="s">
        <v>3565</v>
      </c>
      <c r="J927" s="32">
        <f>0</f>
      </c>
      <c s="32">
        <f>0</f>
      </c>
      <c s="32">
        <f>0+L928+L932+L936+L940+L944+L948+L952+L956+L960+L964+L968+L972+L976+L980+L984</f>
      </c>
      <c s="32">
        <f>0+M928+M932+M936+M940+M944+M948+M952+M956+M960+M964+M968+M972+M976+M980+M984</f>
      </c>
    </row>
    <row r="928" spans="1:16" ht="12.75">
      <c r="A928" t="s">
        <v>49</v>
      </c>
      <c s="34" t="s">
        <v>1569</v>
      </c>
      <c s="34" t="s">
        <v>3532</v>
      </c>
      <c s="35" t="s">
        <v>5</v>
      </c>
      <c s="6" t="s">
        <v>3533</v>
      </c>
      <c s="36" t="s">
        <v>131</v>
      </c>
      <c s="37">
        <v>1</v>
      </c>
      <c s="36">
        <v>0</v>
      </c>
      <c s="36">
        <f>ROUND(G928*H928,6)</f>
      </c>
      <c r="L928" s="38">
        <v>0</v>
      </c>
      <c s="32">
        <f>ROUND(ROUND(L928,2)*ROUND(G928,3),2)</f>
      </c>
      <c s="36" t="s">
        <v>54</v>
      </c>
      <c>
        <f>(M928*21)/100</f>
      </c>
      <c t="s">
        <v>27</v>
      </c>
    </row>
    <row r="929" spans="1:5" ht="12.75">
      <c r="A929" s="35" t="s">
        <v>55</v>
      </c>
      <c r="E929" s="39" t="s">
        <v>3533</v>
      </c>
    </row>
    <row r="930" spans="1:5" ht="12.75">
      <c r="A930" s="35" t="s">
        <v>56</v>
      </c>
      <c r="E930" s="40" t="s">
        <v>5</v>
      </c>
    </row>
    <row r="931" spans="1:5" ht="12.75">
      <c r="A931" t="s">
        <v>57</v>
      </c>
      <c r="E931" s="39" t="s">
        <v>5</v>
      </c>
    </row>
    <row r="932" spans="1:16" ht="12.75">
      <c r="A932" t="s">
        <v>49</v>
      </c>
      <c s="34" t="s">
        <v>1572</v>
      </c>
      <c s="34" t="s">
        <v>3483</v>
      </c>
      <c s="35" t="s">
        <v>5</v>
      </c>
      <c s="6" t="s">
        <v>3484</v>
      </c>
      <c s="36" t="s">
        <v>131</v>
      </c>
      <c s="37">
        <v>5</v>
      </c>
      <c s="36">
        <v>0</v>
      </c>
      <c s="36">
        <f>ROUND(G932*H932,6)</f>
      </c>
      <c r="L932" s="38">
        <v>0</v>
      </c>
      <c s="32">
        <f>ROUND(ROUND(L932,2)*ROUND(G932,3),2)</f>
      </c>
      <c s="36" t="s">
        <v>54</v>
      </c>
      <c>
        <f>(M932*21)/100</f>
      </c>
      <c t="s">
        <v>27</v>
      </c>
    </row>
    <row r="933" spans="1:5" ht="12.75">
      <c r="A933" s="35" t="s">
        <v>55</v>
      </c>
      <c r="E933" s="39" t="s">
        <v>3484</v>
      </c>
    </row>
    <row r="934" spans="1:5" ht="12.75">
      <c r="A934" s="35" t="s">
        <v>56</v>
      </c>
      <c r="E934" s="40" t="s">
        <v>5</v>
      </c>
    </row>
    <row r="935" spans="1:5" ht="12.75">
      <c r="A935" t="s">
        <v>57</v>
      </c>
      <c r="E935" s="39" t="s">
        <v>5</v>
      </c>
    </row>
    <row r="936" spans="1:16" ht="12.75">
      <c r="A936" t="s">
        <v>49</v>
      </c>
      <c s="34" t="s">
        <v>1575</v>
      </c>
      <c s="34" t="s">
        <v>3485</v>
      </c>
      <c s="35" t="s">
        <v>5</v>
      </c>
      <c s="6" t="s">
        <v>3486</v>
      </c>
      <c s="36" t="s">
        <v>131</v>
      </c>
      <c s="37">
        <v>1</v>
      </c>
      <c s="36">
        <v>0</v>
      </c>
      <c s="36">
        <f>ROUND(G936*H936,6)</f>
      </c>
      <c r="L936" s="38">
        <v>0</v>
      </c>
      <c s="32">
        <f>ROUND(ROUND(L936,2)*ROUND(G936,3),2)</f>
      </c>
      <c s="36" t="s">
        <v>54</v>
      </c>
      <c>
        <f>(M936*21)/100</f>
      </c>
      <c t="s">
        <v>27</v>
      </c>
    </row>
    <row r="937" spans="1:5" ht="12.75">
      <c r="A937" s="35" t="s">
        <v>55</v>
      </c>
      <c r="E937" s="39" t="s">
        <v>3486</v>
      </c>
    </row>
    <row r="938" spans="1:5" ht="12.75">
      <c r="A938" s="35" t="s">
        <v>56</v>
      </c>
      <c r="E938" s="40" t="s">
        <v>5</v>
      </c>
    </row>
    <row r="939" spans="1:5" ht="12.75">
      <c r="A939" t="s">
        <v>57</v>
      </c>
      <c r="E939" s="39" t="s">
        <v>5</v>
      </c>
    </row>
    <row r="940" spans="1:16" ht="12.75">
      <c r="A940" t="s">
        <v>49</v>
      </c>
      <c s="34" t="s">
        <v>1578</v>
      </c>
      <c s="34" t="s">
        <v>3487</v>
      </c>
      <c s="35" t="s">
        <v>5</v>
      </c>
      <c s="6" t="s">
        <v>3488</v>
      </c>
      <c s="36" t="s">
        <v>131</v>
      </c>
      <c s="37">
        <v>3</v>
      </c>
      <c s="36">
        <v>0</v>
      </c>
      <c s="36">
        <f>ROUND(G940*H940,6)</f>
      </c>
      <c r="L940" s="38">
        <v>0</v>
      </c>
      <c s="32">
        <f>ROUND(ROUND(L940,2)*ROUND(G940,3),2)</f>
      </c>
      <c s="36" t="s">
        <v>54</v>
      </c>
      <c>
        <f>(M940*21)/100</f>
      </c>
      <c t="s">
        <v>27</v>
      </c>
    </row>
    <row r="941" spans="1:5" ht="12.75">
      <c r="A941" s="35" t="s">
        <v>55</v>
      </c>
      <c r="E941" s="39" t="s">
        <v>3488</v>
      </c>
    </row>
    <row r="942" spans="1:5" ht="12.75">
      <c r="A942" s="35" t="s">
        <v>56</v>
      </c>
      <c r="E942" s="40" t="s">
        <v>5</v>
      </c>
    </row>
    <row r="943" spans="1:5" ht="12.75">
      <c r="A943" t="s">
        <v>57</v>
      </c>
      <c r="E943" s="39" t="s">
        <v>5</v>
      </c>
    </row>
    <row r="944" spans="1:16" ht="12.75">
      <c r="A944" t="s">
        <v>49</v>
      </c>
      <c s="34" t="s">
        <v>1581</v>
      </c>
      <c s="34" t="s">
        <v>3489</v>
      </c>
      <c s="35" t="s">
        <v>5</v>
      </c>
      <c s="6" t="s">
        <v>3490</v>
      </c>
      <c s="36" t="s">
        <v>131</v>
      </c>
      <c s="37">
        <v>1</v>
      </c>
      <c s="36">
        <v>0</v>
      </c>
      <c s="36">
        <f>ROUND(G944*H944,6)</f>
      </c>
      <c r="L944" s="38">
        <v>0</v>
      </c>
      <c s="32">
        <f>ROUND(ROUND(L944,2)*ROUND(G944,3),2)</f>
      </c>
      <c s="36" t="s">
        <v>54</v>
      </c>
      <c>
        <f>(M944*21)/100</f>
      </c>
      <c t="s">
        <v>27</v>
      </c>
    </row>
    <row r="945" spans="1:5" ht="12.75">
      <c r="A945" s="35" t="s">
        <v>55</v>
      </c>
      <c r="E945" s="39" t="s">
        <v>3490</v>
      </c>
    </row>
    <row r="946" spans="1:5" ht="12.75">
      <c r="A946" s="35" t="s">
        <v>56</v>
      </c>
      <c r="E946" s="40" t="s">
        <v>5</v>
      </c>
    </row>
    <row r="947" spans="1:5" ht="12.75">
      <c r="A947" t="s">
        <v>57</v>
      </c>
      <c r="E947" s="39" t="s">
        <v>5</v>
      </c>
    </row>
    <row r="948" spans="1:16" ht="12.75">
      <c r="A948" t="s">
        <v>49</v>
      </c>
      <c s="34" t="s">
        <v>1585</v>
      </c>
      <c s="34" t="s">
        <v>3522</v>
      </c>
      <c s="35" t="s">
        <v>5</v>
      </c>
      <c s="6" t="s">
        <v>3523</v>
      </c>
      <c s="36" t="s">
        <v>131</v>
      </c>
      <c s="37">
        <v>1</v>
      </c>
      <c s="36">
        <v>0</v>
      </c>
      <c s="36">
        <f>ROUND(G948*H948,6)</f>
      </c>
      <c r="L948" s="38">
        <v>0</v>
      </c>
      <c s="32">
        <f>ROUND(ROUND(L948,2)*ROUND(G948,3),2)</f>
      </c>
      <c s="36" t="s">
        <v>54</v>
      </c>
      <c>
        <f>(M948*21)/100</f>
      </c>
      <c t="s">
        <v>27</v>
      </c>
    </row>
    <row r="949" spans="1:5" ht="12.75">
      <c r="A949" s="35" t="s">
        <v>55</v>
      </c>
      <c r="E949" s="39" t="s">
        <v>3523</v>
      </c>
    </row>
    <row r="950" spans="1:5" ht="12.75">
      <c r="A950" s="35" t="s">
        <v>56</v>
      </c>
      <c r="E950" s="40" t="s">
        <v>5</v>
      </c>
    </row>
    <row r="951" spans="1:5" ht="12.75">
      <c r="A951" t="s">
        <v>57</v>
      </c>
      <c r="E951" s="39" t="s">
        <v>5</v>
      </c>
    </row>
    <row r="952" spans="1:16" ht="12.75">
      <c r="A952" t="s">
        <v>49</v>
      </c>
      <c s="34" t="s">
        <v>1588</v>
      </c>
      <c s="34" t="s">
        <v>3493</v>
      </c>
      <c s="35" t="s">
        <v>5</v>
      </c>
      <c s="6" t="s">
        <v>3494</v>
      </c>
      <c s="36" t="s">
        <v>131</v>
      </c>
      <c s="37">
        <v>6</v>
      </c>
      <c s="36">
        <v>0</v>
      </c>
      <c s="36">
        <f>ROUND(G952*H952,6)</f>
      </c>
      <c r="L952" s="38">
        <v>0</v>
      </c>
      <c s="32">
        <f>ROUND(ROUND(L952,2)*ROUND(G952,3),2)</f>
      </c>
      <c s="36" t="s">
        <v>54</v>
      </c>
      <c>
        <f>(M952*21)/100</f>
      </c>
      <c t="s">
        <v>27</v>
      </c>
    </row>
    <row r="953" spans="1:5" ht="12.75">
      <c r="A953" s="35" t="s">
        <v>55</v>
      </c>
      <c r="E953" s="39" t="s">
        <v>3494</v>
      </c>
    </row>
    <row r="954" spans="1:5" ht="12.75">
      <c r="A954" s="35" t="s">
        <v>56</v>
      </c>
      <c r="E954" s="40" t="s">
        <v>5</v>
      </c>
    </row>
    <row r="955" spans="1:5" ht="12.75">
      <c r="A955" t="s">
        <v>57</v>
      </c>
      <c r="E955" s="39" t="s">
        <v>5</v>
      </c>
    </row>
    <row r="956" spans="1:16" ht="12.75">
      <c r="A956" t="s">
        <v>49</v>
      </c>
      <c s="34" t="s">
        <v>1591</v>
      </c>
      <c s="34" t="s">
        <v>3495</v>
      </c>
      <c s="35" t="s">
        <v>5</v>
      </c>
      <c s="6" t="s">
        <v>3496</v>
      </c>
      <c s="36" t="s">
        <v>131</v>
      </c>
      <c s="37">
        <v>3</v>
      </c>
      <c s="36">
        <v>0</v>
      </c>
      <c s="36">
        <f>ROUND(G956*H956,6)</f>
      </c>
      <c r="L956" s="38">
        <v>0</v>
      </c>
      <c s="32">
        <f>ROUND(ROUND(L956,2)*ROUND(G956,3),2)</f>
      </c>
      <c s="36" t="s">
        <v>54</v>
      </c>
      <c>
        <f>(M956*21)/100</f>
      </c>
      <c t="s">
        <v>27</v>
      </c>
    </row>
    <row r="957" spans="1:5" ht="12.75">
      <c r="A957" s="35" t="s">
        <v>55</v>
      </c>
      <c r="E957" s="39" t="s">
        <v>3496</v>
      </c>
    </row>
    <row r="958" spans="1:5" ht="12.75">
      <c r="A958" s="35" t="s">
        <v>56</v>
      </c>
      <c r="E958" s="40" t="s">
        <v>5</v>
      </c>
    </row>
    <row r="959" spans="1:5" ht="12.75">
      <c r="A959" t="s">
        <v>57</v>
      </c>
      <c r="E959" s="39" t="s">
        <v>5</v>
      </c>
    </row>
    <row r="960" spans="1:16" ht="12.75">
      <c r="A960" t="s">
        <v>49</v>
      </c>
      <c s="34" t="s">
        <v>1594</v>
      </c>
      <c s="34" t="s">
        <v>3543</v>
      </c>
      <c s="35" t="s">
        <v>5</v>
      </c>
      <c s="6" t="s">
        <v>3544</v>
      </c>
      <c s="36" t="s">
        <v>131</v>
      </c>
      <c s="37">
        <v>3</v>
      </c>
      <c s="36">
        <v>0</v>
      </c>
      <c s="36">
        <f>ROUND(G960*H960,6)</f>
      </c>
      <c r="L960" s="38">
        <v>0</v>
      </c>
      <c s="32">
        <f>ROUND(ROUND(L960,2)*ROUND(G960,3),2)</f>
      </c>
      <c s="36" t="s">
        <v>54</v>
      </c>
      <c>
        <f>(M960*21)/100</f>
      </c>
      <c t="s">
        <v>27</v>
      </c>
    </row>
    <row r="961" spans="1:5" ht="12.75">
      <c r="A961" s="35" t="s">
        <v>55</v>
      </c>
      <c r="E961" s="39" t="s">
        <v>3544</v>
      </c>
    </row>
    <row r="962" spans="1:5" ht="12.75">
      <c r="A962" s="35" t="s">
        <v>56</v>
      </c>
      <c r="E962" s="40" t="s">
        <v>5</v>
      </c>
    </row>
    <row r="963" spans="1:5" ht="12.75">
      <c r="A963" t="s">
        <v>57</v>
      </c>
      <c r="E963" s="39" t="s">
        <v>5</v>
      </c>
    </row>
    <row r="964" spans="1:16" ht="12.75">
      <c r="A964" t="s">
        <v>49</v>
      </c>
      <c s="34" t="s">
        <v>1597</v>
      </c>
      <c s="34" t="s">
        <v>3497</v>
      </c>
      <c s="35" t="s">
        <v>5</v>
      </c>
      <c s="6" t="s">
        <v>3498</v>
      </c>
      <c s="36" t="s">
        <v>131</v>
      </c>
      <c s="37">
        <v>5</v>
      </c>
      <c s="36">
        <v>0</v>
      </c>
      <c s="36">
        <f>ROUND(G964*H964,6)</f>
      </c>
      <c r="L964" s="38">
        <v>0</v>
      </c>
      <c s="32">
        <f>ROUND(ROUND(L964,2)*ROUND(G964,3),2)</f>
      </c>
      <c s="36" t="s">
        <v>54</v>
      </c>
      <c>
        <f>(M964*21)/100</f>
      </c>
      <c t="s">
        <v>27</v>
      </c>
    </row>
    <row r="965" spans="1:5" ht="12.75">
      <c r="A965" s="35" t="s">
        <v>55</v>
      </c>
      <c r="E965" s="39" t="s">
        <v>3498</v>
      </c>
    </row>
    <row r="966" spans="1:5" ht="12.75">
      <c r="A966" s="35" t="s">
        <v>56</v>
      </c>
      <c r="E966" s="40" t="s">
        <v>5</v>
      </c>
    </row>
    <row r="967" spans="1:5" ht="12.75">
      <c r="A967" t="s">
        <v>57</v>
      </c>
      <c r="E967" s="39" t="s">
        <v>5</v>
      </c>
    </row>
    <row r="968" spans="1:16" ht="12.75">
      <c r="A968" t="s">
        <v>49</v>
      </c>
      <c s="34" t="s">
        <v>1600</v>
      </c>
      <c s="34" t="s">
        <v>3499</v>
      </c>
      <c s="35" t="s">
        <v>5</v>
      </c>
      <c s="6" t="s">
        <v>3500</v>
      </c>
      <c s="36" t="s">
        <v>131</v>
      </c>
      <c s="37">
        <v>2</v>
      </c>
      <c s="36">
        <v>0</v>
      </c>
      <c s="36">
        <f>ROUND(G968*H968,6)</f>
      </c>
      <c r="L968" s="38">
        <v>0</v>
      </c>
      <c s="32">
        <f>ROUND(ROUND(L968,2)*ROUND(G968,3),2)</f>
      </c>
      <c s="36" t="s">
        <v>54</v>
      </c>
      <c>
        <f>(M968*21)/100</f>
      </c>
      <c t="s">
        <v>27</v>
      </c>
    </row>
    <row r="969" spans="1:5" ht="12.75">
      <c r="A969" s="35" t="s">
        <v>55</v>
      </c>
      <c r="E969" s="39" t="s">
        <v>3500</v>
      </c>
    </row>
    <row r="970" spans="1:5" ht="12.75">
      <c r="A970" s="35" t="s">
        <v>56</v>
      </c>
      <c r="E970" s="40" t="s">
        <v>5</v>
      </c>
    </row>
    <row r="971" spans="1:5" ht="12.75">
      <c r="A971" t="s">
        <v>57</v>
      </c>
      <c r="E971" s="39" t="s">
        <v>5</v>
      </c>
    </row>
    <row r="972" spans="1:16" ht="12.75">
      <c r="A972" t="s">
        <v>49</v>
      </c>
      <c s="34" t="s">
        <v>1604</v>
      </c>
      <c s="34" t="s">
        <v>3501</v>
      </c>
      <c s="35" t="s">
        <v>5</v>
      </c>
      <c s="6" t="s">
        <v>3502</v>
      </c>
      <c s="36" t="s">
        <v>131</v>
      </c>
      <c s="37">
        <v>2</v>
      </c>
      <c s="36">
        <v>0</v>
      </c>
      <c s="36">
        <f>ROUND(G972*H972,6)</f>
      </c>
      <c r="L972" s="38">
        <v>0</v>
      </c>
      <c s="32">
        <f>ROUND(ROUND(L972,2)*ROUND(G972,3),2)</f>
      </c>
      <c s="36" t="s">
        <v>54</v>
      </c>
      <c>
        <f>(M972*21)/100</f>
      </c>
      <c t="s">
        <v>27</v>
      </c>
    </row>
    <row r="973" spans="1:5" ht="12.75">
      <c r="A973" s="35" t="s">
        <v>55</v>
      </c>
      <c r="E973" s="39" t="s">
        <v>3502</v>
      </c>
    </row>
    <row r="974" spans="1:5" ht="12.75">
      <c r="A974" s="35" t="s">
        <v>56</v>
      </c>
      <c r="E974" s="40" t="s">
        <v>5</v>
      </c>
    </row>
    <row r="975" spans="1:5" ht="12.75">
      <c r="A975" t="s">
        <v>57</v>
      </c>
      <c r="E975" s="39" t="s">
        <v>5</v>
      </c>
    </row>
    <row r="976" spans="1:16" ht="12.75">
      <c r="A976" t="s">
        <v>49</v>
      </c>
      <c s="34" t="s">
        <v>1607</v>
      </c>
      <c s="34" t="s">
        <v>3534</v>
      </c>
      <c s="35" t="s">
        <v>5</v>
      </c>
      <c s="6" t="s">
        <v>3504</v>
      </c>
      <c s="36" t="s">
        <v>131</v>
      </c>
      <c s="37">
        <v>1</v>
      </c>
      <c s="36">
        <v>0</v>
      </c>
      <c s="36">
        <f>ROUND(G976*H976,6)</f>
      </c>
      <c r="L976" s="38">
        <v>0</v>
      </c>
      <c s="32">
        <f>ROUND(ROUND(L976,2)*ROUND(G976,3),2)</f>
      </c>
      <c s="36" t="s">
        <v>54</v>
      </c>
      <c>
        <f>(M976*21)/100</f>
      </c>
      <c t="s">
        <v>27</v>
      </c>
    </row>
    <row r="977" spans="1:5" ht="12.75">
      <c r="A977" s="35" t="s">
        <v>55</v>
      </c>
      <c r="E977" s="39" t="s">
        <v>3504</v>
      </c>
    </row>
    <row r="978" spans="1:5" ht="12.75">
      <c r="A978" s="35" t="s">
        <v>56</v>
      </c>
      <c r="E978" s="40" t="s">
        <v>5</v>
      </c>
    </row>
    <row r="979" spans="1:5" ht="12.75">
      <c r="A979" t="s">
        <v>57</v>
      </c>
      <c r="E979" s="39" t="s">
        <v>5</v>
      </c>
    </row>
    <row r="980" spans="1:16" ht="12.75">
      <c r="A980" t="s">
        <v>49</v>
      </c>
      <c s="34" t="s">
        <v>1610</v>
      </c>
      <c s="34" t="s">
        <v>3516</v>
      </c>
      <c s="35" t="s">
        <v>5</v>
      </c>
      <c s="6" t="s">
        <v>3506</v>
      </c>
      <c s="36" t="s">
        <v>131</v>
      </c>
      <c s="37">
        <v>1</v>
      </c>
      <c s="36">
        <v>0</v>
      </c>
      <c s="36">
        <f>ROUND(G980*H980,6)</f>
      </c>
      <c r="L980" s="38">
        <v>0</v>
      </c>
      <c s="32">
        <f>ROUND(ROUND(L980,2)*ROUND(G980,3),2)</f>
      </c>
      <c s="36" t="s">
        <v>54</v>
      </c>
      <c>
        <f>(M980*21)/100</f>
      </c>
      <c t="s">
        <v>27</v>
      </c>
    </row>
    <row r="981" spans="1:5" ht="12.75">
      <c r="A981" s="35" t="s">
        <v>55</v>
      </c>
      <c r="E981" s="39" t="s">
        <v>3506</v>
      </c>
    </row>
    <row r="982" spans="1:5" ht="12.75">
      <c r="A982" s="35" t="s">
        <v>56</v>
      </c>
      <c r="E982" s="40" t="s">
        <v>5</v>
      </c>
    </row>
    <row r="983" spans="1:5" ht="12.75">
      <c r="A983" t="s">
        <v>57</v>
      </c>
      <c r="E983" s="39" t="s">
        <v>5</v>
      </c>
    </row>
    <row r="984" spans="1:16" ht="12.75">
      <c r="A984" t="s">
        <v>49</v>
      </c>
      <c s="34" t="s">
        <v>1614</v>
      </c>
      <c s="34" t="s">
        <v>3517</v>
      </c>
      <c s="35" t="s">
        <v>5</v>
      </c>
      <c s="6" t="s">
        <v>3508</v>
      </c>
      <c s="36" t="s">
        <v>251</v>
      </c>
      <c s="37">
        <v>8.1</v>
      </c>
      <c s="36">
        <v>0</v>
      </c>
      <c s="36">
        <f>ROUND(G984*H984,6)</f>
      </c>
      <c r="L984" s="38">
        <v>0</v>
      </c>
      <c s="32">
        <f>ROUND(ROUND(L984,2)*ROUND(G984,3),2)</f>
      </c>
      <c s="36" t="s">
        <v>54</v>
      </c>
      <c>
        <f>(M984*21)/100</f>
      </c>
      <c t="s">
        <v>27</v>
      </c>
    </row>
    <row r="985" spans="1:5" ht="12.75">
      <c r="A985" s="35" t="s">
        <v>55</v>
      </c>
      <c r="E985" s="39" t="s">
        <v>3508</v>
      </c>
    </row>
    <row r="986" spans="1:5" ht="12.75">
      <c r="A986" s="35" t="s">
        <v>56</v>
      </c>
      <c r="E986" s="40" t="s">
        <v>5</v>
      </c>
    </row>
    <row r="987" spans="1:5" ht="12.75">
      <c r="A987" t="s">
        <v>57</v>
      </c>
      <c r="E987" s="39" t="s">
        <v>5</v>
      </c>
    </row>
    <row r="988" spans="1:13" ht="12.75">
      <c r="A988" t="s">
        <v>46</v>
      </c>
      <c r="C988" s="31" t="s">
        <v>3566</v>
      </c>
      <c r="E988" s="33" t="s">
        <v>3567</v>
      </c>
      <c r="J988" s="32">
        <f>0</f>
      </c>
      <c s="32">
        <f>0</f>
      </c>
      <c s="32">
        <f>0+L989+L993+L997+L1001+L1005+L1009+L1013+L1017+L1021+L1025+L1029+L1033+L1037</f>
      </c>
      <c s="32">
        <f>0+M989+M993+M997+M1001+M1005+M1009+M1013+M1017+M1021+M1025+M1029+M1033+M1037</f>
      </c>
    </row>
    <row r="989" spans="1:16" ht="12.75">
      <c r="A989" t="s">
        <v>49</v>
      </c>
      <c s="34" t="s">
        <v>1669</v>
      </c>
      <c s="34" t="s">
        <v>3481</v>
      </c>
      <c s="35" t="s">
        <v>5</v>
      </c>
      <c s="6" t="s">
        <v>3482</v>
      </c>
      <c s="36" t="s">
        <v>131</v>
      </c>
      <c s="37">
        <v>1</v>
      </c>
      <c s="36">
        <v>0</v>
      </c>
      <c s="36">
        <f>ROUND(G989*H989,6)</f>
      </c>
      <c r="L989" s="38">
        <v>0</v>
      </c>
      <c s="32">
        <f>ROUND(ROUND(L989,2)*ROUND(G989,3),2)</f>
      </c>
      <c s="36" t="s">
        <v>54</v>
      </c>
      <c>
        <f>(M989*21)/100</f>
      </c>
      <c t="s">
        <v>27</v>
      </c>
    </row>
    <row r="990" spans="1:5" ht="12.75">
      <c r="A990" s="35" t="s">
        <v>55</v>
      </c>
      <c r="E990" s="39" t="s">
        <v>3482</v>
      </c>
    </row>
    <row r="991" spans="1:5" ht="12.75">
      <c r="A991" s="35" t="s">
        <v>56</v>
      </c>
      <c r="E991" s="40" t="s">
        <v>5</v>
      </c>
    </row>
    <row r="992" spans="1:5" ht="12.75">
      <c r="A992" t="s">
        <v>57</v>
      </c>
      <c r="E992" s="39" t="s">
        <v>5</v>
      </c>
    </row>
    <row r="993" spans="1:16" ht="12.75">
      <c r="A993" t="s">
        <v>49</v>
      </c>
      <c s="34" t="s">
        <v>1675</v>
      </c>
      <c s="34" t="s">
        <v>3483</v>
      </c>
      <c s="35" t="s">
        <v>5</v>
      </c>
      <c s="6" t="s">
        <v>3484</v>
      </c>
      <c s="36" t="s">
        <v>131</v>
      </c>
      <c s="37">
        <v>5</v>
      </c>
      <c s="36">
        <v>0</v>
      </c>
      <c s="36">
        <f>ROUND(G993*H993,6)</f>
      </c>
      <c r="L993" s="38">
        <v>0</v>
      </c>
      <c s="32">
        <f>ROUND(ROUND(L993,2)*ROUND(G993,3),2)</f>
      </c>
      <c s="36" t="s">
        <v>54</v>
      </c>
      <c>
        <f>(M993*21)/100</f>
      </c>
      <c t="s">
        <v>27</v>
      </c>
    </row>
    <row r="994" spans="1:5" ht="12.75">
      <c r="A994" s="35" t="s">
        <v>55</v>
      </c>
      <c r="E994" s="39" t="s">
        <v>3484</v>
      </c>
    </row>
    <row r="995" spans="1:5" ht="12.75">
      <c r="A995" s="35" t="s">
        <v>56</v>
      </c>
      <c r="E995" s="40" t="s">
        <v>5</v>
      </c>
    </row>
    <row r="996" spans="1:5" ht="12.75">
      <c r="A996" t="s">
        <v>57</v>
      </c>
      <c r="E996" s="39" t="s">
        <v>5</v>
      </c>
    </row>
    <row r="997" spans="1:16" ht="12.75">
      <c r="A997" t="s">
        <v>49</v>
      </c>
      <c s="34" t="s">
        <v>1678</v>
      </c>
      <c s="34" t="s">
        <v>3485</v>
      </c>
      <c s="35" t="s">
        <v>5</v>
      </c>
      <c s="6" t="s">
        <v>3486</v>
      </c>
      <c s="36" t="s">
        <v>131</v>
      </c>
      <c s="37">
        <v>1</v>
      </c>
      <c s="36">
        <v>0</v>
      </c>
      <c s="36">
        <f>ROUND(G997*H997,6)</f>
      </c>
      <c r="L997" s="38">
        <v>0</v>
      </c>
      <c s="32">
        <f>ROUND(ROUND(L997,2)*ROUND(G997,3),2)</f>
      </c>
      <c s="36" t="s">
        <v>54</v>
      </c>
      <c>
        <f>(M997*21)/100</f>
      </c>
      <c t="s">
        <v>27</v>
      </c>
    </row>
    <row r="998" spans="1:5" ht="12.75">
      <c r="A998" s="35" t="s">
        <v>55</v>
      </c>
      <c r="E998" s="39" t="s">
        <v>3486</v>
      </c>
    </row>
    <row r="999" spans="1:5" ht="12.75">
      <c r="A999" s="35" t="s">
        <v>56</v>
      </c>
      <c r="E999" s="40" t="s">
        <v>5</v>
      </c>
    </row>
    <row r="1000" spans="1:5" ht="12.75">
      <c r="A1000" t="s">
        <v>57</v>
      </c>
      <c r="E1000" s="39" t="s">
        <v>5</v>
      </c>
    </row>
    <row r="1001" spans="1:16" ht="12.75">
      <c r="A1001" t="s">
        <v>49</v>
      </c>
      <c s="34" t="s">
        <v>1681</v>
      </c>
      <c s="34" t="s">
        <v>3487</v>
      </c>
      <c s="35" t="s">
        <v>5</v>
      </c>
      <c s="6" t="s">
        <v>3488</v>
      </c>
      <c s="36" t="s">
        <v>131</v>
      </c>
      <c s="37">
        <v>3</v>
      </c>
      <c s="36">
        <v>0</v>
      </c>
      <c s="36">
        <f>ROUND(G1001*H1001,6)</f>
      </c>
      <c r="L1001" s="38">
        <v>0</v>
      </c>
      <c s="32">
        <f>ROUND(ROUND(L1001,2)*ROUND(G1001,3),2)</f>
      </c>
      <c s="36" t="s">
        <v>54</v>
      </c>
      <c>
        <f>(M1001*21)/100</f>
      </c>
      <c t="s">
        <v>27</v>
      </c>
    </row>
    <row r="1002" spans="1:5" ht="12.75">
      <c r="A1002" s="35" t="s">
        <v>55</v>
      </c>
      <c r="E1002" s="39" t="s">
        <v>3488</v>
      </c>
    </row>
    <row r="1003" spans="1:5" ht="12.75">
      <c r="A1003" s="35" t="s">
        <v>56</v>
      </c>
      <c r="E1003" s="40" t="s">
        <v>5</v>
      </c>
    </row>
    <row r="1004" spans="1:5" ht="12.75">
      <c r="A1004" t="s">
        <v>57</v>
      </c>
      <c r="E1004" s="39" t="s">
        <v>5</v>
      </c>
    </row>
    <row r="1005" spans="1:16" ht="12.75">
      <c r="A1005" t="s">
        <v>49</v>
      </c>
      <c s="34" t="s">
        <v>1684</v>
      </c>
      <c s="34" t="s">
        <v>3513</v>
      </c>
      <c s="35" t="s">
        <v>5</v>
      </c>
      <c s="6" t="s">
        <v>3514</v>
      </c>
      <c s="36" t="s">
        <v>131</v>
      </c>
      <c s="37">
        <v>1</v>
      </c>
      <c s="36">
        <v>0</v>
      </c>
      <c s="36">
        <f>ROUND(G1005*H1005,6)</f>
      </c>
      <c r="L1005" s="38">
        <v>0</v>
      </c>
      <c s="32">
        <f>ROUND(ROUND(L1005,2)*ROUND(G1005,3),2)</f>
      </c>
      <c s="36" t="s">
        <v>54</v>
      </c>
      <c>
        <f>(M1005*21)/100</f>
      </c>
      <c t="s">
        <v>27</v>
      </c>
    </row>
    <row r="1006" spans="1:5" ht="12.75">
      <c r="A1006" s="35" t="s">
        <v>55</v>
      </c>
      <c r="E1006" s="39" t="s">
        <v>3514</v>
      </c>
    </row>
    <row r="1007" spans="1:5" ht="12.75">
      <c r="A1007" s="35" t="s">
        <v>56</v>
      </c>
      <c r="E1007" s="40" t="s">
        <v>5</v>
      </c>
    </row>
    <row r="1008" spans="1:5" ht="12.75">
      <c r="A1008" t="s">
        <v>57</v>
      </c>
      <c r="E1008" s="39" t="s">
        <v>5</v>
      </c>
    </row>
    <row r="1009" spans="1:16" ht="12.75">
      <c r="A1009" t="s">
        <v>49</v>
      </c>
      <c s="34" t="s">
        <v>1687</v>
      </c>
      <c s="34" t="s">
        <v>3489</v>
      </c>
      <c s="35" t="s">
        <v>5</v>
      </c>
      <c s="6" t="s">
        <v>3490</v>
      </c>
      <c s="36" t="s">
        <v>131</v>
      </c>
      <c s="37">
        <v>1</v>
      </c>
      <c s="36">
        <v>0</v>
      </c>
      <c s="36">
        <f>ROUND(G1009*H1009,6)</f>
      </c>
      <c r="L1009" s="38">
        <v>0</v>
      </c>
      <c s="32">
        <f>ROUND(ROUND(L1009,2)*ROUND(G1009,3),2)</f>
      </c>
      <c s="36" t="s">
        <v>54</v>
      </c>
      <c>
        <f>(M1009*21)/100</f>
      </c>
      <c t="s">
        <v>27</v>
      </c>
    </row>
    <row r="1010" spans="1:5" ht="12.75">
      <c r="A1010" s="35" t="s">
        <v>55</v>
      </c>
      <c r="E1010" s="39" t="s">
        <v>3490</v>
      </c>
    </row>
    <row r="1011" spans="1:5" ht="12.75">
      <c r="A1011" s="35" t="s">
        <v>56</v>
      </c>
      <c r="E1011" s="40" t="s">
        <v>5</v>
      </c>
    </row>
    <row r="1012" spans="1:5" ht="12.75">
      <c r="A1012" t="s">
        <v>57</v>
      </c>
      <c r="E1012" s="39" t="s">
        <v>5</v>
      </c>
    </row>
    <row r="1013" spans="1:16" ht="12.75">
      <c r="A1013" t="s">
        <v>49</v>
      </c>
      <c s="34" t="s">
        <v>1690</v>
      </c>
      <c s="34" t="s">
        <v>3493</v>
      </c>
      <c s="35" t="s">
        <v>5</v>
      </c>
      <c s="6" t="s">
        <v>3494</v>
      </c>
      <c s="36" t="s">
        <v>131</v>
      </c>
      <c s="37">
        <v>9</v>
      </c>
      <c s="36">
        <v>0</v>
      </c>
      <c s="36">
        <f>ROUND(G1013*H1013,6)</f>
      </c>
      <c r="L1013" s="38">
        <v>0</v>
      </c>
      <c s="32">
        <f>ROUND(ROUND(L1013,2)*ROUND(G1013,3),2)</f>
      </c>
      <c s="36" t="s">
        <v>54</v>
      </c>
      <c>
        <f>(M1013*21)/100</f>
      </c>
      <c t="s">
        <v>27</v>
      </c>
    </row>
    <row r="1014" spans="1:5" ht="12.75">
      <c r="A1014" s="35" t="s">
        <v>55</v>
      </c>
      <c r="E1014" s="39" t="s">
        <v>3494</v>
      </c>
    </row>
    <row r="1015" spans="1:5" ht="12.75">
      <c r="A1015" s="35" t="s">
        <v>56</v>
      </c>
      <c r="E1015" s="40" t="s">
        <v>5</v>
      </c>
    </row>
    <row r="1016" spans="1:5" ht="12.75">
      <c r="A1016" t="s">
        <v>57</v>
      </c>
      <c r="E1016" s="39" t="s">
        <v>5</v>
      </c>
    </row>
    <row r="1017" spans="1:16" ht="12.75">
      <c r="A1017" t="s">
        <v>49</v>
      </c>
      <c s="34" t="s">
        <v>1693</v>
      </c>
      <c s="34" t="s">
        <v>3497</v>
      </c>
      <c s="35" t="s">
        <v>5</v>
      </c>
      <c s="6" t="s">
        <v>3498</v>
      </c>
      <c s="36" t="s">
        <v>131</v>
      </c>
      <c s="37">
        <v>4</v>
      </c>
      <c s="36">
        <v>0</v>
      </c>
      <c s="36">
        <f>ROUND(G1017*H1017,6)</f>
      </c>
      <c r="L1017" s="38">
        <v>0</v>
      </c>
      <c s="32">
        <f>ROUND(ROUND(L1017,2)*ROUND(G1017,3),2)</f>
      </c>
      <c s="36" t="s">
        <v>54</v>
      </c>
      <c>
        <f>(M1017*21)/100</f>
      </c>
      <c t="s">
        <v>27</v>
      </c>
    </row>
    <row r="1018" spans="1:5" ht="12.75">
      <c r="A1018" s="35" t="s">
        <v>55</v>
      </c>
      <c r="E1018" s="39" t="s">
        <v>3498</v>
      </c>
    </row>
    <row r="1019" spans="1:5" ht="12.75">
      <c r="A1019" s="35" t="s">
        <v>56</v>
      </c>
      <c r="E1019" s="40" t="s">
        <v>5</v>
      </c>
    </row>
    <row r="1020" spans="1:5" ht="12.75">
      <c r="A1020" t="s">
        <v>57</v>
      </c>
      <c r="E1020" s="39" t="s">
        <v>5</v>
      </c>
    </row>
    <row r="1021" spans="1:16" ht="12.75">
      <c r="A1021" t="s">
        <v>49</v>
      </c>
      <c s="34" t="s">
        <v>1695</v>
      </c>
      <c s="34" t="s">
        <v>3543</v>
      </c>
      <c s="35" t="s">
        <v>5</v>
      </c>
      <c s="6" t="s">
        <v>3544</v>
      </c>
      <c s="36" t="s">
        <v>131</v>
      </c>
      <c s="37">
        <v>1</v>
      </c>
      <c s="36">
        <v>0</v>
      </c>
      <c s="36">
        <f>ROUND(G1021*H1021,6)</f>
      </c>
      <c r="L1021" s="38">
        <v>0</v>
      </c>
      <c s="32">
        <f>ROUND(ROUND(L1021,2)*ROUND(G1021,3),2)</f>
      </c>
      <c s="36" t="s">
        <v>54</v>
      </c>
      <c>
        <f>(M1021*21)/100</f>
      </c>
      <c t="s">
        <v>27</v>
      </c>
    </row>
    <row r="1022" spans="1:5" ht="12.75">
      <c r="A1022" s="35" t="s">
        <v>55</v>
      </c>
      <c r="E1022" s="39" t="s">
        <v>3544</v>
      </c>
    </row>
    <row r="1023" spans="1:5" ht="12.75">
      <c r="A1023" s="35" t="s">
        <v>56</v>
      </c>
      <c r="E1023" s="40" t="s">
        <v>5</v>
      </c>
    </row>
    <row r="1024" spans="1:5" ht="12.75">
      <c r="A1024" t="s">
        <v>57</v>
      </c>
      <c r="E1024" s="39" t="s">
        <v>5</v>
      </c>
    </row>
    <row r="1025" spans="1:16" ht="12.75">
      <c r="A1025" t="s">
        <v>49</v>
      </c>
      <c s="34" t="s">
        <v>1696</v>
      </c>
      <c s="34" t="s">
        <v>3568</v>
      </c>
      <c s="35" t="s">
        <v>5</v>
      </c>
      <c s="6" t="s">
        <v>3569</v>
      </c>
      <c s="36" t="s">
        <v>131</v>
      </c>
      <c s="37">
        <v>1</v>
      </c>
      <c s="36">
        <v>0</v>
      </c>
      <c s="36">
        <f>ROUND(G1025*H1025,6)</f>
      </c>
      <c r="L1025" s="38">
        <v>0</v>
      </c>
      <c s="32">
        <f>ROUND(ROUND(L1025,2)*ROUND(G1025,3),2)</f>
      </c>
      <c s="36" t="s">
        <v>54</v>
      </c>
      <c>
        <f>(M1025*21)/100</f>
      </c>
      <c t="s">
        <v>27</v>
      </c>
    </row>
    <row r="1026" spans="1:5" ht="12.75">
      <c r="A1026" s="35" t="s">
        <v>55</v>
      </c>
      <c r="E1026" s="39" t="s">
        <v>3569</v>
      </c>
    </row>
    <row r="1027" spans="1:5" ht="12.75">
      <c r="A1027" s="35" t="s">
        <v>56</v>
      </c>
      <c r="E1027" s="40" t="s">
        <v>5</v>
      </c>
    </row>
    <row r="1028" spans="1:5" ht="12.75">
      <c r="A1028" t="s">
        <v>57</v>
      </c>
      <c r="E1028" s="39" t="s">
        <v>5</v>
      </c>
    </row>
    <row r="1029" spans="1:16" ht="12.75">
      <c r="A1029" t="s">
        <v>49</v>
      </c>
      <c s="34" t="s">
        <v>1699</v>
      </c>
      <c s="34" t="s">
        <v>3539</v>
      </c>
      <c s="35" t="s">
        <v>5</v>
      </c>
      <c s="6" t="s">
        <v>3504</v>
      </c>
      <c s="36" t="s">
        <v>131</v>
      </c>
      <c s="37">
        <v>1</v>
      </c>
      <c s="36">
        <v>0</v>
      </c>
      <c s="36">
        <f>ROUND(G1029*H1029,6)</f>
      </c>
      <c r="L1029" s="38">
        <v>0</v>
      </c>
      <c s="32">
        <f>ROUND(ROUND(L1029,2)*ROUND(G1029,3),2)</f>
      </c>
      <c s="36" t="s">
        <v>54</v>
      </c>
      <c>
        <f>(M1029*21)/100</f>
      </c>
      <c t="s">
        <v>27</v>
      </c>
    </row>
    <row r="1030" spans="1:5" ht="12.75">
      <c r="A1030" s="35" t="s">
        <v>55</v>
      </c>
      <c r="E1030" s="39" t="s">
        <v>3504</v>
      </c>
    </row>
    <row r="1031" spans="1:5" ht="12.75">
      <c r="A1031" s="35" t="s">
        <v>56</v>
      </c>
      <c r="E1031" s="40" t="s">
        <v>5</v>
      </c>
    </row>
    <row r="1032" spans="1:5" ht="12.75">
      <c r="A1032" t="s">
        <v>57</v>
      </c>
      <c r="E1032" s="39" t="s">
        <v>5</v>
      </c>
    </row>
    <row r="1033" spans="1:16" ht="12.75">
      <c r="A1033" t="s">
        <v>49</v>
      </c>
      <c s="34" t="s">
        <v>1702</v>
      </c>
      <c s="34" t="s">
        <v>3505</v>
      </c>
      <c s="35" t="s">
        <v>5</v>
      </c>
      <c s="6" t="s">
        <v>3506</v>
      </c>
      <c s="36" t="s">
        <v>131</v>
      </c>
      <c s="37">
        <v>1</v>
      </c>
      <c s="36">
        <v>0</v>
      </c>
      <c s="36">
        <f>ROUND(G1033*H1033,6)</f>
      </c>
      <c r="L1033" s="38">
        <v>0</v>
      </c>
      <c s="32">
        <f>ROUND(ROUND(L1033,2)*ROUND(G1033,3),2)</f>
      </c>
      <c s="36" t="s">
        <v>54</v>
      </c>
      <c>
        <f>(M1033*21)/100</f>
      </c>
      <c t="s">
        <v>27</v>
      </c>
    </row>
    <row r="1034" spans="1:5" ht="12.75">
      <c r="A1034" s="35" t="s">
        <v>55</v>
      </c>
      <c r="E1034" s="39" t="s">
        <v>3506</v>
      </c>
    </row>
    <row r="1035" spans="1:5" ht="12.75">
      <c r="A1035" s="35" t="s">
        <v>56</v>
      </c>
      <c r="E1035" s="40" t="s">
        <v>5</v>
      </c>
    </row>
    <row r="1036" spans="1:5" ht="12.75">
      <c r="A1036" t="s">
        <v>57</v>
      </c>
      <c r="E1036" s="39" t="s">
        <v>5</v>
      </c>
    </row>
    <row r="1037" spans="1:16" ht="12.75">
      <c r="A1037" t="s">
        <v>49</v>
      </c>
      <c s="34" t="s">
        <v>1705</v>
      </c>
      <c s="34" t="s">
        <v>3507</v>
      </c>
      <c s="35" t="s">
        <v>5</v>
      </c>
      <c s="6" t="s">
        <v>3508</v>
      </c>
      <c s="36" t="s">
        <v>131</v>
      </c>
      <c s="37">
        <v>7</v>
      </c>
      <c s="36">
        <v>0</v>
      </c>
      <c s="36">
        <f>ROUND(G1037*H1037,6)</f>
      </c>
      <c r="L1037" s="38">
        <v>0</v>
      </c>
      <c s="32">
        <f>ROUND(ROUND(L1037,2)*ROUND(G1037,3),2)</f>
      </c>
      <c s="36" t="s">
        <v>54</v>
      </c>
      <c>
        <f>(M1037*21)/100</f>
      </c>
      <c t="s">
        <v>27</v>
      </c>
    </row>
    <row r="1038" spans="1:5" ht="12.75">
      <c r="A1038" s="35" t="s">
        <v>55</v>
      </c>
      <c r="E1038" s="39" t="s">
        <v>3508</v>
      </c>
    </row>
    <row r="1039" spans="1:5" ht="12.75">
      <c r="A1039" s="35" t="s">
        <v>56</v>
      </c>
      <c r="E1039" s="40" t="s">
        <v>5</v>
      </c>
    </row>
    <row r="1040" spans="1:5" ht="12.75">
      <c r="A1040" t="s">
        <v>57</v>
      </c>
      <c r="E1040" s="39" t="s">
        <v>5</v>
      </c>
    </row>
    <row r="1041" spans="1:13" ht="12.75">
      <c r="A1041" t="s">
        <v>46</v>
      </c>
      <c r="C1041" s="31" t="s">
        <v>3570</v>
      </c>
      <c r="E1041" s="33" t="s">
        <v>3571</v>
      </c>
      <c r="J1041" s="32">
        <f>0</f>
      </c>
      <c s="32">
        <f>0</f>
      </c>
      <c s="32">
        <f>0+L1042+L1046+L1050+L1054+L1058+L1062+L1066+L1070+L1074+L1078+L1082+L1086+L1090+L1094+L1098+L1102+L1106</f>
      </c>
      <c s="32">
        <f>0+M1042+M1046+M1050+M1054+M1058+M1062+M1066+M1070+M1074+M1078+M1082+M1086+M1090+M1094+M1098+M1102+M1106</f>
      </c>
    </row>
    <row r="1042" spans="1:16" ht="12.75">
      <c r="A1042" t="s">
        <v>49</v>
      </c>
      <c s="34" t="s">
        <v>1189</v>
      </c>
      <c s="34" t="s">
        <v>3572</v>
      </c>
      <c s="35" t="s">
        <v>5</v>
      </c>
      <c s="6" t="s">
        <v>3573</v>
      </c>
      <c s="36" t="s">
        <v>131</v>
      </c>
      <c s="37">
        <v>1</v>
      </c>
      <c s="36">
        <v>0</v>
      </c>
      <c s="36">
        <f>ROUND(G1042*H1042,6)</f>
      </c>
      <c r="L1042" s="38">
        <v>0</v>
      </c>
      <c s="32">
        <f>ROUND(ROUND(L1042,2)*ROUND(G1042,3),2)</f>
      </c>
      <c s="36" t="s">
        <v>54</v>
      </c>
      <c>
        <f>(M1042*21)/100</f>
      </c>
      <c t="s">
        <v>27</v>
      </c>
    </row>
    <row r="1043" spans="1:5" ht="12.75">
      <c r="A1043" s="35" t="s">
        <v>55</v>
      </c>
      <c r="E1043" s="39" t="s">
        <v>3573</v>
      </c>
    </row>
    <row r="1044" spans="1:5" ht="12.75">
      <c r="A1044" s="35" t="s">
        <v>56</v>
      </c>
      <c r="E1044" s="40" t="s">
        <v>5</v>
      </c>
    </row>
    <row r="1045" spans="1:5" ht="12.75">
      <c r="A1045" t="s">
        <v>57</v>
      </c>
      <c r="E1045" s="39" t="s">
        <v>5</v>
      </c>
    </row>
    <row r="1046" spans="1:16" ht="12.75">
      <c r="A1046" t="s">
        <v>49</v>
      </c>
      <c s="34" t="s">
        <v>1192</v>
      </c>
      <c s="34" t="s">
        <v>3483</v>
      </c>
      <c s="35" t="s">
        <v>5</v>
      </c>
      <c s="6" t="s">
        <v>3484</v>
      </c>
      <c s="36" t="s">
        <v>131</v>
      </c>
      <c s="37">
        <v>4</v>
      </c>
      <c s="36">
        <v>0</v>
      </c>
      <c s="36">
        <f>ROUND(G1046*H1046,6)</f>
      </c>
      <c r="L1046" s="38">
        <v>0</v>
      </c>
      <c s="32">
        <f>ROUND(ROUND(L1046,2)*ROUND(G1046,3),2)</f>
      </c>
      <c s="36" t="s">
        <v>54</v>
      </c>
      <c>
        <f>(M1046*21)/100</f>
      </c>
      <c t="s">
        <v>27</v>
      </c>
    </row>
    <row r="1047" spans="1:5" ht="12.75">
      <c r="A1047" s="35" t="s">
        <v>55</v>
      </c>
      <c r="E1047" s="39" t="s">
        <v>3484</v>
      </c>
    </row>
    <row r="1048" spans="1:5" ht="12.75">
      <c r="A1048" s="35" t="s">
        <v>56</v>
      </c>
      <c r="E1048" s="40" t="s">
        <v>5</v>
      </c>
    </row>
    <row r="1049" spans="1:5" ht="12.75">
      <c r="A1049" t="s">
        <v>57</v>
      </c>
      <c r="E1049" s="39" t="s">
        <v>5</v>
      </c>
    </row>
    <row r="1050" spans="1:16" ht="12.75">
      <c r="A1050" t="s">
        <v>49</v>
      </c>
      <c s="34" t="s">
        <v>1195</v>
      </c>
      <c s="34" t="s">
        <v>3485</v>
      </c>
      <c s="35" t="s">
        <v>5</v>
      </c>
      <c s="6" t="s">
        <v>3486</v>
      </c>
      <c s="36" t="s">
        <v>131</v>
      </c>
      <c s="37">
        <v>1</v>
      </c>
      <c s="36">
        <v>0</v>
      </c>
      <c s="36">
        <f>ROUND(G1050*H1050,6)</f>
      </c>
      <c r="L1050" s="38">
        <v>0</v>
      </c>
      <c s="32">
        <f>ROUND(ROUND(L1050,2)*ROUND(G1050,3),2)</f>
      </c>
      <c s="36" t="s">
        <v>54</v>
      </c>
      <c>
        <f>(M1050*21)/100</f>
      </c>
      <c t="s">
        <v>27</v>
      </c>
    </row>
    <row r="1051" spans="1:5" ht="12.75">
      <c r="A1051" s="35" t="s">
        <v>55</v>
      </c>
      <c r="E1051" s="39" t="s">
        <v>3486</v>
      </c>
    </row>
    <row r="1052" spans="1:5" ht="12.75">
      <c r="A1052" s="35" t="s">
        <v>56</v>
      </c>
      <c r="E1052" s="40" t="s">
        <v>5</v>
      </c>
    </row>
    <row r="1053" spans="1:5" ht="12.75">
      <c r="A1053" t="s">
        <v>57</v>
      </c>
      <c r="E1053" s="39" t="s">
        <v>5</v>
      </c>
    </row>
    <row r="1054" spans="1:16" ht="12.75">
      <c r="A1054" t="s">
        <v>49</v>
      </c>
      <c s="34" t="s">
        <v>1198</v>
      </c>
      <c s="34" t="s">
        <v>3487</v>
      </c>
      <c s="35" t="s">
        <v>5</v>
      </c>
      <c s="6" t="s">
        <v>3488</v>
      </c>
      <c s="36" t="s">
        <v>131</v>
      </c>
      <c s="37">
        <v>3</v>
      </c>
      <c s="36">
        <v>0</v>
      </c>
      <c s="36">
        <f>ROUND(G1054*H1054,6)</f>
      </c>
      <c r="L1054" s="38">
        <v>0</v>
      </c>
      <c s="32">
        <f>ROUND(ROUND(L1054,2)*ROUND(G1054,3),2)</f>
      </c>
      <c s="36" t="s">
        <v>54</v>
      </c>
      <c>
        <f>(M1054*21)/100</f>
      </c>
      <c t="s">
        <v>27</v>
      </c>
    </row>
    <row r="1055" spans="1:5" ht="12.75">
      <c r="A1055" s="35" t="s">
        <v>55</v>
      </c>
      <c r="E1055" s="39" t="s">
        <v>3488</v>
      </c>
    </row>
    <row r="1056" spans="1:5" ht="12.75">
      <c r="A1056" s="35" t="s">
        <v>56</v>
      </c>
      <c r="E1056" s="40" t="s">
        <v>5</v>
      </c>
    </row>
    <row r="1057" spans="1:5" ht="12.75">
      <c r="A1057" t="s">
        <v>57</v>
      </c>
      <c r="E1057" s="39" t="s">
        <v>5</v>
      </c>
    </row>
    <row r="1058" spans="1:16" ht="12.75">
      <c r="A1058" t="s">
        <v>49</v>
      </c>
      <c s="34" t="s">
        <v>1200</v>
      </c>
      <c s="34" t="s">
        <v>3489</v>
      </c>
      <c s="35" t="s">
        <v>5</v>
      </c>
      <c s="6" t="s">
        <v>3490</v>
      </c>
      <c s="36" t="s">
        <v>131</v>
      </c>
      <c s="37">
        <v>1</v>
      </c>
      <c s="36">
        <v>0</v>
      </c>
      <c s="36">
        <f>ROUND(G1058*H1058,6)</f>
      </c>
      <c r="L1058" s="38">
        <v>0</v>
      </c>
      <c s="32">
        <f>ROUND(ROUND(L1058,2)*ROUND(G1058,3),2)</f>
      </c>
      <c s="36" t="s">
        <v>54</v>
      </c>
      <c>
        <f>(M1058*21)/100</f>
      </c>
      <c t="s">
        <v>27</v>
      </c>
    </row>
    <row r="1059" spans="1:5" ht="12.75">
      <c r="A1059" s="35" t="s">
        <v>55</v>
      </c>
      <c r="E1059" s="39" t="s">
        <v>3490</v>
      </c>
    </row>
    <row r="1060" spans="1:5" ht="12.75">
      <c r="A1060" s="35" t="s">
        <v>56</v>
      </c>
      <c r="E1060" s="40" t="s">
        <v>5</v>
      </c>
    </row>
    <row r="1061" spans="1:5" ht="12.75">
      <c r="A1061" t="s">
        <v>57</v>
      </c>
      <c r="E1061" s="39" t="s">
        <v>5</v>
      </c>
    </row>
    <row r="1062" spans="1:16" ht="12.75">
      <c r="A1062" t="s">
        <v>49</v>
      </c>
      <c s="34" t="s">
        <v>1203</v>
      </c>
      <c s="34" t="s">
        <v>3493</v>
      </c>
      <c s="35" t="s">
        <v>5</v>
      </c>
      <c s="6" t="s">
        <v>3494</v>
      </c>
      <c s="36" t="s">
        <v>131</v>
      </c>
      <c s="37">
        <v>32</v>
      </c>
      <c s="36">
        <v>0</v>
      </c>
      <c s="36">
        <f>ROUND(G1062*H1062,6)</f>
      </c>
      <c r="L1062" s="38">
        <v>0</v>
      </c>
      <c s="32">
        <f>ROUND(ROUND(L1062,2)*ROUND(G1062,3),2)</f>
      </c>
      <c s="36" t="s">
        <v>54</v>
      </c>
      <c>
        <f>(M1062*21)/100</f>
      </c>
      <c t="s">
        <v>27</v>
      </c>
    </row>
    <row r="1063" spans="1:5" ht="12.75">
      <c r="A1063" s="35" t="s">
        <v>55</v>
      </c>
      <c r="E1063" s="39" t="s">
        <v>3494</v>
      </c>
    </row>
    <row r="1064" spans="1:5" ht="12.75">
      <c r="A1064" s="35" t="s">
        <v>56</v>
      </c>
      <c r="E1064" s="40" t="s">
        <v>5</v>
      </c>
    </row>
    <row r="1065" spans="1:5" ht="12.75">
      <c r="A1065" t="s">
        <v>57</v>
      </c>
      <c r="E1065" s="39" t="s">
        <v>5</v>
      </c>
    </row>
    <row r="1066" spans="1:16" ht="12.75">
      <c r="A1066" t="s">
        <v>49</v>
      </c>
      <c s="34" t="s">
        <v>1206</v>
      </c>
      <c s="34" t="s">
        <v>3495</v>
      </c>
      <c s="35" t="s">
        <v>5</v>
      </c>
      <c s="6" t="s">
        <v>3496</v>
      </c>
      <c s="36" t="s">
        <v>131</v>
      </c>
      <c s="37">
        <v>4</v>
      </c>
      <c s="36">
        <v>0</v>
      </c>
      <c s="36">
        <f>ROUND(G1066*H1066,6)</f>
      </c>
      <c r="L1066" s="38">
        <v>0</v>
      </c>
      <c s="32">
        <f>ROUND(ROUND(L1066,2)*ROUND(G1066,3),2)</f>
      </c>
      <c s="36" t="s">
        <v>54</v>
      </c>
      <c>
        <f>(M1066*21)/100</f>
      </c>
      <c t="s">
        <v>27</v>
      </c>
    </row>
    <row r="1067" spans="1:5" ht="12.75">
      <c r="A1067" s="35" t="s">
        <v>55</v>
      </c>
      <c r="E1067" s="39" t="s">
        <v>3496</v>
      </c>
    </row>
    <row r="1068" spans="1:5" ht="12.75">
      <c r="A1068" s="35" t="s">
        <v>56</v>
      </c>
      <c r="E1068" s="40" t="s">
        <v>5</v>
      </c>
    </row>
    <row r="1069" spans="1:5" ht="12.75">
      <c r="A1069" t="s">
        <v>57</v>
      </c>
      <c r="E1069" s="39" t="s">
        <v>5</v>
      </c>
    </row>
    <row r="1070" spans="1:16" ht="12.75">
      <c r="A1070" t="s">
        <v>49</v>
      </c>
      <c s="34" t="s">
        <v>1209</v>
      </c>
      <c s="34" t="s">
        <v>3513</v>
      </c>
      <c s="35" t="s">
        <v>5</v>
      </c>
      <c s="6" t="s">
        <v>3514</v>
      </c>
      <c s="36" t="s">
        <v>131</v>
      </c>
      <c s="37">
        <v>1</v>
      </c>
      <c s="36">
        <v>0</v>
      </c>
      <c s="36">
        <f>ROUND(G1070*H1070,6)</f>
      </c>
      <c r="L1070" s="38">
        <v>0</v>
      </c>
      <c s="32">
        <f>ROUND(ROUND(L1070,2)*ROUND(G1070,3),2)</f>
      </c>
      <c s="36" t="s">
        <v>54</v>
      </c>
      <c>
        <f>(M1070*21)/100</f>
      </c>
      <c t="s">
        <v>27</v>
      </c>
    </row>
    <row r="1071" spans="1:5" ht="12.75">
      <c r="A1071" s="35" t="s">
        <v>55</v>
      </c>
      <c r="E1071" s="39" t="s">
        <v>3514</v>
      </c>
    </row>
    <row r="1072" spans="1:5" ht="12.75">
      <c r="A1072" s="35" t="s">
        <v>56</v>
      </c>
      <c r="E1072" s="40" t="s">
        <v>5</v>
      </c>
    </row>
    <row r="1073" spans="1:5" ht="12.75">
      <c r="A1073" t="s">
        <v>57</v>
      </c>
      <c r="E1073" s="39" t="s">
        <v>5</v>
      </c>
    </row>
    <row r="1074" spans="1:16" ht="12.75">
      <c r="A1074" t="s">
        <v>49</v>
      </c>
      <c s="34" t="s">
        <v>1212</v>
      </c>
      <c s="34" t="s">
        <v>3491</v>
      </c>
      <c s="35" t="s">
        <v>5</v>
      </c>
      <c s="6" t="s">
        <v>3492</v>
      </c>
      <c s="36" t="s">
        <v>131</v>
      </c>
      <c s="37">
        <v>1</v>
      </c>
      <c s="36">
        <v>0</v>
      </c>
      <c s="36">
        <f>ROUND(G1074*H1074,6)</f>
      </c>
      <c r="L1074" s="38">
        <v>0</v>
      </c>
      <c s="32">
        <f>ROUND(ROUND(L1074,2)*ROUND(G1074,3),2)</f>
      </c>
      <c s="36" t="s">
        <v>54</v>
      </c>
      <c>
        <f>(M1074*21)/100</f>
      </c>
      <c t="s">
        <v>27</v>
      </c>
    </row>
    <row r="1075" spans="1:5" ht="12.75">
      <c r="A1075" s="35" t="s">
        <v>55</v>
      </c>
      <c r="E1075" s="39" t="s">
        <v>3492</v>
      </c>
    </row>
    <row r="1076" spans="1:5" ht="12.75">
      <c r="A1076" s="35" t="s">
        <v>56</v>
      </c>
      <c r="E1076" s="40" t="s">
        <v>5</v>
      </c>
    </row>
    <row r="1077" spans="1:5" ht="12.75">
      <c r="A1077" t="s">
        <v>57</v>
      </c>
      <c r="E1077" s="39" t="s">
        <v>5</v>
      </c>
    </row>
    <row r="1078" spans="1:16" ht="12.75">
      <c r="A1078" t="s">
        <v>49</v>
      </c>
      <c s="34" t="s">
        <v>1215</v>
      </c>
      <c s="34" t="s">
        <v>3543</v>
      </c>
      <c s="35" t="s">
        <v>5</v>
      </c>
      <c s="6" t="s">
        <v>3544</v>
      </c>
      <c s="36" t="s">
        <v>131</v>
      </c>
      <c s="37">
        <v>1</v>
      </c>
      <c s="36">
        <v>0</v>
      </c>
      <c s="36">
        <f>ROUND(G1078*H1078,6)</f>
      </c>
      <c r="L1078" s="38">
        <v>0</v>
      </c>
      <c s="32">
        <f>ROUND(ROUND(L1078,2)*ROUND(G1078,3),2)</f>
      </c>
      <c s="36" t="s">
        <v>54</v>
      </c>
      <c>
        <f>(M1078*21)/100</f>
      </c>
      <c t="s">
        <v>27</v>
      </c>
    </row>
    <row r="1079" spans="1:5" ht="12.75">
      <c r="A1079" s="35" t="s">
        <v>55</v>
      </c>
      <c r="E1079" s="39" t="s">
        <v>3544</v>
      </c>
    </row>
    <row r="1080" spans="1:5" ht="12.75">
      <c r="A1080" s="35" t="s">
        <v>56</v>
      </c>
      <c r="E1080" s="40" t="s">
        <v>5</v>
      </c>
    </row>
    <row r="1081" spans="1:5" ht="12.75">
      <c r="A1081" t="s">
        <v>57</v>
      </c>
      <c r="E1081" s="39" t="s">
        <v>5</v>
      </c>
    </row>
    <row r="1082" spans="1:16" ht="12.75">
      <c r="A1082" t="s">
        <v>49</v>
      </c>
      <c s="34" t="s">
        <v>1218</v>
      </c>
      <c s="34" t="s">
        <v>3497</v>
      </c>
      <c s="35" t="s">
        <v>5</v>
      </c>
      <c s="6" t="s">
        <v>3498</v>
      </c>
      <c s="36" t="s">
        <v>131</v>
      </c>
      <c s="37">
        <v>2</v>
      </c>
      <c s="36">
        <v>0</v>
      </c>
      <c s="36">
        <f>ROUND(G1082*H1082,6)</f>
      </c>
      <c r="L1082" s="38">
        <v>0</v>
      </c>
      <c s="32">
        <f>ROUND(ROUND(L1082,2)*ROUND(G1082,3),2)</f>
      </c>
      <c s="36" t="s">
        <v>54</v>
      </c>
      <c>
        <f>(M1082*21)/100</f>
      </c>
      <c t="s">
        <v>27</v>
      </c>
    </row>
    <row r="1083" spans="1:5" ht="12.75">
      <c r="A1083" s="35" t="s">
        <v>55</v>
      </c>
      <c r="E1083" s="39" t="s">
        <v>3498</v>
      </c>
    </row>
    <row r="1084" spans="1:5" ht="12.75">
      <c r="A1084" s="35" t="s">
        <v>56</v>
      </c>
      <c r="E1084" s="40" t="s">
        <v>5</v>
      </c>
    </row>
    <row r="1085" spans="1:5" ht="12.75">
      <c r="A1085" t="s">
        <v>57</v>
      </c>
      <c r="E1085" s="39" t="s">
        <v>5</v>
      </c>
    </row>
    <row r="1086" spans="1:16" ht="12.75">
      <c r="A1086" t="s">
        <v>49</v>
      </c>
      <c s="34" t="s">
        <v>1221</v>
      </c>
      <c s="34" t="s">
        <v>3501</v>
      </c>
      <c s="35" t="s">
        <v>5</v>
      </c>
      <c s="6" t="s">
        <v>3502</v>
      </c>
      <c s="36" t="s">
        <v>131</v>
      </c>
      <c s="37">
        <v>6</v>
      </c>
      <c s="36">
        <v>0</v>
      </c>
      <c s="36">
        <f>ROUND(G1086*H1086,6)</f>
      </c>
      <c r="L1086" s="38">
        <v>0</v>
      </c>
      <c s="32">
        <f>ROUND(ROUND(L1086,2)*ROUND(G1086,3),2)</f>
      </c>
      <c s="36" t="s">
        <v>54</v>
      </c>
      <c>
        <f>(M1086*21)/100</f>
      </c>
      <c t="s">
        <v>27</v>
      </c>
    </row>
    <row r="1087" spans="1:5" ht="12.75">
      <c r="A1087" s="35" t="s">
        <v>55</v>
      </c>
      <c r="E1087" s="39" t="s">
        <v>3502</v>
      </c>
    </row>
    <row r="1088" spans="1:5" ht="12.75">
      <c r="A1088" s="35" t="s">
        <v>56</v>
      </c>
      <c r="E1088" s="40" t="s">
        <v>5</v>
      </c>
    </row>
    <row r="1089" spans="1:5" ht="12.75">
      <c r="A1089" t="s">
        <v>57</v>
      </c>
      <c r="E1089" s="39" t="s">
        <v>5</v>
      </c>
    </row>
    <row r="1090" spans="1:16" ht="12.75">
      <c r="A1090" t="s">
        <v>49</v>
      </c>
      <c s="34" t="s">
        <v>1224</v>
      </c>
      <c s="34" t="s">
        <v>3574</v>
      </c>
      <c s="35" t="s">
        <v>5</v>
      </c>
      <c s="6" t="s">
        <v>3575</v>
      </c>
      <c s="36" t="s">
        <v>131</v>
      </c>
      <c s="37">
        <v>1</v>
      </c>
      <c s="36">
        <v>0</v>
      </c>
      <c s="36">
        <f>ROUND(G1090*H1090,6)</f>
      </c>
      <c r="L1090" s="38">
        <v>0</v>
      </c>
      <c s="32">
        <f>ROUND(ROUND(L1090,2)*ROUND(G1090,3),2)</f>
      </c>
      <c s="36" t="s">
        <v>54</v>
      </c>
      <c>
        <f>(M1090*21)/100</f>
      </c>
      <c t="s">
        <v>27</v>
      </c>
    </row>
    <row r="1091" spans="1:5" ht="12.75">
      <c r="A1091" s="35" t="s">
        <v>55</v>
      </c>
      <c r="E1091" s="39" t="s">
        <v>3575</v>
      </c>
    </row>
    <row r="1092" spans="1:5" ht="12.75">
      <c r="A1092" s="35" t="s">
        <v>56</v>
      </c>
      <c r="E1092" s="40" t="s">
        <v>5</v>
      </c>
    </row>
    <row r="1093" spans="1:5" ht="12.75">
      <c r="A1093" t="s">
        <v>57</v>
      </c>
      <c r="E1093" s="39" t="s">
        <v>5</v>
      </c>
    </row>
    <row r="1094" spans="1:16" ht="12.75">
      <c r="A1094" t="s">
        <v>49</v>
      </c>
      <c s="34" t="s">
        <v>1227</v>
      </c>
      <c s="34" t="s">
        <v>3576</v>
      </c>
      <c s="35" t="s">
        <v>5</v>
      </c>
      <c s="6" t="s">
        <v>3577</v>
      </c>
      <c s="36" t="s">
        <v>131</v>
      </c>
      <c s="37">
        <v>1</v>
      </c>
      <c s="36">
        <v>0</v>
      </c>
      <c s="36">
        <f>ROUND(G1094*H1094,6)</f>
      </c>
      <c r="L1094" s="38">
        <v>0</v>
      </c>
      <c s="32">
        <f>ROUND(ROUND(L1094,2)*ROUND(G1094,3),2)</f>
      </c>
      <c s="36" t="s">
        <v>54</v>
      </c>
      <c>
        <f>(M1094*21)/100</f>
      </c>
      <c t="s">
        <v>27</v>
      </c>
    </row>
    <row r="1095" spans="1:5" ht="12.75">
      <c r="A1095" s="35" t="s">
        <v>55</v>
      </c>
      <c r="E1095" s="39" t="s">
        <v>3577</v>
      </c>
    </row>
    <row r="1096" spans="1:5" ht="12.75">
      <c r="A1096" s="35" t="s">
        <v>56</v>
      </c>
      <c r="E1096" s="40" t="s">
        <v>5</v>
      </c>
    </row>
    <row r="1097" spans="1:5" ht="12.75">
      <c r="A1097" t="s">
        <v>57</v>
      </c>
      <c r="E1097" s="39" t="s">
        <v>5</v>
      </c>
    </row>
    <row r="1098" spans="1:16" ht="12.75">
      <c r="A1098" t="s">
        <v>49</v>
      </c>
      <c s="34" t="s">
        <v>1230</v>
      </c>
      <c s="34" t="s">
        <v>3534</v>
      </c>
      <c s="35" t="s">
        <v>5</v>
      </c>
      <c s="6" t="s">
        <v>3504</v>
      </c>
      <c s="36" t="s">
        <v>131</v>
      </c>
      <c s="37">
        <v>1</v>
      </c>
      <c s="36">
        <v>0</v>
      </c>
      <c s="36">
        <f>ROUND(G1098*H1098,6)</f>
      </c>
      <c r="L1098" s="38">
        <v>0</v>
      </c>
      <c s="32">
        <f>ROUND(ROUND(L1098,2)*ROUND(G1098,3),2)</f>
      </c>
      <c s="36" t="s">
        <v>54</v>
      </c>
      <c>
        <f>(M1098*21)/100</f>
      </c>
      <c t="s">
        <v>27</v>
      </c>
    </row>
    <row r="1099" spans="1:5" ht="12.75">
      <c r="A1099" s="35" t="s">
        <v>55</v>
      </c>
      <c r="E1099" s="39" t="s">
        <v>3504</v>
      </c>
    </row>
    <row r="1100" spans="1:5" ht="12.75">
      <c r="A1100" s="35" t="s">
        <v>56</v>
      </c>
      <c r="E1100" s="40" t="s">
        <v>5</v>
      </c>
    </row>
    <row r="1101" spans="1:5" ht="12.75">
      <c r="A1101" t="s">
        <v>57</v>
      </c>
      <c r="E1101" s="39" t="s">
        <v>5</v>
      </c>
    </row>
    <row r="1102" spans="1:16" ht="12.75">
      <c r="A1102" t="s">
        <v>49</v>
      </c>
      <c s="34" t="s">
        <v>1232</v>
      </c>
      <c s="34" t="s">
        <v>3516</v>
      </c>
      <c s="35" t="s">
        <v>5</v>
      </c>
      <c s="6" t="s">
        <v>3506</v>
      </c>
      <c s="36" t="s">
        <v>131</v>
      </c>
      <c s="37">
        <v>1</v>
      </c>
      <c s="36">
        <v>0</v>
      </c>
      <c s="36">
        <f>ROUND(G1102*H1102,6)</f>
      </c>
      <c r="L1102" s="38">
        <v>0</v>
      </c>
      <c s="32">
        <f>ROUND(ROUND(L1102,2)*ROUND(G1102,3),2)</f>
      </c>
      <c s="36" t="s">
        <v>54</v>
      </c>
      <c>
        <f>(M1102*21)/100</f>
      </c>
      <c t="s">
        <v>27</v>
      </c>
    </row>
    <row r="1103" spans="1:5" ht="12.75">
      <c r="A1103" s="35" t="s">
        <v>55</v>
      </c>
      <c r="E1103" s="39" t="s">
        <v>3506</v>
      </c>
    </row>
    <row r="1104" spans="1:5" ht="12.75">
      <c r="A1104" s="35" t="s">
        <v>56</v>
      </c>
      <c r="E1104" s="40" t="s">
        <v>5</v>
      </c>
    </row>
    <row r="1105" spans="1:5" ht="12.75">
      <c r="A1105" t="s">
        <v>57</v>
      </c>
      <c r="E1105" s="39" t="s">
        <v>5</v>
      </c>
    </row>
    <row r="1106" spans="1:16" ht="12.75">
      <c r="A1106" t="s">
        <v>49</v>
      </c>
      <c s="34" t="s">
        <v>1235</v>
      </c>
      <c s="34" t="s">
        <v>3517</v>
      </c>
      <c s="35" t="s">
        <v>5</v>
      </c>
      <c s="6" t="s">
        <v>3508</v>
      </c>
      <c s="36" t="s">
        <v>251</v>
      </c>
      <c s="37">
        <v>14</v>
      </c>
      <c s="36">
        <v>0</v>
      </c>
      <c s="36">
        <f>ROUND(G1106*H1106,6)</f>
      </c>
      <c r="L1106" s="38">
        <v>0</v>
      </c>
      <c s="32">
        <f>ROUND(ROUND(L1106,2)*ROUND(G1106,3),2)</f>
      </c>
      <c s="36" t="s">
        <v>54</v>
      </c>
      <c>
        <f>(M1106*21)/100</f>
      </c>
      <c t="s">
        <v>27</v>
      </c>
    </row>
    <row r="1107" spans="1:5" ht="12.75">
      <c r="A1107" s="35" t="s">
        <v>55</v>
      </c>
      <c r="E1107" s="39" t="s">
        <v>3508</v>
      </c>
    </row>
    <row r="1108" spans="1:5" ht="12.75">
      <c r="A1108" s="35" t="s">
        <v>56</v>
      </c>
      <c r="E1108" s="40" t="s">
        <v>5</v>
      </c>
    </row>
    <row r="1109" spans="1:5" ht="12.75">
      <c r="A1109" t="s">
        <v>57</v>
      </c>
      <c r="E1109" s="39" t="s">
        <v>5</v>
      </c>
    </row>
    <row r="1110" spans="1:13" ht="12.75">
      <c r="A1110" t="s">
        <v>46</v>
      </c>
      <c r="C1110" s="31" t="s">
        <v>3578</v>
      </c>
      <c r="E1110" s="33" t="s">
        <v>3567</v>
      </c>
      <c r="J1110" s="32">
        <f>0</f>
      </c>
      <c s="32">
        <f>0</f>
      </c>
      <c s="32">
        <f>0+L1111+L1115+L1119+L1123+L1127+L1131+L1135+L1139+L1143+L1147+L1151+L1155+L1159+L1163+L1167+L1171+L1175</f>
      </c>
      <c s="32">
        <f>0+M1111+M1115+M1119+M1123+M1127+M1131+M1135+M1139+M1143+M1147+M1151+M1155+M1159+M1163+M1167+M1171+M1175</f>
      </c>
    </row>
    <row r="1111" spans="1:16" ht="12.75">
      <c r="A1111" t="s">
        <v>49</v>
      </c>
      <c s="34" t="s">
        <v>1238</v>
      </c>
      <c s="34" t="s">
        <v>3511</v>
      </c>
      <c s="35" t="s">
        <v>5</v>
      </c>
      <c s="6" t="s">
        <v>3512</v>
      </c>
      <c s="36" t="s">
        <v>131</v>
      </c>
      <c s="37">
        <v>1</v>
      </c>
      <c s="36">
        <v>0</v>
      </c>
      <c s="36">
        <f>ROUND(G1111*H1111,6)</f>
      </c>
      <c r="L1111" s="38">
        <v>0</v>
      </c>
      <c s="32">
        <f>ROUND(ROUND(L1111,2)*ROUND(G1111,3),2)</f>
      </c>
      <c s="36" t="s">
        <v>54</v>
      </c>
      <c>
        <f>(M1111*21)/100</f>
      </c>
      <c t="s">
        <v>27</v>
      </c>
    </row>
    <row r="1112" spans="1:5" ht="12.75">
      <c r="A1112" s="35" t="s">
        <v>55</v>
      </c>
      <c r="E1112" s="39" t="s">
        <v>3512</v>
      </c>
    </row>
    <row r="1113" spans="1:5" ht="12.75">
      <c r="A1113" s="35" t="s">
        <v>56</v>
      </c>
      <c r="E1113" s="40" t="s">
        <v>5</v>
      </c>
    </row>
    <row r="1114" spans="1:5" ht="12.75">
      <c r="A1114" t="s">
        <v>57</v>
      </c>
      <c r="E1114" s="39" t="s">
        <v>5</v>
      </c>
    </row>
    <row r="1115" spans="1:16" ht="12.75">
      <c r="A1115" t="s">
        <v>49</v>
      </c>
      <c s="34" t="s">
        <v>1241</v>
      </c>
      <c s="34" t="s">
        <v>3483</v>
      </c>
      <c s="35" t="s">
        <v>5</v>
      </c>
      <c s="6" t="s">
        <v>3484</v>
      </c>
      <c s="36" t="s">
        <v>131</v>
      </c>
      <c s="37">
        <v>3</v>
      </c>
      <c s="36">
        <v>0</v>
      </c>
      <c s="36">
        <f>ROUND(G1115*H1115,6)</f>
      </c>
      <c r="L1115" s="38">
        <v>0</v>
      </c>
      <c s="32">
        <f>ROUND(ROUND(L1115,2)*ROUND(G1115,3),2)</f>
      </c>
      <c s="36" t="s">
        <v>54</v>
      </c>
      <c>
        <f>(M1115*21)/100</f>
      </c>
      <c t="s">
        <v>27</v>
      </c>
    </row>
    <row r="1116" spans="1:5" ht="12.75">
      <c r="A1116" s="35" t="s">
        <v>55</v>
      </c>
      <c r="E1116" s="39" t="s">
        <v>3484</v>
      </c>
    </row>
    <row r="1117" spans="1:5" ht="12.75">
      <c r="A1117" s="35" t="s">
        <v>56</v>
      </c>
      <c r="E1117" s="40" t="s">
        <v>5</v>
      </c>
    </row>
    <row r="1118" spans="1:5" ht="12.75">
      <c r="A1118" t="s">
        <v>57</v>
      </c>
      <c r="E1118" s="39" t="s">
        <v>5</v>
      </c>
    </row>
    <row r="1119" spans="1:16" ht="12.75">
      <c r="A1119" t="s">
        <v>49</v>
      </c>
      <c s="34" t="s">
        <v>1244</v>
      </c>
      <c s="34" t="s">
        <v>3485</v>
      </c>
      <c s="35" t="s">
        <v>5</v>
      </c>
      <c s="6" t="s">
        <v>3486</v>
      </c>
      <c s="36" t="s">
        <v>131</v>
      </c>
      <c s="37">
        <v>2</v>
      </c>
      <c s="36">
        <v>0</v>
      </c>
      <c s="36">
        <f>ROUND(G1119*H1119,6)</f>
      </c>
      <c r="L1119" s="38">
        <v>0</v>
      </c>
      <c s="32">
        <f>ROUND(ROUND(L1119,2)*ROUND(G1119,3),2)</f>
      </c>
      <c s="36" t="s">
        <v>54</v>
      </c>
      <c>
        <f>(M1119*21)/100</f>
      </c>
      <c t="s">
        <v>27</v>
      </c>
    </row>
    <row r="1120" spans="1:5" ht="12.75">
      <c r="A1120" s="35" t="s">
        <v>55</v>
      </c>
      <c r="E1120" s="39" t="s">
        <v>3486</v>
      </c>
    </row>
    <row r="1121" spans="1:5" ht="12.75">
      <c r="A1121" s="35" t="s">
        <v>56</v>
      </c>
      <c r="E1121" s="40" t="s">
        <v>5</v>
      </c>
    </row>
    <row r="1122" spans="1:5" ht="12.75">
      <c r="A1122" t="s">
        <v>57</v>
      </c>
      <c r="E1122" s="39" t="s">
        <v>5</v>
      </c>
    </row>
    <row r="1123" spans="1:16" ht="12.75">
      <c r="A1123" t="s">
        <v>49</v>
      </c>
      <c s="34" t="s">
        <v>1247</v>
      </c>
      <c s="34" t="s">
        <v>3487</v>
      </c>
      <c s="35" t="s">
        <v>5</v>
      </c>
      <c s="6" t="s">
        <v>3488</v>
      </c>
      <c s="36" t="s">
        <v>131</v>
      </c>
      <c s="37">
        <v>6</v>
      </c>
      <c s="36">
        <v>0</v>
      </c>
      <c s="36">
        <f>ROUND(G1123*H1123,6)</f>
      </c>
      <c r="L1123" s="38">
        <v>0</v>
      </c>
      <c s="32">
        <f>ROUND(ROUND(L1123,2)*ROUND(G1123,3),2)</f>
      </c>
      <c s="36" t="s">
        <v>54</v>
      </c>
      <c>
        <f>(M1123*21)/100</f>
      </c>
      <c t="s">
        <v>27</v>
      </c>
    </row>
    <row r="1124" spans="1:5" ht="12.75">
      <c r="A1124" s="35" t="s">
        <v>55</v>
      </c>
      <c r="E1124" s="39" t="s">
        <v>3488</v>
      </c>
    </row>
    <row r="1125" spans="1:5" ht="12.75">
      <c r="A1125" s="35" t="s">
        <v>56</v>
      </c>
      <c r="E1125" s="40" t="s">
        <v>5</v>
      </c>
    </row>
    <row r="1126" spans="1:5" ht="12.75">
      <c r="A1126" t="s">
        <v>57</v>
      </c>
      <c r="E1126" s="39" t="s">
        <v>5</v>
      </c>
    </row>
    <row r="1127" spans="1:16" ht="12.75">
      <c r="A1127" t="s">
        <v>49</v>
      </c>
      <c s="34" t="s">
        <v>1249</v>
      </c>
      <c s="34" t="s">
        <v>3579</v>
      </c>
      <c s="35" t="s">
        <v>5</v>
      </c>
      <c s="6" t="s">
        <v>3580</v>
      </c>
      <c s="36" t="s">
        <v>131</v>
      </c>
      <c s="37">
        <v>1</v>
      </c>
      <c s="36">
        <v>0</v>
      </c>
      <c s="36">
        <f>ROUND(G1127*H1127,6)</f>
      </c>
      <c r="L1127" s="38">
        <v>0</v>
      </c>
      <c s="32">
        <f>ROUND(ROUND(L1127,2)*ROUND(G1127,3),2)</f>
      </c>
      <c s="36" t="s">
        <v>54</v>
      </c>
      <c>
        <f>(M1127*21)/100</f>
      </c>
      <c t="s">
        <v>27</v>
      </c>
    </row>
    <row r="1128" spans="1:5" ht="12.75">
      <c r="A1128" s="35" t="s">
        <v>55</v>
      </c>
      <c r="E1128" s="39" t="s">
        <v>3580</v>
      </c>
    </row>
    <row r="1129" spans="1:5" ht="12.75">
      <c r="A1129" s="35" t="s">
        <v>56</v>
      </c>
      <c r="E1129" s="40" t="s">
        <v>5</v>
      </c>
    </row>
    <row r="1130" spans="1:5" ht="12.75">
      <c r="A1130" t="s">
        <v>57</v>
      </c>
      <c r="E1130" s="39" t="s">
        <v>5</v>
      </c>
    </row>
    <row r="1131" spans="1:16" ht="12.75">
      <c r="A1131" t="s">
        <v>49</v>
      </c>
      <c s="34" t="s">
        <v>1252</v>
      </c>
      <c s="34" t="s">
        <v>3581</v>
      </c>
      <c s="35" t="s">
        <v>5</v>
      </c>
      <c s="6" t="s">
        <v>3582</v>
      </c>
      <c s="36" t="s">
        <v>131</v>
      </c>
      <c s="37">
        <v>1</v>
      </c>
      <c s="36">
        <v>0</v>
      </c>
      <c s="36">
        <f>ROUND(G1131*H1131,6)</f>
      </c>
      <c r="L1131" s="38">
        <v>0</v>
      </c>
      <c s="32">
        <f>ROUND(ROUND(L1131,2)*ROUND(G1131,3),2)</f>
      </c>
      <c s="36" t="s">
        <v>54</v>
      </c>
      <c>
        <f>(M1131*21)/100</f>
      </c>
      <c t="s">
        <v>27</v>
      </c>
    </row>
    <row r="1132" spans="1:5" ht="12.75">
      <c r="A1132" s="35" t="s">
        <v>55</v>
      </c>
      <c r="E1132" s="39" t="s">
        <v>3582</v>
      </c>
    </row>
    <row r="1133" spans="1:5" ht="12.75">
      <c r="A1133" s="35" t="s">
        <v>56</v>
      </c>
      <c r="E1133" s="40" t="s">
        <v>5</v>
      </c>
    </row>
    <row r="1134" spans="1:5" ht="12.75">
      <c r="A1134" t="s">
        <v>57</v>
      </c>
      <c r="E1134" s="39" t="s">
        <v>5</v>
      </c>
    </row>
    <row r="1135" spans="1:16" ht="12.75">
      <c r="A1135" t="s">
        <v>49</v>
      </c>
      <c s="34" t="s">
        <v>1255</v>
      </c>
      <c s="34" t="s">
        <v>3583</v>
      </c>
      <c s="35" t="s">
        <v>5</v>
      </c>
      <c s="6" t="s">
        <v>3584</v>
      </c>
      <c s="36" t="s">
        <v>131</v>
      </c>
      <c s="37">
        <v>1</v>
      </c>
      <c s="36">
        <v>0</v>
      </c>
      <c s="36">
        <f>ROUND(G1135*H1135,6)</f>
      </c>
      <c r="L1135" s="38">
        <v>0</v>
      </c>
      <c s="32">
        <f>ROUND(ROUND(L1135,2)*ROUND(G1135,3),2)</f>
      </c>
      <c s="36" t="s">
        <v>54</v>
      </c>
      <c>
        <f>(M1135*21)/100</f>
      </c>
      <c t="s">
        <v>27</v>
      </c>
    </row>
    <row r="1136" spans="1:5" ht="12.75">
      <c r="A1136" s="35" t="s">
        <v>55</v>
      </c>
      <c r="E1136" s="39" t="s">
        <v>3584</v>
      </c>
    </row>
    <row r="1137" spans="1:5" ht="12.75">
      <c r="A1137" s="35" t="s">
        <v>56</v>
      </c>
      <c r="E1137" s="40" t="s">
        <v>5</v>
      </c>
    </row>
    <row r="1138" spans="1:5" ht="12.75">
      <c r="A1138" t="s">
        <v>57</v>
      </c>
      <c r="E1138" s="39" t="s">
        <v>5</v>
      </c>
    </row>
    <row r="1139" spans="1:16" ht="12.75">
      <c r="A1139" t="s">
        <v>49</v>
      </c>
      <c s="34" t="s">
        <v>1258</v>
      </c>
      <c s="34" t="s">
        <v>3489</v>
      </c>
      <c s="35" t="s">
        <v>5</v>
      </c>
      <c s="6" t="s">
        <v>3490</v>
      </c>
      <c s="36" t="s">
        <v>131</v>
      </c>
      <c s="37">
        <v>1</v>
      </c>
      <c s="36">
        <v>0</v>
      </c>
      <c s="36">
        <f>ROUND(G1139*H1139,6)</f>
      </c>
      <c r="L1139" s="38">
        <v>0</v>
      </c>
      <c s="32">
        <f>ROUND(ROUND(L1139,2)*ROUND(G1139,3),2)</f>
      </c>
      <c s="36" t="s">
        <v>54</v>
      </c>
      <c>
        <f>(M1139*21)/100</f>
      </c>
      <c t="s">
        <v>27</v>
      </c>
    </row>
    <row r="1140" spans="1:5" ht="12.75">
      <c r="A1140" s="35" t="s">
        <v>55</v>
      </c>
      <c r="E1140" s="39" t="s">
        <v>3490</v>
      </c>
    </row>
    <row r="1141" spans="1:5" ht="12.75">
      <c r="A1141" s="35" t="s">
        <v>56</v>
      </c>
      <c r="E1141" s="40" t="s">
        <v>5</v>
      </c>
    </row>
    <row r="1142" spans="1:5" ht="12.75">
      <c r="A1142" t="s">
        <v>57</v>
      </c>
      <c r="E1142" s="39" t="s">
        <v>5</v>
      </c>
    </row>
    <row r="1143" spans="1:16" ht="12.75">
      <c r="A1143" t="s">
        <v>49</v>
      </c>
      <c s="34" t="s">
        <v>1260</v>
      </c>
      <c s="34" t="s">
        <v>3513</v>
      </c>
      <c s="35" t="s">
        <v>5</v>
      </c>
      <c s="6" t="s">
        <v>3514</v>
      </c>
      <c s="36" t="s">
        <v>131</v>
      </c>
      <c s="37">
        <v>1</v>
      </c>
      <c s="36">
        <v>0</v>
      </c>
      <c s="36">
        <f>ROUND(G1143*H1143,6)</f>
      </c>
      <c r="L1143" s="38">
        <v>0</v>
      </c>
      <c s="32">
        <f>ROUND(ROUND(L1143,2)*ROUND(G1143,3),2)</f>
      </c>
      <c s="36" t="s">
        <v>54</v>
      </c>
      <c>
        <f>(M1143*21)/100</f>
      </c>
      <c t="s">
        <v>27</v>
      </c>
    </row>
    <row r="1144" spans="1:5" ht="12.75">
      <c r="A1144" s="35" t="s">
        <v>55</v>
      </c>
      <c r="E1144" s="39" t="s">
        <v>3514</v>
      </c>
    </row>
    <row r="1145" spans="1:5" ht="12.75">
      <c r="A1145" s="35" t="s">
        <v>56</v>
      </c>
      <c r="E1145" s="40" t="s">
        <v>5</v>
      </c>
    </row>
    <row r="1146" spans="1:5" ht="12.75">
      <c r="A1146" t="s">
        <v>57</v>
      </c>
      <c r="E1146" s="39" t="s">
        <v>5</v>
      </c>
    </row>
    <row r="1147" spans="1:16" ht="12.75">
      <c r="A1147" t="s">
        <v>49</v>
      </c>
      <c s="34" t="s">
        <v>1262</v>
      </c>
      <c s="34" t="s">
        <v>3543</v>
      </c>
      <c s="35" t="s">
        <v>5</v>
      </c>
      <c s="6" t="s">
        <v>3544</v>
      </c>
      <c s="36" t="s">
        <v>131</v>
      </c>
      <c s="37">
        <v>2</v>
      </c>
      <c s="36">
        <v>0</v>
      </c>
      <c s="36">
        <f>ROUND(G1147*H1147,6)</f>
      </c>
      <c r="L1147" s="38">
        <v>0</v>
      </c>
      <c s="32">
        <f>ROUND(ROUND(L1147,2)*ROUND(G1147,3),2)</f>
      </c>
      <c s="36" t="s">
        <v>54</v>
      </c>
      <c>
        <f>(M1147*21)/100</f>
      </c>
      <c t="s">
        <v>27</v>
      </c>
    </row>
    <row r="1148" spans="1:5" ht="12.75">
      <c r="A1148" s="35" t="s">
        <v>55</v>
      </c>
      <c r="E1148" s="39" t="s">
        <v>3544</v>
      </c>
    </row>
    <row r="1149" spans="1:5" ht="12.75">
      <c r="A1149" s="35" t="s">
        <v>56</v>
      </c>
      <c r="E1149" s="40" t="s">
        <v>5</v>
      </c>
    </row>
    <row r="1150" spans="1:5" ht="12.75">
      <c r="A1150" t="s">
        <v>57</v>
      </c>
      <c r="E1150" s="39" t="s">
        <v>5</v>
      </c>
    </row>
    <row r="1151" spans="1:16" ht="12.75">
      <c r="A1151" t="s">
        <v>49</v>
      </c>
      <c s="34" t="s">
        <v>1265</v>
      </c>
      <c s="34" t="s">
        <v>3493</v>
      </c>
      <c s="35" t="s">
        <v>5</v>
      </c>
      <c s="6" t="s">
        <v>3494</v>
      </c>
      <c s="36" t="s">
        <v>131</v>
      </c>
      <c s="37">
        <v>3</v>
      </c>
      <c s="36">
        <v>0</v>
      </c>
      <c s="36">
        <f>ROUND(G1151*H1151,6)</f>
      </c>
      <c r="L1151" s="38">
        <v>0</v>
      </c>
      <c s="32">
        <f>ROUND(ROUND(L1151,2)*ROUND(G1151,3),2)</f>
      </c>
      <c s="36" t="s">
        <v>54</v>
      </c>
      <c>
        <f>(M1151*21)/100</f>
      </c>
      <c t="s">
        <v>27</v>
      </c>
    </row>
    <row r="1152" spans="1:5" ht="12.75">
      <c r="A1152" s="35" t="s">
        <v>55</v>
      </c>
      <c r="E1152" s="39" t="s">
        <v>3494</v>
      </c>
    </row>
    <row r="1153" spans="1:5" ht="12.75">
      <c r="A1153" s="35" t="s">
        <v>56</v>
      </c>
      <c r="E1153" s="40" t="s">
        <v>5</v>
      </c>
    </row>
    <row r="1154" spans="1:5" ht="12.75">
      <c r="A1154" t="s">
        <v>57</v>
      </c>
      <c r="E1154" s="39" t="s">
        <v>5</v>
      </c>
    </row>
    <row r="1155" spans="1:16" ht="12.75">
      <c r="A1155" t="s">
        <v>49</v>
      </c>
      <c s="34" t="s">
        <v>1268</v>
      </c>
      <c s="34" t="s">
        <v>3497</v>
      </c>
      <c s="35" t="s">
        <v>5</v>
      </c>
      <c s="6" t="s">
        <v>3498</v>
      </c>
      <c s="36" t="s">
        <v>131</v>
      </c>
      <c s="37">
        <v>2</v>
      </c>
      <c s="36">
        <v>0</v>
      </c>
      <c s="36">
        <f>ROUND(G1155*H1155,6)</f>
      </c>
      <c r="L1155" s="38">
        <v>0</v>
      </c>
      <c s="32">
        <f>ROUND(ROUND(L1155,2)*ROUND(G1155,3),2)</f>
      </c>
      <c s="36" t="s">
        <v>54</v>
      </c>
      <c>
        <f>(M1155*21)/100</f>
      </c>
      <c t="s">
        <v>27</v>
      </c>
    </row>
    <row r="1156" spans="1:5" ht="12.75">
      <c r="A1156" s="35" t="s">
        <v>55</v>
      </c>
      <c r="E1156" s="39" t="s">
        <v>3498</v>
      </c>
    </row>
    <row r="1157" spans="1:5" ht="12.75">
      <c r="A1157" s="35" t="s">
        <v>56</v>
      </c>
      <c r="E1157" s="40" t="s">
        <v>5</v>
      </c>
    </row>
    <row r="1158" spans="1:5" ht="12.75">
      <c r="A1158" t="s">
        <v>57</v>
      </c>
      <c r="E1158" s="39" t="s">
        <v>5</v>
      </c>
    </row>
    <row r="1159" spans="1:16" ht="12.75">
      <c r="A1159" t="s">
        <v>49</v>
      </c>
      <c s="34" t="s">
        <v>1272</v>
      </c>
      <c s="34" t="s">
        <v>3499</v>
      </c>
      <c s="35" t="s">
        <v>5</v>
      </c>
      <c s="6" t="s">
        <v>3500</v>
      </c>
      <c s="36" t="s">
        <v>131</v>
      </c>
      <c s="37">
        <v>2</v>
      </c>
      <c s="36">
        <v>0</v>
      </c>
      <c s="36">
        <f>ROUND(G1159*H1159,6)</f>
      </c>
      <c r="L1159" s="38">
        <v>0</v>
      </c>
      <c s="32">
        <f>ROUND(ROUND(L1159,2)*ROUND(G1159,3),2)</f>
      </c>
      <c s="36" t="s">
        <v>54</v>
      </c>
      <c>
        <f>(M1159*21)/100</f>
      </c>
      <c t="s">
        <v>27</v>
      </c>
    </row>
    <row r="1160" spans="1:5" ht="12.75">
      <c r="A1160" s="35" t="s">
        <v>55</v>
      </c>
      <c r="E1160" s="39" t="s">
        <v>3500</v>
      </c>
    </row>
    <row r="1161" spans="1:5" ht="12.75">
      <c r="A1161" s="35" t="s">
        <v>56</v>
      </c>
      <c r="E1161" s="40" t="s">
        <v>5</v>
      </c>
    </row>
    <row r="1162" spans="1:5" ht="12.75">
      <c r="A1162" t="s">
        <v>57</v>
      </c>
      <c r="E1162" s="39" t="s">
        <v>5</v>
      </c>
    </row>
    <row r="1163" spans="1:16" ht="12.75">
      <c r="A1163" t="s">
        <v>49</v>
      </c>
      <c s="34" t="s">
        <v>1275</v>
      </c>
      <c s="34" t="s">
        <v>3501</v>
      </c>
      <c s="35" t="s">
        <v>5</v>
      </c>
      <c s="6" t="s">
        <v>3502</v>
      </c>
      <c s="36" t="s">
        <v>131</v>
      </c>
      <c s="37">
        <v>2</v>
      </c>
      <c s="36">
        <v>0</v>
      </c>
      <c s="36">
        <f>ROUND(G1163*H1163,6)</f>
      </c>
      <c r="L1163" s="38">
        <v>0</v>
      </c>
      <c s="32">
        <f>ROUND(ROUND(L1163,2)*ROUND(G1163,3),2)</f>
      </c>
      <c s="36" t="s">
        <v>54</v>
      </c>
      <c>
        <f>(M1163*21)/100</f>
      </c>
      <c t="s">
        <v>27</v>
      </c>
    </row>
    <row r="1164" spans="1:5" ht="12.75">
      <c r="A1164" s="35" t="s">
        <v>55</v>
      </c>
      <c r="E1164" s="39" t="s">
        <v>3502</v>
      </c>
    </row>
    <row r="1165" spans="1:5" ht="12.75">
      <c r="A1165" s="35" t="s">
        <v>56</v>
      </c>
      <c r="E1165" s="40" t="s">
        <v>5</v>
      </c>
    </row>
    <row r="1166" spans="1:5" ht="12.75">
      <c r="A1166" t="s">
        <v>57</v>
      </c>
      <c r="E1166" s="39" t="s">
        <v>5</v>
      </c>
    </row>
    <row r="1167" spans="1:16" ht="12.75">
      <c r="A1167" t="s">
        <v>49</v>
      </c>
      <c s="34" t="s">
        <v>1278</v>
      </c>
      <c s="34" t="s">
        <v>3534</v>
      </c>
      <c s="35" t="s">
        <v>5</v>
      </c>
      <c s="6" t="s">
        <v>3504</v>
      </c>
      <c s="36" t="s">
        <v>131</v>
      </c>
      <c s="37">
        <v>1</v>
      </c>
      <c s="36">
        <v>0</v>
      </c>
      <c s="36">
        <f>ROUND(G1167*H1167,6)</f>
      </c>
      <c r="L1167" s="38">
        <v>0</v>
      </c>
      <c s="32">
        <f>ROUND(ROUND(L1167,2)*ROUND(G1167,3),2)</f>
      </c>
      <c s="36" t="s">
        <v>54</v>
      </c>
      <c>
        <f>(M1167*21)/100</f>
      </c>
      <c t="s">
        <v>27</v>
      </c>
    </row>
    <row r="1168" spans="1:5" ht="12.75">
      <c r="A1168" s="35" t="s">
        <v>55</v>
      </c>
      <c r="E1168" s="39" t="s">
        <v>3504</v>
      </c>
    </row>
    <row r="1169" spans="1:5" ht="12.75">
      <c r="A1169" s="35" t="s">
        <v>56</v>
      </c>
      <c r="E1169" s="40" t="s">
        <v>5</v>
      </c>
    </row>
    <row r="1170" spans="1:5" ht="12.75">
      <c r="A1170" t="s">
        <v>57</v>
      </c>
      <c r="E1170" s="39" t="s">
        <v>5</v>
      </c>
    </row>
    <row r="1171" spans="1:16" ht="12.75">
      <c r="A1171" t="s">
        <v>49</v>
      </c>
      <c s="34" t="s">
        <v>1281</v>
      </c>
      <c s="34" t="s">
        <v>3516</v>
      </c>
      <c s="35" t="s">
        <v>5</v>
      </c>
      <c s="6" t="s">
        <v>3506</v>
      </c>
      <c s="36" t="s">
        <v>131</v>
      </c>
      <c s="37">
        <v>1</v>
      </c>
      <c s="36">
        <v>0</v>
      </c>
      <c s="36">
        <f>ROUND(G1171*H1171,6)</f>
      </c>
      <c r="L1171" s="38">
        <v>0</v>
      </c>
      <c s="32">
        <f>ROUND(ROUND(L1171,2)*ROUND(G1171,3),2)</f>
      </c>
      <c s="36" t="s">
        <v>54</v>
      </c>
      <c>
        <f>(M1171*21)/100</f>
      </c>
      <c t="s">
        <v>27</v>
      </c>
    </row>
    <row r="1172" spans="1:5" ht="12.75">
      <c r="A1172" s="35" t="s">
        <v>55</v>
      </c>
      <c r="E1172" s="39" t="s">
        <v>3506</v>
      </c>
    </row>
    <row r="1173" spans="1:5" ht="12.75">
      <c r="A1173" s="35" t="s">
        <v>56</v>
      </c>
      <c r="E1173" s="40" t="s">
        <v>5</v>
      </c>
    </row>
    <row r="1174" spans="1:5" ht="12.75">
      <c r="A1174" t="s">
        <v>57</v>
      </c>
      <c r="E1174" s="39" t="s">
        <v>5</v>
      </c>
    </row>
    <row r="1175" spans="1:16" ht="12.75">
      <c r="A1175" t="s">
        <v>49</v>
      </c>
      <c s="34" t="s">
        <v>1284</v>
      </c>
      <c s="34" t="s">
        <v>3517</v>
      </c>
      <c s="35" t="s">
        <v>5</v>
      </c>
      <c s="6" t="s">
        <v>3508</v>
      </c>
      <c s="36" t="s">
        <v>251</v>
      </c>
      <c s="37">
        <v>10</v>
      </c>
      <c s="36">
        <v>0</v>
      </c>
      <c s="36">
        <f>ROUND(G1175*H1175,6)</f>
      </c>
      <c r="L1175" s="38">
        <v>0</v>
      </c>
      <c s="32">
        <f>ROUND(ROUND(L1175,2)*ROUND(G1175,3),2)</f>
      </c>
      <c s="36" t="s">
        <v>54</v>
      </c>
      <c>
        <f>(M1175*21)/100</f>
      </c>
      <c t="s">
        <v>27</v>
      </c>
    </row>
    <row r="1176" spans="1:5" ht="12.75">
      <c r="A1176" s="35" t="s">
        <v>55</v>
      </c>
      <c r="E1176" s="39" t="s">
        <v>3508</v>
      </c>
    </row>
    <row r="1177" spans="1:5" ht="12.75">
      <c r="A1177" s="35" t="s">
        <v>56</v>
      </c>
      <c r="E1177" s="40" t="s">
        <v>5</v>
      </c>
    </row>
    <row r="1178" spans="1:5" ht="12.75">
      <c r="A1178" t="s">
        <v>57</v>
      </c>
      <c r="E1178" s="39" t="s">
        <v>5</v>
      </c>
    </row>
    <row r="1179" spans="1:13" ht="12.75">
      <c r="A1179" t="s">
        <v>46</v>
      </c>
      <c r="C1179" s="31" t="s">
        <v>3585</v>
      </c>
      <c r="E1179" s="33" t="s">
        <v>3510</v>
      </c>
      <c r="J1179" s="32">
        <f>0</f>
      </c>
      <c s="32">
        <f>0</f>
      </c>
      <c s="32">
        <f>0+L1180+L1184+L1188+L1192+L1196+L1200+L1204+L1208+L1212+L1216+L1220</f>
      </c>
      <c s="32">
        <f>0+M1180+M1184+M1188+M1192+M1196+M1200+M1204+M1208+M1212+M1216+M1220</f>
      </c>
    </row>
    <row r="1180" spans="1:16" ht="12.75">
      <c r="A1180" t="s">
        <v>49</v>
      </c>
      <c s="34" t="s">
        <v>1753</v>
      </c>
      <c s="34" t="s">
        <v>3511</v>
      </c>
      <c s="35" t="s">
        <v>5</v>
      </c>
      <c s="6" t="s">
        <v>3512</v>
      </c>
      <c s="36" t="s">
        <v>131</v>
      </c>
      <c s="37">
        <v>1</v>
      </c>
      <c s="36">
        <v>0</v>
      </c>
      <c s="36">
        <f>ROUND(G1180*H1180,6)</f>
      </c>
      <c r="L1180" s="38">
        <v>0</v>
      </c>
      <c s="32">
        <f>ROUND(ROUND(L1180,2)*ROUND(G1180,3),2)</f>
      </c>
      <c s="36" t="s">
        <v>54</v>
      </c>
      <c>
        <f>(M1180*21)/100</f>
      </c>
      <c t="s">
        <v>27</v>
      </c>
    </row>
    <row r="1181" spans="1:5" ht="12.75">
      <c r="A1181" s="35" t="s">
        <v>55</v>
      </c>
      <c r="E1181" s="39" t="s">
        <v>3512</v>
      </c>
    </row>
    <row r="1182" spans="1:5" ht="12.75">
      <c r="A1182" s="35" t="s">
        <v>56</v>
      </c>
      <c r="E1182" s="40" t="s">
        <v>5</v>
      </c>
    </row>
    <row r="1183" spans="1:5" ht="12.75">
      <c r="A1183" t="s">
        <v>57</v>
      </c>
      <c r="E1183" s="39" t="s">
        <v>5</v>
      </c>
    </row>
    <row r="1184" spans="1:16" ht="12.75">
      <c r="A1184" t="s">
        <v>49</v>
      </c>
      <c s="34" t="s">
        <v>1756</v>
      </c>
      <c s="34" t="s">
        <v>3483</v>
      </c>
      <c s="35" t="s">
        <v>5</v>
      </c>
      <c s="6" t="s">
        <v>3484</v>
      </c>
      <c s="36" t="s">
        <v>131</v>
      </c>
      <c s="37">
        <v>2</v>
      </c>
      <c s="36">
        <v>0</v>
      </c>
      <c s="36">
        <f>ROUND(G1184*H1184,6)</f>
      </c>
      <c r="L1184" s="38">
        <v>0</v>
      </c>
      <c s="32">
        <f>ROUND(ROUND(L1184,2)*ROUND(G1184,3),2)</f>
      </c>
      <c s="36" t="s">
        <v>54</v>
      </c>
      <c>
        <f>(M1184*21)/100</f>
      </c>
      <c t="s">
        <v>27</v>
      </c>
    </row>
    <row r="1185" spans="1:5" ht="12.75">
      <c r="A1185" s="35" t="s">
        <v>55</v>
      </c>
      <c r="E1185" s="39" t="s">
        <v>3484</v>
      </c>
    </row>
    <row r="1186" spans="1:5" ht="12.75">
      <c r="A1186" s="35" t="s">
        <v>56</v>
      </c>
      <c r="E1186" s="40" t="s">
        <v>5</v>
      </c>
    </row>
    <row r="1187" spans="1:5" ht="12.75">
      <c r="A1187" t="s">
        <v>57</v>
      </c>
      <c r="E1187" s="39" t="s">
        <v>5</v>
      </c>
    </row>
    <row r="1188" spans="1:16" ht="12.75">
      <c r="A1188" t="s">
        <v>49</v>
      </c>
      <c s="34" t="s">
        <v>1758</v>
      </c>
      <c s="34" t="s">
        <v>3485</v>
      </c>
      <c s="35" t="s">
        <v>5</v>
      </c>
      <c s="6" t="s">
        <v>3486</v>
      </c>
      <c s="36" t="s">
        <v>131</v>
      </c>
      <c s="37">
        <v>1</v>
      </c>
      <c s="36">
        <v>0</v>
      </c>
      <c s="36">
        <f>ROUND(G1188*H1188,6)</f>
      </c>
      <c r="L1188" s="38">
        <v>0</v>
      </c>
      <c s="32">
        <f>ROUND(ROUND(L1188,2)*ROUND(G1188,3),2)</f>
      </c>
      <c s="36" t="s">
        <v>54</v>
      </c>
      <c>
        <f>(M1188*21)/100</f>
      </c>
      <c t="s">
        <v>27</v>
      </c>
    </row>
    <row r="1189" spans="1:5" ht="12.75">
      <c r="A1189" s="35" t="s">
        <v>55</v>
      </c>
      <c r="E1189" s="39" t="s">
        <v>3486</v>
      </c>
    </row>
    <row r="1190" spans="1:5" ht="12.75">
      <c r="A1190" s="35" t="s">
        <v>56</v>
      </c>
      <c r="E1190" s="40" t="s">
        <v>5</v>
      </c>
    </row>
    <row r="1191" spans="1:5" ht="12.75">
      <c r="A1191" t="s">
        <v>57</v>
      </c>
      <c r="E1191" s="39" t="s">
        <v>5</v>
      </c>
    </row>
    <row r="1192" spans="1:16" ht="12.75">
      <c r="A1192" t="s">
        <v>49</v>
      </c>
      <c s="34" t="s">
        <v>1761</v>
      </c>
      <c s="34" t="s">
        <v>3487</v>
      </c>
      <c s="35" t="s">
        <v>5</v>
      </c>
      <c s="6" t="s">
        <v>3488</v>
      </c>
      <c s="36" t="s">
        <v>131</v>
      </c>
      <c s="37">
        <v>3</v>
      </c>
      <c s="36">
        <v>0</v>
      </c>
      <c s="36">
        <f>ROUND(G1192*H1192,6)</f>
      </c>
      <c r="L1192" s="38">
        <v>0</v>
      </c>
      <c s="32">
        <f>ROUND(ROUND(L1192,2)*ROUND(G1192,3),2)</f>
      </c>
      <c s="36" t="s">
        <v>54</v>
      </c>
      <c>
        <f>(M1192*21)/100</f>
      </c>
      <c t="s">
        <v>27</v>
      </c>
    </row>
    <row r="1193" spans="1:5" ht="12.75">
      <c r="A1193" s="35" t="s">
        <v>55</v>
      </c>
      <c r="E1193" s="39" t="s">
        <v>3488</v>
      </c>
    </row>
    <row r="1194" spans="1:5" ht="12.75">
      <c r="A1194" s="35" t="s">
        <v>56</v>
      </c>
      <c r="E1194" s="40" t="s">
        <v>5</v>
      </c>
    </row>
    <row r="1195" spans="1:5" ht="12.75">
      <c r="A1195" t="s">
        <v>57</v>
      </c>
      <c r="E1195" s="39" t="s">
        <v>5</v>
      </c>
    </row>
    <row r="1196" spans="1:16" ht="12.75">
      <c r="A1196" t="s">
        <v>49</v>
      </c>
      <c s="34" t="s">
        <v>1764</v>
      </c>
      <c s="34" t="s">
        <v>3489</v>
      </c>
      <c s="35" t="s">
        <v>5</v>
      </c>
      <c s="6" t="s">
        <v>3490</v>
      </c>
      <c s="36" t="s">
        <v>131</v>
      </c>
      <c s="37">
        <v>1</v>
      </c>
      <c s="36">
        <v>0</v>
      </c>
      <c s="36">
        <f>ROUND(G1196*H1196,6)</f>
      </c>
      <c r="L1196" s="38">
        <v>0</v>
      </c>
      <c s="32">
        <f>ROUND(ROUND(L1196,2)*ROUND(G1196,3),2)</f>
      </c>
      <c s="36" t="s">
        <v>54</v>
      </c>
      <c>
        <f>(M1196*21)/100</f>
      </c>
      <c t="s">
        <v>27</v>
      </c>
    </row>
    <row r="1197" spans="1:5" ht="12.75">
      <c r="A1197" s="35" t="s">
        <v>55</v>
      </c>
      <c r="E1197" s="39" t="s">
        <v>3490</v>
      </c>
    </row>
    <row r="1198" spans="1:5" ht="12.75">
      <c r="A1198" s="35" t="s">
        <v>56</v>
      </c>
      <c r="E1198" s="40" t="s">
        <v>5</v>
      </c>
    </row>
    <row r="1199" spans="1:5" ht="12.75">
      <c r="A1199" t="s">
        <v>57</v>
      </c>
      <c r="E1199" s="39" t="s">
        <v>5</v>
      </c>
    </row>
    <row r="1200" spans="1:16" ht="12.75">
      <c r="A1200" t="s">
        <v>49</v>
      </c>
      <c s="34" t="s">
        <v>1767</v>
      </c>
      <c s="34" t="s">
        <v>3513</v>
      </c>
      <c s="35" t="s">
        <v>5</v>
      </c>
      <c s="6" t="s">
        <v>3514</v>
      </c>
      <c s="36" t="s">
        <v>131</v>
      </c>
      <c s="37">
        <v>1</v>
      </c>
      <c s="36">
        <v>0</v>
      </c>
      <c s="36">
        <f>ROUND(G1200*H1200,6)</f>
      </c>
      <c r="L1200" s="38">
        <v>0</v>
      </c>
      <c s="32">
        <f>ROUND(ROUND(L1200,2)*ROUND(G1200,3),2)</f>
      </c>
      <c s="36" t="s">
        <v>54</v>
      </c>
      <c>
        <f>(M1200*21)/100</f>
      </c>
      <c t="s">
        <v>27</v>
      </c>
    </row>
    <row r="1201" spans="1:5" ht="12.75">
      <c r="A1201" s="35" t="s">
        <v>55</v>
      </c>
      <c r="E1201" s="39" t="s">
        <v>3514</v>
      </c>
    </row>
    <row r="1202" spans="1:5" ht="12.75">
      <c r="A1202" s="35" t="s">
        <v>56</v>
      </c>
      <c r="E1202" s="40" t="s">
        <v>5</v>
      </c>
    </row>
    <row r="1203" spans="1:5" ht="12.75">
      <c r="A1203" t="s">
        <v>57</v>
      </c>
      <c r="E1203" s="39" t="s">
        <v>5</v>
      </c>
    </row>
    <row r="1204" spans="1:16" ht="12.75">
      <c r="A1204" t="s">
        <v>49</v>
      </c>
      <c s="34" t="s">
        <v>1770</v>
      </c>
      <c s="34" t="s">
        <v>3493</v>
      </c>
      <c s="35" t="s">
        <v>5</v>
      </c>
      <c s="6" t="s">
        <v>3494</v>
      </c>
      <c s="36" t="s">
        <v>131</v>
      </c>
      <c s="37">
        <v>3</v>
      </c>
      <c s="36">
        <v>0</v>
      </c>
      <c s="36">
        <f>ROUND(G1204*H1204,6)</f>
      </c>
      <c r="L1204" s="38">
        <v>0</v>
      </c>
      <c s="32">
        <f>ROUND(ROUND(L1204,2)*ROUND(G1204,3),2)</f>
      </c>
      <c s="36" t="s">
        <v>54</v>
      </c>
      <c>
        <f>(M1204*21)/100</f>
      </c>
      <c t="s">
        <v>27</v>
      </c>
    </row>
    <row r="1205" spans="1:5" ht="12.75">
      <c r="A1205" s="35" t="s">
        <v>55</v>
      </c>
      <c r="E1205" s="39" t="s">
        <v>3494</v>
      </c>
    </row>
    <row r="1206" spans="1:5" ht="12.75">
      <c r="A1206" s="35" t="s">
        <v>56</v>
      </c>
      <c r="E1206" s="40" t="s">
        <v>5</v>
      </c>
    </row>
    <row r="1207" spans="1:5" ht="12.75">
      <c r="A1207" t="s">
        <v>57</v>
      </c>
      <c r="E1207" s="39" t="s">
        <v>5</v>
      </c>
    </row>
    <row r="1208" spans="1:16" ht="12.75">
      <c r="A1208" t="s">
        <v>49</v>
      </c>
      <c s="34" t="s">
        <v>1773</v>
      </c>
      <c s="34" t="s">
        <v>3497</v>
      </c>
      <c s="35" t="s">
        <v>5</v>
      </c>
      <c s="6" t="s">
        <v>3498</v>
      </c>
      <c s="36" t="s">
        <v>131</v>
      </c>
      <c s="37">
        <v>4</v>
      </c>
      <c s="36">
        <v>0</v>
      </c>
      <c s="36">
        <f>ROUND(G1208*H1208,6)</f>
      </c>
      <c r="L1208" s="38">
        <v>0</v>
      </c>
      <c s="32">
        <f>ROUND(ROUND(L1208,2)*ROUND(G1208,3),2)</f>
      </c>
      <c s="36" t="s">
        <v>54</v>
      </c>
      <c>
        <f>(M1208*21)/100</f>
      </c>
      <c t="s">
        <v>27</v>
      </c>
    </row>
    <row r="1209" spans="1:5" ht="12.75">
      <c r="A1209" s="35" t="s">
        <v>55</v>
      </c>
      <c r="E1209" s="39" t="s">
        <v>3498</v>
      </c>
    </row>
    <row r="1210" spans="1:5" ht="12.75">
      <c r="A1210" s="35" t="s">
        <v>56</v>
      </c>
      <c r="E1210" s="40" t="s">
        <v>5</v>
      </c>
    </row>
    <row r="1211" spans="1:5" ht="12.75">
      <c r="A1211" t="s">
        <v>57</v>
      </c>
      <c r="E1211" s="39" t="s">
        <v>5</v>
      </c>
    </row>
    <row r="1212" spans="1:16" ht="12.75">
      <c r="A1212" t="s">
        <v>49</v>
      </c>
      <c s="34" t="s">
        <v>1776</v>
      </c>
      <c s="34" t="s">
        <v>3515</v>
      </c>
      <c s="35" t="s">
        <v>5</v>
      </c>
      <c s="6" t="s">
        <v>3504</v>
      </c>
      <c s="36" t="s">
        <v>131</v>
      </c>
      <c s="37">
        <v>1</v>
      </c>
      <c s="36">
        <v>0</v>
      </c>
      <c s="36">
        <f>ROUND(G1212*H1212,6)</f>
      </c>
      <c r="L1212" s="38">
        <v>0</v>
      </c>
      <c s="32">
        <f>ROUND(ROUND(L1212,2)*ROUND(G1212,3),2)</f>
      </c>
      <c s="36" t="s">
        <v>54</v>
      </c>
      <c>
        <f>(M1212*21)/100</f>
      </c>
      <c t="s">
        <v>27</v>
      </c>
    </row>
    <row r="1213" spans="1:5" ht="12.75">
      <c r="A1213" s="35" t="s">
        <v>55</v>
      </c>
      <c r="E1213" s="39" t="s">
        <v>3504</v>
      </c>
    </row>
    <row r="1214" spans="1:5" ht="12.75">
      <c r="A1214" s="35" t="s">
        <v>56</v>
      </c>
      <c r="E1214" s="40" t="s">
        <v>5</v>
      </c>
    </row>
    <row r="1215" spans="1:5" ht="12.75">
      <c r="A1215" t="s">
        <v>57</v>
      </c>
      <c r="E1215" s="39" t="s">
        <v>5</v>
      </c>
    </row>
    <row r="1216" spans="1:16" ht="12.75">
      <c r="A1216" t="s">
        <v>49</v>
      </c>
      <c s="34" t="s">
        <v>1779</v>
      </c>
      <c s="34" t="s">
        <v>3516</v>
      </c>
      <c s="35" t="s">
        <v>5</v>
      </c>
      <c s="6" t="s">
        <v>3506</v>
      </c>
      <c s="36" t="s">
        <v>131</v>
      </c>
      <c s="37">
        <v>1</v>
      </c>
      <c s="36">
        <v>0</v>
      </c>
      <c s="36">
        <f>ROUND(G1216*H1216,6)</f>
      </c>
      <c r="L1216" s="38">
        <v>0</v>
      </c>
      <c s="32">
        <f>ROUND(ROUND(L1216,2)*ROUND(G1216,3),2)</f>
      </c>
      <c s="36" t="s">
        <v>54</v>
      </c>
      <c>
        <f>(M1216*21)/100</f>
      </c>
      <c t="s">
        <v>27</v>
      </c>
    </row>
    <row r="1217" spans="1:5" ht="12.75">
      <c r="A1217" s="35" t="s">
        <v>55</v>
      </c>
      <c r="E1217" s="39" t="s">
        <v>3506</v>
      </c>
    </row>
    <row r="1218" spans="1:5" ht="12.75">
      <c r="A1218" s="35" t="s">
        <v>56</v>
      </c>
      <c r="E1218" s="40" t="s">
        <v>5</v>
      </c>
    </row>
    <row r="1219" spans="1:5" ht="12.75">
      <c r="A1219" t="s">
        <v>57</v>
      </c>
      <c r="E1219" s="39" t="s">
        <v>5</v>
      </c>
    </row>
    <row r="1220" spans="1:16" ht="12.75">
      <c r="A1220" t="s">
        <v>49</v>
      </c>
      <c s="34" t="s">
        <v>1782</v>
      </c>
      <c s="34" t="s">
        <v>3517</v>
      </c>
      <c s="35" t="s">
        <v>5</v>
      </c>
      <c s="6" t="s">
        <v>3508</v>
      </c>
      <c s="36" t="s">
        <v>251</v>
      </c>
      <c s="37">
        <v>6</v>
      </c>
      <c s="36">
        <v>0</v>
      </c>
      <c s="36">
        <f>ROUND(G1220*H1220,6)</f>
      </c>
      <c r="L1220" s="38">
        <v>0</v>
      </c>
      <c s="32">
        <f>ROUND(ROUND(L1220,2)*ROUND(G1220,3),2)</f>
      </c>
      <c s="36" t="s">
        <v>54</v>
      </c>
      <c>
        <f>(M1220*21)/100</f>
      </c>
      <c t="s">
        <v>27</v>
      </c>
    </row>
    <row r="1221" spans="1:5" ht="12.75">
      <c r="A1221" s="35" t="s">
        <v>55</v>
      </c>
      <c r="E1221" s="39" t="s">
        <v>3508</v>
      </c>
    </row>
    <row r="1222" spans="1:5" ht="12.75">
      <c r="A1222" s="35" t="s">
        <v>56</v>
      </c>
      <c r="E1222" s="40" t="s">
        <v>5</v>
      </c>
    </row>
    <row r="1223" spans="1:5" ht="12.75">
      <c r="A1223" t="s">
        <v>57</v>
      </c>
      <c r="E1223" s="39" t="s">
        <v>5</v>
      </c>
    </row>
    <row r="1224" spans="1:13" ht="12.75">
      <c r="A1224" t="s">
        <v>46</v>
      </c>
      <c r="C1224" s="31" t="s">
        <v>3586</v>
      </c>
      <c r="E1224" s="33" t="s">
        <v>3510</v>
      </c>
      <c r="J1224" s="32">
        <f>0</f>
      </c>
      <c s="32">
        <f>0</f>
      </c>
      <c s="32">
        <f>0+L1225+L1229+L1233+L1237+L1241+L1245+L1249+L1253+L1257+L1261+L1265+L1269</f>
      </c>
      <c s="32">
        <f>0+M1225+M1229+M1233+M1237+M1241+M1245+M1249+M1253+M1257+M1261+M1265+M1269</f>
      </c>
    </row>
    <row r="1225" spans="1:16" ht="12.75">
      <c r="A1225" t="s">
        <v>49</v>
      </c>
      <c s="34" t="s">
        <v>1785</v>
      </c>
      <c s="34" t="s">
        <v>3587</v>
      </c>
      <c s="35" t="s">
        <v>5</v>
      </c>
      <c s="6" t="s">
        <v>3533</v>
      </c>
      <c s="36" t="s">
        <v>131</v>
      </c>
      <c s="37">
        <v>1</v>
      </c>
      <c s="36">
        <v>0</v>
      </c>
      <c s="36">
        <f>ROUND(G1225*H1225,6)</f>
      </c>
      <c r="L1225" s="38">
        <v>0</v>
      </c>
      <c s="32">
        <f>ROUND(ROUND(L1225,2)*ROUND(G1225,3),2)</f>
      </c>
      <c s="36" t="s">
        <v>54</v>
      </c>
      <c>
        <f>(M1225*21)/100</f>
      </c>
      <c t="s">
        <v>27</v>
      </c>
    </row>
    <row r="1226" spans="1:5" ht="12.75">
      <c r="A1226" s="35" t="s">
        <v>55</v>
      </c>
      <c r="E1226" s="39" t="s">
        <v>3533</v>
      </c>
    </row>
    <row r="1227" spans="1:5" ht="12.75">
      <c r="A1227" s="35" t="s">
        <v>56</v>
      </c>
      <c r="E1227" s="40" t="s">
        <v>5</v>
      </c>
    </row>
    <row r="1228" spans="1:5" ht="12.75">
      <c r="A1228" t="s">
        <v>57</v>
      </c>
      <c r="E1228" s="39" t="s">
        <v>5</v>
      </c>
    </row>
    <row r="1229" spans="1:16" ht="12.75">
      <c r="A1229" t="s">
        <v>49</v>
      </c>
      <c s="34" t="s">
        <v>1788</v>
      </c>
      <c s="34" t="s">
        <v>3483</v>
      </c>
      <c s="35" t="s">
        <v>5</v>
      </c>
      <c s="6" t="s">
        <v>3484</v>
      </c>
      <c s="36" t="s">
        <v>131</v>
      </c>
      <c s="37">
        <v>2</v>
      </c>
      <c s="36">
        <v>0</v>
      </c>
      <c s="36">
        <f>ROUND(G1229*H1229,6)</f>
      </c>
      <c r="L1229" s="38">
        <v>0</v>
      </c>
      <c s="32">
        <f>ROUND(ROUND(L1229,2)*ROUND(G1229,3),2)</f>
      </c>
      <c s="36" t="s">
        <v>54</v>
      </c>
      <c>
        <f>(M1229*21)/100</f>
      </c>
      <c t="s">
        <v>27</v>
      </c>
    </row>
    <row r="1230" spans="1:5" ht="12.75">
      <c r="A1230" s="35" t="s">
        <v>55</v>
      </c>
      <c r="E1230" s="39" t="s">
        <v>3484</v>
      </c>
    </row>
    <row r="1231" spans="1:5" ht="12.75">
      <c r="A1231" s="35" t="s">
        <v>56</v>
      </c>
      <c r="E1231" s="40" t="s">
        <v>5</v>
      </c>
    </row>
    <row r="1232" spans="1:5" ht="12.75">
      <c r="A1232" t="s">
        <v>57</v>
      </c>
      <c r="E1232" s="39" t="s">
        <v>5</v>
      </c>
    </row>
    <row r="1233" spans="1:16" ht="12.75">
      <c r="A1233" t="s">
        <v>49</v>
      </c>
      <c s="34" t="s">
        <v>1791</v>
      </c>
      <c s="34" t="s">
        <v>3485</v>
      </c>
      <c s="35" t="s">
        <v>5</v>
      </c>
      <c s="6" t="s">
        <v>3486</v>
      </c>
      <c s="36" t="s">
        <v>131</v>
      </c>
      <c s="37">
        <v>1</v>
      </c>
      <c s="36">
        <v>0</v>
      </c>
      <c s="36">
        <f>ROUND(G1233*H1233,6)</f>
      </c>
      <c r="L1233" s="38">
        <v>0</v>
      </c>
      <c s="32">
        <f>ROUND(ROUND(L1233,2)*ROUND(G1233,3),2)</f>
      </c>
      <c s="36" t="s">
        <v>54</v>
      </c>
      <c>
        <f>(M1233*21)/100</f>
      </c>
      <c t="s">
        <v>27</v>
      </c>
    </row>
    <row r="1234" spans="1:5" ht="12.75">
      <c r="A1234" s="35" t="s">
        <v>55</v>
      </c>
      <c r="E1234" s="39" t="s">
        <v>3486</v>
      </c>
    </row>
    <row r="1235" spans="1:5" ht="12.75">
      <c r="A1235" s="35" t="s">
        <v>56</v>
      </c>
      <c r="E1235" s="40" t="s">
        <v>5</v>
      </c>
    </row>
    <row r="1236" spans="1:5" ht="12.75">
      <c r="A1236" t="s">
        <v>57</v>
      </c>
      <c r="E1236" s="39" t="s">
        <v>5</v>
      </c>
    </row>
    <row r="1237" spans="1:16" ht="12.75">
      <c r="A1237" t="s">
        <v>49</v>
      </c>
      <c s="34" t="s">
        <v>1794</v>
      </c>
      <c s="34" t="s">
        <v>3487</v>
      </c>
      <c s="35" t="s">
        <v>5</v>
      </c>
      <c s="6" t="s">
        <v>3488</v>
      </c>
      <c s="36" t="s">
        <v>131</v>
      </c>
      <c s="37">
        <v>3</v>
      </c>
      <c s="36">
        <v>0</v>
      </c>
      <c s="36">
        <f>ROUND(G1237*H1237,6)</f>
      </c>
      <c r="L1237" s="38">
        <v>0</v>
      </c>
      <c s="32">
        <f>ROUND(ROUND(L1237,2)*ROUND(G1237,3),2)</f>
      </c>
      <c s="36" t="s">
        <v>54</v>
      </c>
      <c>
        <f>(M1237*21)/100</f>
      </c>
      <c t="s">
        <v>27</v>
      </c>
    </row>
    <row r="1238" spans="1:5" ht="12.75">
      <c r="A1238" s="35" t="s">
        <v>55</v>
      </c>
      <c r="E1238" s="39" t="s">
        <v>3488</v>
      </c>
    </row>
    <row r="1239" spans="1:5" ht="12.75">
      <c r="A1239" s="35" t="s">
        <v>56</v>
      </c>
      <c r="E1239" s="40" t="s">
        <v>5</v>
      </c>
    </row>
    <row r="1240" spans="1:5" ht="12.75">
      <c r="A1240" t="s">
        <v>57</v>
      </c>
      <c r="E1240" s="39" t="s">
        <v>5</v>
      </c>
    </row>
    <row r="1241" spans="1:16" ht="12.75">
      <c r="A1241" t="s">
        <v>49</v>
      </c>
      <c s="34" t="s">
        <v>1797</v>
      </c>
      <c s="34" t="s">
        <v>3489</v>
      </c>
      <c s="35" t="s">
        <v>5</v>
      </c>
      <c s="6" t="s">
        <v>3490</v>
      </c>
      <c s="36" t="s">
        <v>131</v>
      </c>
      <c s="37">
        <v>1</v>
      </c>
      <c s="36">
        <v>0</v>
      </c>
      <c s="36">
        <f>ROUND(G1241*H1241,6)</f>
      </c>
      <c r="L1241" s="38">
        <v>0</v>
      </c>
      <c s="32">
        <f>ROUND(ROUND(L1241,2)*ROUND(G1241,3),2)</f>
      </c>
      <c s="36" t="s">
        <v>54</v>
      </c>
      <c>
        <f>(M1241*21)/100</f>
      </c>
      <c t="s">
        <v>27</v>
      </c>
    </row>
    <row r="1242" spans="1:5" ht="12.75">
      <c r="A1242" s="35" t="s">
        <v>55</v>
      </c>
      <c r="E1242" s="39" t="s">
        <v>3490</v>
      </c>
    </row>
    <row r="1243" spans="1:5" ht="12.75">
      <c r="A1243" s="35" t="s">
        <v>56</v>
      </c>
      <c r="E1243" s="40" t="s">
        <v>5</v>
      </c>
    </row>
    <row r="1244" spans="1:5" ht="12.75">
      <c r="A1244" t="s">
        <v>57</v>
      </c>
      <c r="E1244" s="39" t="s">
        <v>5</v>
      </c>
    </row>
    <row r="1245" spans="1:16" ht="12.75">
      <c r="A1245" t="s">
        <v>49</v>
      </c>
      <c s="34" t="s">
        <v>1800</v>
      </c>
      <c s="34" t="s">
        <v>3513</v>
      </c>
      <c s="35" t="s">
        <v>5</v>
      </c>
      <c s="6" t="s">
        <v>3514</v>
      </c>
      <c s="36" t="s">
        <v>131</v>
      </c>
      <c s="37">
        <v>1</v>
      </c>
      <c s="36">
        <v>0</v>
      </c>
      <c s="36">
        <f>ROUND(G1245*H1245,6)</f>
      </c>
      <c r="L1245" s="38">
        <v>0</v>
      </c>
      <c s="32">
        <f>ROUND(ROUND(L1245,2)*ROUND(G1245,3),2)</f>
      </c>
      <c s="36" t="s">
        <v>54</v>
      </c>
      <c>
        <f>(M1245*21)/100</f>
      </c>
      <c t="s">
        <v>27</v>
      </c>
    </row>
    <row r="1246" spans="1:5" ht="12.75">
      <c r="A1246" s="35" t="s">
        <v>55</v>
      </c>
      <c r="E1246" s="39" t="s">
        <v>3514</v>
      </c>
    </row>
    <row r="1247" spans="1:5" ht="12.75">
      <c r="A1247" s="35" t="s">
        <v>56</v>
      </c>
      <c r="E1247" s="40" t="s">
        <v>5</v>
      </c>
    </row>
    <row r="1248" spans="1:5" ht="12.75">
      <c r="A1248" t="s">
        <v>57</v>
      </c>
      <c r="E1248" s="39" t="s">
        <v>5</v>
      </c>
    </row>
    <row r="1249" spans="1:16" ht="12.75">
      <c r="A1249" t="s">
        <v>49</v>
      </c>
      <c s="34" t="s">
        <v>1802</v>
      </c>
      <c s="34" t="s">
        <v>3493</v>
      </c>
      <c s="35" t="s">
        <v>5</v>
      </c>
      <c s="6" t="s">
        <v>3494</v>
      </c>
      <c s="36" t="s">
        <v>131</v>
      </c>
      <c s="37">
        <v>12</v>
      </c>
      <c s="36">
        <v>0</v>
      </c>
      <c s="36">
        <f>ROUND(G1249*H1249,6)</f>
      </c>
      <c r="L1249" s="38">
        <v>0</v>
      </c>
      <c s="32">
        <f>ROUND(ROUND(L1249,2)*ROUND(G1249,3),2)</f>
      </c>
      <c s="36" t="s">
        <v>54</v>
      </c>
      <c>
        <f>(M1249*21)/100</f>
      </c>
      <c t="s">
        <v>27</v>
      </c>
    </row>
    <row r="1250" spans="1:5" ht="12.75">
      <c r="A1250" s="35" t="s">
        <v>55</v>
      </c>
      <c r="E1250" s="39" t="s">
        <v>3494</v>
      </c>
    </row>
    <row r="1251" spans="1:5" ht="12.75">
      <c r="A1251" s="35" t="s">
        <v>56</v>
      </c>
      <c r="E1251" s="40" t="s">
        <v>5</v>
      </c>
    </row>
    <row r="1252" spans="1:5" ht="12.75">
      <c r="A1252" t="s">
        <v>57</v>
      </c>
      <c r="E1252" s="39" t="s">
        <v>5</v>
      </c>
    </row>
    <row r="1253" spans="1:16" ht="12.75">
      <c r="A1253" t="s">
        <v>49</v>
      </c>
      <c s="34" t="s">
        <v>1804</v>
      </c>
      <c s="34" t="s">
        <v>3495</v>
      </c>
      <c s="35" t="s">
        <v>5</v>
      </c>
      <c s="6" t="s">
        <v>3496</v>
      </c>
      <c s="36" t="s">
        <v>131</v>
      </c>
      <c s="37">
        <v>1</v>
      </c>
      <c s="36">
        <v>0</v>
      </c>
      <c s="36">
        <f>ROUND(G1253*H1253,6)</f>
      </c>
      <c r="L1253" s="38">
        <v>0</v>
      </c>
      <c s="32">
        <f>ROUND(ROUND(L1253,2)*ROUND(G1253,3),2)</f>
      </c>
      <c s="36" t="s">
        <v>54</v>
      </c>
      <c>
        <f>(M1253*21)/100</f>
      </c>
      <c t="s">
        <v>27</v>
      </c>
    </row>
    <row r="1254" spans="1:5" ht="12.75">
      <c r="A1254" s="35" t="s">
        <v>55</v>
      </c>
      <c r="E1254" s="39" t="s">
        <v>3496</v>
      </c>
    </row>
    <row r="1255" spans="1:5" ht="12.75">
      <c r="A1255" s="35" t="s">
        <v>56</v>
      </c>
      <c r="E1255" s="40" t="s">
        <v>5</v>
      </c>
    </row>
    <row r="1256" spans="1:5" ht="12.75">
      <c r="A1256" t="s">
        <v>57</v>
      </c>
      <c r="E1256" s="39" t="s">
        <v>5</v>
      </c>
    </row>
    <row r="1257" spans="1:16" ht="12.75">
      <c r="A1257" t="s">
        <v>49</v>
      </c>
      <c s="34" t="s">
        <v>1807</v>
      </c>
      <c s="34" t="s">
        <v>3497</v>
      </c>
      <c s="35" t="s">
        <v>5</v>
      </c>
      <c s="6" t="s">
        <v>3498</v>
      </c>
      <c s="36" t="s">
        <v>131</v>
      </c>
      <c s="37">
        <v>10</v>
      </c>
      <c s="36">
        <v>0</v>
      </c>
      <c s="36">
        <f>ROUND(G1257*H1257,6)</f>
      </c>
      <c r="L1257" s="38">
        <v>0</v>
      </c>
      <c s="32">
        <f>ROUND(ROUND(L1257,2)*ROUND(G1257,3),2)</f>
      </c>
      <c s="36" t="s">
        <v>54</v>
      </c>
      <c>
        <f>(M1257*21)/100</f>
      </c>
      <c t="s">
        <v>27</v>
      </c>
    </row>
    <row r="1258" spans="1:5" ht="12.75">
      <c r="A1258" s="35" t="s">
        <v>55</v>
      </c>
      <c r="E1258" s="39" t="s">
        <v>3498</v>
      </c>
    </row>
    <row r="1259" spans="1:5" ht="12.75">
      <c r="A1259" s="35" t="s">
        <v>56</v>
      </c>
      <c r="E1259" s="40" t="s">
        <v>5</v>
      </c>
    </row>
    <row r="1260" spans="1:5" ht="12.75">
      <c r="A1260" t="s">
        <v>57</v>
      </c>
      <c r="E1260" s="39" t="s">
        <v>5</v>
      </c>
    </row>
    <row r="1261" spans="1:16" ht="12.75">
      <c r="A1261" t="s">
        <v>49</v>
      </c>
      <c s="34" t="s">
        <v>1810</v>
      </c>
      <c s="34" t="s">
        <v>3515</v>
      </c>
      <c s="35" t="s">
        <v>5</v>
      </c>
      <c s="6" t="s">
        <v>3504</v>
      </c>
      <c s="36" t="s">
        <v>131</v>
      </c>
      <c s="37">
        <v>1</v>
      </c>
      <c s="36">
        <v>0</v>
      </c>
      <c s="36">
        <f>ROUND(G1261*H1261,6)</f>
      </c>
      <c r="L1261" s="38">
        <v>0</v>
      </c>
      <c s="32">
        <f>ROUND(ROUND(L1261,2)*ROUND(G1261,3),2)</f>
      </c>
      <c s="36" t="s">
        <v>54</v>
      </c>
      <c>
        <f>(M1261*21)/100</f>
      </c>
      <c t="s">
        <v>27</v>
      </c>
    </row>
    <row r="1262" spans="1:5" ht="12.75">
      <c r="A1262" s="35" t="s">
        <v>55</v>
      </c>
      <c r="E1262" s="39" t="s">
        <v>3504</v>
      </c>
    </row>
    <row r="1263" spans="1:5" ht="12.75">
      <c r="A1263" s="35" t="s">
        <v>56</v>
      </c>
      <c r="E1263" s="40" t="s">
        <v>5</v>
      </c>
    </row>
    <row r="1264" spans="1:5" ht="12.75">
      <c r="A1264" t="s">
        <v>57</v>
      </c>
      <c r="E1264" s="39" t="s">
        <v>5</v>
      </c>
    </row>
    <row r="1265" spans="1:16" ht="12.75">
      <c r="A1265" t="s">
        <v>49</v>
      </c>
      <c s="34" t="s">
        <v>1813</v>
      </c>
      <c s="34" t="s">
        <v>3516</v>
      </c>
      <c s="35" t="s">
        <v>5</v>
      </c>
      <c s="6" t="s">
        <v>3506</v>
      </c>
      <c s="36" t="s">
        <v>131</v>
      </c>
      <c s="37">
        <v>1</v>
      </c>
      <c s="36">
        <v>0</v>
      </c>
      <c s="36">
        <f>ROUND(G1265*H1265,6)</f>
      </c>
      <c r="L1265" s="38">
        <v>0</v>
      </c>
      <c s="32">
        <f>ROUND(ROUND(L1265,2)*ROUND(G1265,3),2)</f>
      </c>
      <c s="36" t="s">
        <v>54</v>
      </c>
      <c>
        <f>(M1265*21)/100</f>
      </c>
      <c t="s">
        <v>27</v>
      </c>
    </row>
    <row r="1266" spans="1:5" ht="12.75">
      <c r="A1266" s="35" t="s">
        <v>55</v>
      </c>
      <c r="E1266" s="39" t="s">
        <v>3506</v>
      </c>
    </row>
    <row r="1267" spans="1:5" ht="12.75">
      <c r="A1267" s="35" t="s">
        <v>56</v>
      </c>
      <c r="E1267" s="40" t="s">
        <v>5</v>
      </c>
    </row>
    <row r="1268" spans="1:5" ht="12.75">
      <c r="A1268" t="s">
        <v>57</v>
      </c>
      <c r="E1268" s="39" t="s">
        <v>5</v>
      </c>
    </row>
    <row r="1269" spans="1:16" ht="12.75">
      <c r="A1269" t="s">
        <v>49</v>
      </c>
      <c s="34" t="s">
        <v>1816</v>
      </c>
      <c s="34" t="s">
        <v>3517</v>
      </c>
      <c s="35" t="s">
        <v>5</v>
      </c>
      <c s="6" t="s">
        <v>3508</v>
      </c>
      <c s="36" t="s">
        <v>251</v>
      </c>
      <c s="37">
        <v>8</v>
      </c>
      <c s="36">
        <v>0</v>
      </c>
      <c s="36">
        <f>ROUND(G1269*H1269,6)</f>
      </c>
      <c r="L1269" s="38">
        <v>0</v>
      </c>
      <c s="32">
        <f>ROUND(ROUND(L1269,2)*ROUND(G1269,3),2)</f>
      </c>
      <c s="36" t="s">
        <v>54</v>
      </c>
      <c>
        <f>(M1269*21)/100</f>
      </c>
      <c t="s">
        <v>27</v>
      </c>
    </row>
    <row r="1270" spans="1:5" ht="12.75">
      <c r="A1270" s="35" t="s">
        <v>55</v>
      </c>
      <c r="E1270" s="39" t="s">
        <v>3508</v>
      </c>
    </row>
    <row r="1271" spans="1:5" ht="12.75">
      <c r="A1271" s="35" t="s">
        <v>56</v>
      </c>
      <c r="E1271" s="40" t="s">
        <v>5</v>
      </c>
    </row>
    <row r="1272" spans="1:5" ht="12.75">
      <c r="A1272" t="s">
        <v>57</v>
      </c>
      <c r="E1272" s="39" t="s">
        <v>5</v>
      </c>
    </row>
    <row r="1273" spans="1:13" ht="12.75">
      <c r="A1273" t="s">
        <v>46</v>
      </c>
      <c r="C1273" s="31" t="s">
        <v>3588</v>
      </c>
      <c r="E1273" s="33" t="s">
        <v>3589</v>
      </c>
      <c r="J1273" s="32">
        <f>0</f>
      </c>
      <c s="32">
        <f>0</f>
      </c>
      <c s="32">
        <f>0+L1274+L1278+L1282+L1286+L1290+L1294+L1298+L1302+L1306+L1310+L1314+L1318</f>
      </c>
      <c s="32">
        <f>0+M1274+M1278+M1282+M1286+M1290+M1294+M1298+M1302+M1306+M1310+M1314+M1318</f>
      </c>
    </row>
    <row r="1274" spans="1:16" ht="12.75">
      <c r="A1274" t="s">
        <v>49</v>
      </c>
      <c s="34" t="s">
        <v>1287</v>
      </c>
      <c s="34" t="s">
        <v>3590</v>
      </c>
      <c s="35" t="s">
        <v>5</v>
      </c>
      <c s="6" t="s">
        <v>3591</v>
      </c>
      <c s="36" t="s">
        <v>131</v>
      </c>
      <c s="37">
        <v>1</v>
      </c>
      <c s="36">
        <v>0</v>
      </c>
      <c s="36">
        <f>ROUND(G1274*H1274,6)</f>
      </c>
      <c r="L1274" s="38">
        <v>0</v>
      </c>
      <c s="32">
        <f>ROUND(ROUND(L1274,2)*ROUND(G1274,3),2)</f>
      </c>
      <c s="36" t="s">
        <v>54</v>
      </c>
      <c>
        <f>(M1274*21)/100</f>
      </c>
      <c t="s">
        <v>27</v>
      </c>
    </row>
    <row r="1275" spans="1:5" ht="12.75">
      <c r="A1275" s="35" t="s">
        <v>55</v>
      </c>
      <c r="E1275" s="39" t="s">
        <v>3591</v>
      </c>
    </row>
    <row r="1276" spans="1:5" ht="12.75">
      <c r="A1276" s="35" t="s">
        <v>56</v>
      </c>
      <c r="E1276" s="40" t="s">
        <v>5</v>
      </c>
    </row>
    <row r="1277" spans="1:5" ht="12.75">
      <c r="A1277" t="s">
        <v>57</v>
      </c>
      <c r="E1277" s="39" t="s">
        <v>5</v>
      </c>
    </row>
    <row r="1278" spans="1:16" ht="12.75">
      <c r="A1278" t="s">
        <v>49</v>
      </c>
      <c s="34" t="s">
        <v>1290</v>
      </c>
      <c s="34" t="s">
        <v>3483</v>
      </c>
      <c s="35" t="s">
        <v>5</v>
      </c>
      <c s="6" t="s">
        <v>3484</v>
      </c>
      <c s="36" t="s">
        <v>131</v>
      </c>
      <c s="37">
        <v>2</v>
      </c>
      <c s="36">
        <v>0</v>
      </c>
      <c s="36">
        <f>ROUND(G1278*H1278,6)</f>
      </c>
      <c r="L1278" s="38">
        <v>0</v>
      </c>
      <c s="32">
        <f>ROUND(ROUND(L1278,2)*ROUND(G1278,3),2)</f>
      </c>
      <c s="36" t="s">
        <v>54</v>
      </c>
      <c>
        <f>(M1278*21)/100</f>
      </c>
      <c t="s">
        <v>27</v>
      </c>
    </row>
    <row r="1279" spans="1:5" ht="12.75">
      <c r="A1279" s="35" t="s">
        <v>55</v>
      </c>
      <c r="E1279" s="39" t="s">
        <v>3484</v>
      </c>
    </row>
    <row r="1280" spans="1:5" ht="12.75">
      <c r="A1280" s="35" t="s">
        <v>56</v>
      </c>
      <c r="E1280" s="40" t="s">
        <v>5</v>
      </c>
    </row>
    <row r="1281" spans="1:5" ht="12.75">
      <c r="A1281" t="s">
        <v>57</v>
      </c>
      <c r="E1281" s="39" t="s">
        <v>5</v>
      </c>
    </row>
    <row r="1282" spans="1:16" ht="12.75">
      <c r="A1282" t="s">
        <v>49</v>
      </c>
      <c s="34" t="s">
        <v>1293</v>
      </c>
      <c s="34" t="s">
        <v>3485</v>
      </c>
      <c s="35" t="s">
        <v>5</v>
      </c>
      <c s="6" t="s">
        <v>3486</v>
      </c>
      <c s="36" t="s">
        <v>131</v>
      </c>
      <c s="37">
        <v>1</v>
      </c>
      <c s="36">
        <v>0</v>
      </c>
      <c s="36">
        <f>ROUND(G1282*H1282,6)</f>
      </c>
      <c r="L1282" s="38">
        <v>0</v>
      </c>
      <c s="32">
        <f>ROUND(ROUND(L1282,2)*ROUND(G1282,3),2)</f>
      </c>
      <c s="36" t="s">
        <v>54</v>
      </c>
      <c>
        <f>(M1282*21)/100</f>
      </c>
      <c t="s">
        <v>27</v>
      </c>
    </row>
    <row r="1283" spans="1:5" ht="12.75">
      <c r="A1283" s="35" t="s">
        <v>55</v>
      </c>
      <c r="E1283" s="39" t="s">
        <v>3486</v>
      </c>
    </row>
    <row r="1284" spans="1:5" ht="12.75">
      <c r="A1284" s="35" t="s">
        <v>56</v>
      </c>
      <c r="E1284" s="40" t="s">
        <v>5</v>
      </c>
    </row>
    <row r="1285" spans="1:5" ht="12.75">
      <c r="A1285" t="s">
        <v>57</v>
      </c>
      <c r="E1285" s="39" t="s">
        <v>5</v>
      </c>
    </row>
    <row r="1286" spans="1:16" ht="12.75">
      <c r="A1286" t="s">
        <v>49</v>
      </c>
      <c s="34" t="s">
        <v>1296</v>
      </c>
      <c s="34" t="s">
        <v>3487</v>
      </c>
      <c s="35" t="s">
        <v>5</v>
      </c>
      <c s="6" t="s">
        <v>3488</v>
      </c>
      <c s="36" t="s">
        <v>131</v>
      </c>
      <c s="37">
        <v>3</v>
      </c>
      <c s="36">
        <v>0</v>
      </c>
      <c s="36">
        <f>ROUND(G1286*H1286,6)</f>
      </c>
      <c r="L1286" s="38">
        <v>0</v>
      </c>
      <c s="32">
        <f>ROUND(ROUND(L1286,2)*ROUND(G1286,3),2)</f>
      </c>
      <c s="36" t="s">
        <v>54</v>
      </c>
      <c>
        <f>(M1286*21)/100</f>
      </c>
      <c t="s">
        <v>27</v>
      </c>
    </row>
    <row r="1287" spans="1:5" ht="12.75">
      <c r="A1287" s="35" t="s">
        <v>55</v>
      </c>
      <c r="E1287" s="39" t="s">
        <v>3488</v>
      </c>
    </row>
    <row r="1288" spans="1:5" ht="12.75">
      <c r="A1288" s="35" t="s">
        <v>56</v>
      </c>
      <c r="E1288" s="40" t="s">
        <v>5</v>
      </c>
    </row>
    <row r="1289" spans="1:5" ht="12.75">
      <c r="A1289" t="s">
        <v>57</v>
      </c>
      <c r="E1289" s="39" t="s">
        <v>5</v>
      </c>
    </row>
    <row r="1290" spans="1:16" ht="12.75">
      <c r="A1290" t="s">
        <v>49</v>
      </c>
      <c s="34" t="s">
        <v>1299</v>
      </c>
      <c s="34" t="s">
        <v>3489</v>
      </c>
      <c s="35" t="s">
        <v>5</v>
      </c>
      <c s="6" t="s">
        <v>3490</v>
      </c>
      <c s="36" t="s">
        <v>131</v>
      </c>
      <c s="37">
        <v>1</v>
      </c>
      <c s="36">
        <v>0</v>
      </c>
      <c s="36">
        <f>ROUND(G1290*H1290,6)</f>
      </c>
      <c r="L1290" s="38">
        <v>0</v>
      </c>
      <c s="32">
        <f>ROUND(ROUND(L1290,2)*ROUND(G1290,3),2)</f>
      </c>
      <c s="36" t="s">
        <v>54</v>
      </c>
      <c>
        <f>(M1290*21)/100</f>
      </c>
      <c t="s">
        <v>27</v>
      </c>
    </row>
    <row r="1291" spans="1:5" ht="12.75">
      <c r="A1291" s="35" t="s">
        <v>55</v>
      </c>
      <c r="E1291" s="39" t="s">
        <v>3490</v>
      </c>
    </row>
    <row r="1292" spans="1:5" ht="12.75">
      <c r="A1292" s="35" t="s">
        <v>56</v>
      </c>
      <c r="E1292" s="40" t="s">
        <v>5</v>
      </c>
    </row>
    <row r="1293" spans="1:5" ht="12.75">
      <c r="A1293" t="s">
        <v>57</v>
      </c>
      <c r="E1293" s="39" t="s">
        <v>5</v>
      </c>
    </row>
    <row r="1294" spans="1:16" ht="12.75">
      <c r="A1294" t="s">
        <v>49</v>
      </c>
      <c s="34" t="s">
        <v>1302</v>
      </c>
      <c s="34" t="s">
        <v>3543</v>
      </c>
      <c s="35" t="s">
        <v>5</v>
      </c>
      <c s="6" t="s">
        <v>3544</v>
      </c>
      <c s="36" t="s">
        <v>131</v>
      </c>
      <c s="37">
        <v>1</v>
      </c>
      <c s="36">
        <v>0</v>
      </c>
      <c s="36">
        <f>ROUND(G1294*H1294,6)</f>
      </c>
      <c r="L1294" s="38">
        <v>0</v>
      </c>
      <c s="32">
        <f>ROUND(ROUND(L1294,2)*ROUND(G1294,3),2)</f>
      </c>
      <c s="36" t="s">
        <v>54</v>
      </c>
      <c>
        <f>(M1294*21)/100</f>
      </c>
      <c t="s">
        <v>27</v>
      </c>
    </row>
    <row r="1295" spans="1:5" ht="12.75">
      <c r="A1295" s="35" t="s">
        <v>55</v>
      </c>
      <c r="E1295" s="39" t="s">
        <v>3544</v>
      </c>
    </row>
    <row r="1296" spans="1:5" ht="12.75">
      <c r="A1296" s="35" t="s">
        <v>56</v>
      </c>
      <c r="E1296" s="40" t="s">
        <v>5</v>
      </c>
    </row>
    <row r="1297" spans="1:5" ht="12.75">
      <c r="A1297" t="s">
        <v>57</v>
      </c>
      <c r="E1297" s="39" t="s">
        <v>5</v>
      </c>
    </row>
    <row r="1298" spans="1:16" ht="12.75">
      <c r="A1298" t="s">
        <v>49</v>
      </c>
      <c s="34" t="s">
        <v>1305</v>
      </c>
      <c s="34" t="s">
        <v>3493</v>
      </c>
      <c s="35" t="s">
        <v>5</v>
      </c>
      <c s="6" t="s">
        <v>3494</v>
      </c>
      <c s="36" t="s">
        <v>131</v>
      </c>
      <c s="37">
        <v>2</v>
      </c>
      <c s="36">
        <v>0</v>
      </c>
      <c s="36">
        <f>ROUND(G1298*H1298,6)</f>
      </c>
      <c r="L1298" s="38">
        <v>0</v>
      </c>
      <c s="32">
        <f>ROUND(ROUND(L1298,2)*ROUND(G1298,3),2)</f>
      </c>
      <c s="36" t="s">
        <v>54</v>
      </c>
      <c>
        <f>(M1298*21)/100</f>
      </c>
      <c t="s">
        <v>27</v>
      </c>
    </row>
    <row r="1299" spans="1:5" ht="12.75">
      <c r="A1299" s="35" t="s">
        <v>55</v>
      </c>
      <c r="E1299" s="39" t="s">
        <v>3494</v>
      </c>
    </row>
    <row r="1300" spans="1:5" ht="12.75">
      <c r="A1300" s="35" t="s">
        <v>56</v>
      </c>
      <c r="E1300" s="40" t="s">
        <v>5</v>
      </c>
    </row>
    <row r="1301" spans="1:5" ht="12.75">
      <c r="A1301" t="s">
        <v>57</v>
      </c>
      <c r="E1301" s="39" t="s">
        <v>5</v>
      </c>
    </row>
    <row r="1302" spans="1:16" ht="12.75">
      <c r="A1302" t="s">
        <v>49</v>
      </c>
      <c s="34" t="s">
        <v>1308</v>
      </c>
      <c s="34" t="s">
        <v>3495</v>
      </c>
      <c s="35" t="s">
        <v>5</v>
      </c>
      <c s="6" t="s">
        <v>3496</v>
      </c>
      <c s="36" t="s">
        <v>131</v>
      </c>
      <c s="37">
        <v>1</v>
      </c>
      <c s="36">
        <v>0</v>
      </c>
      <c s="36">
        <f>ROUND(G1302*H1302,6)</f>
      </c>
      <c r="L1302" s="38">
        <v>0</v>
      </c>
      <c s="32">
        <f>ROUND(ROUND(L1302,2)*ROUND(G1302,3),2)</f>
      </c>
      <c s="36" t="s">
        <v>54</v>
      </c>
      <c>
        <f>(M1302*21)/100</f>
      </c>
      <c t="s">
        <v>27</v>
      </c>
    </row>
    <row r="1303" spans="1:5" ht="12.75">
      <c r="A1303" s="35" t="s">
        <v>55</v>
      </c>
      <c r="E1303" s="39" t="s">
        <v>3496</v>
      </c>
    </row>
    <row r="1304" spans="1:5" ht="12.75">
      <c r="A1304" s="35" t="s">
        <v>56</v>
      </c>
      <c r="E1304" s="40" t="s">
        <v>5</v>
      </c>
    </row>
    <row r="1305" spans="1:5" ht="12.75">
      <c r="A1305" t="s">
        <v>57</v>
      </c>
      <c r="E1305" s="39" t="s">
        <v>5</v>
      </c>
    </row>
    <row r="1306" spans="1:16" ht="12.75">
      <c r="A1306" t="s">
        <v>49</v>
      </c>
      <c s="34" t="s">
        <v>1311</v>
      </c>
      <c s="34" t="s">
        <v>3497</v>
      </c>
      <c s="35" t="s">
        <v>5</v>
      </c>
      <c s="6" t="s">
        <v>3498</v>
      </c>
      <c s="36" t="s">
        <v>131</v>
      </c>
      <c s="37">
        <v>2</v>
      </c>
      <c s="36">
        <v>0</v>
      </c>
      <c s="36">
        <f>ROUND(G1306*H1306,6)</f>
      </c>
      <c r="L1306" s="38">
        <v>0</v>
      </c>
      <c s="32">
        <f>ROUND(ROUND(L1306,2)*ROUND(G1306,3),2)</f>
      </c>
      <c s="36" t="s">
        <v>54</v>
      </c>
      <c>
        <f>(M1306*21)/100</f>
      </c>
      <c t="s">
        <v>27</v>
      </c>
    </row>
    <row r="1307" spans="1:5" ht="12.75">
      <c r="A1307" s="35" t="s">
        <v>55</v>
      </c>
      <c r="E1307" s="39" t="s">
        <v>3498</v>
      </c>
    </row>
    <row r="1308" spans="1:5" ht="12.75">
      <c r="A1308" s="35" t="s">
        <v>56</v>
      </c>
      <c r="E1308" s="40" t="s">
        <v>5</v>
      </c>
    </row>
    <row r="1309" spans="1:5" ht="12.75">
      <c r="A1309" t="s">
        <v>57</v>
      </c>
      <c r="E1309" s="39" t="s">
        <v>5</v>
      </c>
    </row>
    <row r="1310" spans="1:16" ht="12.75">
      <c r="A1310" t="s">
        <v>49</v>
      </c>
      <c s="34" t="s">
        <v>1314</v>
      </c>
      <c s="34" t="s">
        <v>3515</v>
      </c>
      <c s="35" t="s">
        <v>5</v>
      </c>
      <c s="6" t="s">
        <v>3504</v>
      </c>
      <c s="36" t="s">
        <v>131</v>
      </c>
      <c s="37">
        <v>1</v>
      </c>
      <c s="36">
        <v>0</v>
      </c>
      <c s="36">
        <f>ROUND(G1310*H1310,6)</f>
      </c>
      <c r="L1310" s="38">
        <v>0</v>
      </c>
      <c s="32">
        <f>ROUND(ROUND(L1310,2)*ROUND(G1310,3),2)</f>
      </c>
      <c s="36" t="s">
        <v>54</v>
      </c>
      <c>
        <f>(M1310*21)/100</f>
      </c>
      <c t="s">
        <v>27</v>
      </c>
    </row>
    <row r="1311" spans="1:5" ht="12.75">
      <c r="A1311" s="35" t="s">
        <v>55</v>
      </c>
      <c r="E1311" s="39" t="s">
        <v>3504</v>
      </c>
    </row>
    <row r="1312" spans="1:5" ht="12.75">
      <c r="A1312" s="35" t="s">
        <v>56</v>
      </c>
      <c r="E1312" s="40" t="s">
        <v>5</v>
      </c>
    </row>
    <row r="1313" spans="1:5" ht="12.75">
      <c r="A1313" t="s">
        <v>57</v>
      </c>
      <c r="E1313" s="39" t="s">
        <v>5</v>
      </c>
    </row>
    <row r="1314" spans="1:16" ht="12.75">
      <c r="A1314" t="s">
        <v>49</v>
      </c>
      <c s="34" t="s">
        <v>1317</v>
      </c>
      <c s="34" t="s">
        <v>3516</v>
      </c>
      <c s="35" t="s">
        <v>5</v>
      </c>
      <c s="6" t="s">
        <v>3506</v>
      </c>
      <c s="36" t="s">
        <v>131</v>
      </c>
      <c s="37">
        <v>1</v>
      </c>
      <c s="36">
        <v>0</v>
      </c>
      <c s="36">
        <f>ROUND(G1314*H1314,6)</f>
      </c>
      <c r="L1314" s="38">
        <v>0</v>
      </c>
      <c s="32">
        <f>ROUND(ROUND(L1314,2)*ROUND(G1314,3),2)</f>
      </c>
      <c s="36" t="s">
        <v>54</v>
      </c>
      <c>
        <f>(M1314*21)/100</f>
      </c>
      <c t="s">
        <v>27</v>
      </c>
    </row>
    <row r="1315" spans="1:5" ht="12.75">
      <c r="A1315" s="35" t="s">
        <v>55</v>
      </c>
      <c r="E1315" s="39" t="s">
        <v>3506</v>
      </c>
    </row>
    <row r="1316" spans="1:5" ht="12.75">
      <c r="A1316" s="35" t="s">
        <v>56</v>
      </c>
      <c r="E1316" s="40" t="s">
        <v>5</v>
      </c>
    </row>
    <row r="1317" spans="1:5" ht="12.75">
      <c r="A1317" t="s">
        <v>57</v>
      </c>
      <c r="E1317" s="39" t="s">
        <v>5</v>
      </c>
    </row>
    <row r="1318" spans="1:16" ht="12.75">
      <c r="A1318" t="s">
        <v>49</v>
      </c>
      <c s="34" t="s">
        <v>1320</v>
      </c>
      <c s="34" t="s">
        <v>3517</v>
      </c>
      <c s="35" t="s">
        <v>5</v>
      </c>
      <c s="6" t="s">
        <v>3508</v>
      </c>
      <c s="36" t="s">
        <v>251</v>
      </c>
      <c s="37">
        <v>4</v>
      </c>
      <c s="36">
        <v>0</v>
      </c>
      <c s="36">
        <f>ROUND(G1318*H1318,6)</f>
      </c>
      <c r="L1318" s="38">
        <v>0</v>
      </c>
      <c s="32">
        <f>ROUND(ROUND(L1318,2)*ROUND(G1318,3),2)</f>
      </c>
      <c s="36" t="s">
        <v>54</v>
      </c>
      <c>
        <f>(M1318*21)/100</f>
      </c>
      <c t="s">
        <v>27</v>
      </c>
    </row>
    <row r="1319" spans="1:5" ht="12.75">
      <c r="A1319" s="35" t="s">
        <v>55</v>
      </c>
      <c r="E1319" s="39" t="s">
        <v>3508</v>
      </c>
    </row>
    <row r="1320" spans="1:5" ht="12.75">
      <c r="A1320" s="35" t="s">
        <v>56</v>
      </c>
      <c r="E1320" s="40" t="s">
        <v>5</v>
      </c>
    </row>
    <row r="1321" spans="1:5" ht="12.75">
      <c r="A1321" t="s">
        <v>57</v>
      </c>
      <c r="E1321" s="39" t="s">
        <v>5</v>
      </c>
    </row>
    <row r="1322" spans="1:13" ht="12.75">
      <c r="A1322" t="s">
        <v>46</v>
      </c>
      <c r="C1322" s="31" t="s">
        <v>3592</v>
      </c>
      <c r="E1322" s="33" t="s">
        <v>3593</v>
      </c>
      <c r="J1322" s="32">
        <f>0</f>
      </c>
      <c s="32">
        <f>0</f>
      </c>
      <c s="32">
        <f>0+L1323+L1327+L1331+L1335+L1339+L1343+L1347+L1351+L1355+L1359+L1363+L1367+L1371</f>
      </c>
      <c s="32">
        <f>0+M1323+M1327+M1331+M1335+M1339+M1343+M1347+M1351+M1355+M1359+M1363+M1367+M1371</f>
      </c>
    </row>
    <row r="1323" spans="1:16" ht="12.75">
      <c r="A1323" t="s">
        <v>49</v>
      </c>
      <c s="34" t="s">
        <v>1323</v>
      </c>
      <c s="34" t="s">
        <v>3537</v>
      </c>
      <c s="35" t="s">
        <v>5</v>
      </c>
      <c s="6" t="s">
        <v>3538</v>
      </c>
      <c s="36" t="s">
        <v>131</v>
      </c>
      <c s="37">
        <v>2</v>
      </c>
      <c s="36">
        <v>0</v>
      </c>
      <c s="36">
        <f>ROUND(G1323*H1323,6)</f>
      </c>
      <c r="L1323" s="38">
        <v>0</v>
      </c>
      <c s="32">
        <f>ROUND(ROUND(L1323,2)*ROUND(G1323,3),2)</f>
      </c>
      <c s="36" t="s">
        <v>54</v>
      </c>
      <c>
        <f>(M1323*21)/100</f>
      </c>
      <c t="s">
        <v>27</v>
      </c>
    </row>
    <row r="1324" spans="1:5" ht="12.75">
      <c r="A1324" s="35" t="s">
        <v>55</v>
      </c>
      <c r="E1324" s="39" t="s">
        <v>3538</v>
      </c>
    </row>
    <row r="1325" spans="1:5" ht="12.75">
      <c r="A1325" s="35" t="s">
        <v>56</v>
      </c>
      <c r="E1325" s="40" t="s">
        <v>5</v>
      </c>
    </row>
    <row r="1326" spans="1:5" ht="12.75">
      <c r="A1326" t="s">
        <v>57</v>
      </c>
      <c r="E1326" s="39" t="s">
        <v>5</v>
      </c>
    </row>
    <row r="1327" spans="1:16" ht="12.75">
      <c r="A1327" t="s">
        <v>49</v>
      </c>
      <c s="34" t="s">
        <v>1326</v>
      </c>
      <c s="34" t="s">
        <v>3483</v>
      </c>
      <c s="35" t="s">
        <v>5</v>
      </c>
      <c s="6" t="s">
        <v>3484</v>
      </c>
      <c s="36" t="s">
        <v>131</v>
      </c>
      <c s="37">
        <v>3</v>
      </c>
      <c s="36">
        <v>0</v>
      </c>
      <c s="36">
        <f>ROUND(G1327*H1327,6)</f>
      </c>
      <c r="L1327" s="38">
        <v>0</v>
      </c>
      <c s="32">
        <f>ROUND(ROUND(L1327,2)*ROUND(G1327,3),2)</f>
      </c>
      <c s="36" t="s">
        <v>54</v>
      </c>
      <c>
        <f>(M1327*21)/100</f>
      </c>
      <c t="s">
        <v>27</v>
      </c>
    </row>
    <row r="1328" spans="1:5" ht="12.75">
      <c r="A1328" s="35" t="s">
        <v>55</v>
      </c>
      <c r="E1328" s="39" t="s">
        <v>3484</v>
      </c>
    </row>
    <row r="1329" spans="1:5" ht="12.75">
      <c r="A1329" s="35" t="s">
        <v>56</v>
      </c>
      <c r="E1329" s="40" t="s">
        <v>5</v>
      </c>
    </row>
    <row r="1330" spans="1:5" ht="12.75">
      <c r="A1330" t="s">
        <v>57</v>
      </c>
      <c r="E1330" s="39" t="s">
        <v>5</v>
      </c>
    </row>
    <row r="1331" spans="1:16" ht="12.75">
      <c r="A1331" t="s">
        <v>49</v>
      </c>
      <c s="34" t="s">
        <v>1329</v>
      </c>
      <c s="34" t="s">
        <v>3485</v>
      </c>
      <c s="35" t="s">
        <v>5</v>
      </c>
      <c s="6" t="s">
        <v>3486</v>
      </c>
      <c s="36" t="s">
        <v>131</v>
      </c>
      <c s="37">
        <v>2</v>
      </c>
      <c s="36">
        <v>0</v>
      </c>
      <c s="36">
        <f>ROUND(G1331*H1331,6)</f>
      </c>
      <c r="L1331" s="38">
        <v>0</v>
      </c>
      <c s="32">
        <f>ROUND(ROUND(L1331,2)*ROUND(G1331,3),2)</f>
      </c>
      <c s="36" t="s">
        <v>54</v>
      </c>
      <c>
        <f>(M1331*21)/100</f>
      </c>
      <c t="s">
        <v>27</v>
      </c>
    </row>
    <row r="1332" spans="1:5" ht="12.75">
      <c r="A1332" s="35" t="s">
        <v>55</v>
      </c>
      <c r="E1332" s="39" t="s">
        <v>3486</v>
      </c>
    </row>
    <row r="1333" spans="1:5" ht="12.75">
      <c r="A1333" s="35" t="s">
        <v>56</v>
      </c>
      <c r="E1333" s="40" t="s">
        <v>5</v>
      </c>
    </row>
    <row r="1334" spans="1:5" ht="12.75">
      <c r="A1334" t="s">
        <v>57</v>
      </c>
      <c r="E1334" s="39" t="s">
        <v>5</v>
      </c>
    </row>
    <row r="1335" spans="1:16" ht="12.75">
      <c r="A1335" t="s">
        <v>49</v>
      </c>
      <c s="34" t="s">
        <v>1331</v>
      </c>
      <c s="34" t="s">
        <v>3487</v>
      </c>
      <c s="35" t="s">
        <v>5</v>
      </c>
      <c s="6" t="s">
        <v>3488</v>
      </c>
      <c s="36" t="s">
        <v>131</v>
      </c>
      <c s="37">
        <v>6</v>
      </c>
      <c s="36">
        <v>0</v>
      </c>
      <c s="36">
        <f>ROUND(G1335*H1335,6)</f>
      </c>
      <c r="L1335" s="38">
        <v>0</v>
      </c>
      <c s="32">
        <f>ROUND(ROUND(L1335,2)*ROUND(G1335,3),2)</f>
      </c>
      <c s="36" t="s">
        <v>54</v>
      </c>
      <c>
        <f>(M1335*21)/100</f>
      </c>
      <c t="s">
        <v>27</v>
      </c>
    </row>
    <row r="1336" spans="1:5" ht="12.75">
      <c r="A1336" s="35" t="s">
        <v>55</v>
      </c>
      <c r="E1336" s="39" t="s">
        <v>3488</v>
      </c>
    </row>
    <row r="1337" spans="1:5" ht="12.75">
      <c r="A1337" s="35" t="s">
        <v>56</v>
      </c>
      <c r="E1337" s="40" t="s">
        <v>5</v>
      </c>
    </row>
    <row r="1338" spans="1:5" ht="12.75">
      <c r="A1338" t="s">
        <v>57</v>
      </c>
      <c r="E1338" s="39" t="s">
        <v>5</v>
      </c>
    </row>
    <row r="1339" spans="1:16" ht="12.75">
      <c r="A1339" t="s">
        <v>49</v>
      </c>
      <c s="34" t="s">
        <v>1334</v>
      </c>
      <c s="34" t="s">
        <v>3551</v>
      </c>
      <c s="35" t="s">
        <v>5</v>
      </c>
      <c s="6" t="s">
        <v>3552</v>
      </c>
      <c s="36" t="s">
        <v>131</v>
      </c>
      <c s="37">
        <v>2</v>
      </c>
      <c s="36">
        <v>0</v>
      </c>
      <c s="36">
        <f>ROUND(G1339*H1339,6)</f>
      </c>
      <c r="L1339" s="38">
        <v>0</v>
      </c>
      <c s="32">
        <f>ROUND(ROUND(L1339,2)*ROUND(G1339,3),2)</f>
      </c>
      <c s="36" t="s">
        <v>54</v>
      </c>
      <c>
        <f>(M1339*21)/100</f>
      </c>
      <c t="s">
        <v>27</v>
      </c>
    </row>
    <row r="1340" spans="1:5" ht="12.75">
      <c r="A1340" s="35" t="s">
        <v>55</v>
      </c>
      <c r="E1340" s="39" t="s">
        <v>3552</v>
      </c>
    </row>
    <row r="1341" spans="1:5" ht="12.75">
      <c r="A1341" s="35" t="s">
        <v>56</v>
      </c>
      <c r="E1341" s="40" t="s">
        <v>5</v>
      </c>
    </row>
    <row r="1342" spans="1:5" ht="12.75">
      <c r="A1342" t="s">
        <v>57</v>
      </c>
      <c r="E1342" s="39" t="s">
        <v>5</v>
      </c>
    </row>
    <row r="1343" spans="1:16" ht="12.75">
      <c r="A1343" t="s">
        <v>49</v>
      </c>
      <c s="34" t="s">
        <v>1338</v>
      </c>
      <c s="34" t="s">
        <v>3513</v>
      </c>
      <c s="35" t="s">
        <v>5</v>
      </c>
      <c s="6" t="s">
        <v>3514</v>
      </c>
      <c s="36" t="s">
        <v>131</v>
      </c>
      <c s="37">
        <v>2</v>
      </c>
      <c s="36">
        <v>0</v>
      </c>
      <c s="36">
        <f>ROUND(G1343*H1343,6)</f>
      </c>
      <c r="L1343" s="38">
        <v>0</v>
      </c>
      <c s="32">
        <f>ROUND(ROUND(L1343,2)*ROUND(G1343,3),2)</f>
      </c>
      <c s="36" t="s">
        <v>54</v>
      </c>
      <c>
        <f>(M1343*21)/100</f>
      </c>
      <c t="s">
        <v>27</v>
      </c>
    </row>
    <row r="1344" spans="1:5" ht="12.75">
      <c r="A1344" s="35" t="s">
        <v>55</v>
      </c>
      <c r="E1344" s="39" t="s">
        <v>3514</v>
      </c>
    </row>
    <row r="1345" spans="1:5" ht="12.75">
      <c r="A1345" s="35" t="s">
        <v>56</v>
      </c>
      <c r="E1345" s="40" t="s">
        <v>5</v>
      </c>
    </row>
    <row r="1346" spans="1:5" ht="12.75">
      <c r="A1346" t="s">
        <v>57</v>
      </c>
      <c r="E1346" s="39" t="s">
        <v>5</v>
      </c>
    </row>
    <row r="1347" spans="1:16" ht="12.75">
      <c r="A1347" t="s">
        <v>49</v>
      </c>
      <c s="34" t="s">
        <v>1341</v>
      </c>
      <c s="34" t="s">
        <v>3543</v>
      </c>
      <c s="35" t="s">
        <v>5</v>
      </c>
      <c s="6" t="s">
        <v>3544</v>
      </c>
      <c s="36" t="s">
        <v>131</v>
      </c>
      <c s="37">
        <v>1</v>
      </c>
      <c s="36">
        <v>0</v>
      </c>
      <c s="36">
        <f>ROUND(G1347*H1347,6)</f>
      </c>
      <c r="L1347" s="38">
        <v>0</v>
      </c>
      <c s="32">
        <f>ROUND(ROUND(L1347,2)*ROUND(G1347,3),2)</f>
      </c>
      <c s="36" t="s">
        <v>54</v>
      </c>
      <c>
        <f>(M1347*21)/100</f>
      </c>
      <c t="s">
        <v>27</v>
      </c>
    </row>
    <row r="1348" spans="1:5" ht="12.75">
      <c r="A1348" s="35" t="s">
        <v>55</v>
      </c>
      <c r="E1348" s="39" t="s">
        <v>3544</v>
      </c>
    </row>
    <row r="1349" spans="1:5" ht="12.75">
      <c r="A1349" s="35" t="s">
        <v>56</v>
      </c>
      <c r="E1349" s="40" t="s">
        <v>5</v>
      </c>
    </row>
    <row r="1350" spans="1:5" ht="12.75">
      <c r="A1350" t="s">
        <v>57</v>
      </c>
      <c r="E1350" s="39" t="s">
        <v>5</v>
      </c>
    </row>
    <row r="1351" spans="1:16" ht="12.75">
      <c r="A1351" t="s">
        <v>49</v>
      </c>
      <c s="34" t="s">
        <v>1343</v>
      </c>
      <c s="34" t="s">
        <v>3493</v>
      </c>
      <c s="35" t="s">
        <v>5</v>
      </c>
      <c s="6" t="s">
        <v>3494</v>
      </c>
      <c s="36" t="s">
        <v>131</v>
      </c>
      <c s="37">
        <v>9</v>
      </c>
      <c s="36">
        <v>0</v>
      </c>
      <c s="36">
        <f>ROUND(G1351*H1351,6)</f>
      </c>
      <c r="L1351" s="38">
        <v>0</v>
      </c>
      <c s="32">
        <f>ROUND(ROUND(L1351,2)*ROUND(G1351,3),2)</f>
      </c>
      <c s="36" t="s">
        <v>54</v>
      </c>
      <c>
        <f>(M1351*21)/100</f>
      </c>
      <c t="s">
        <v>27</v>
      </c>
    </row>
    <row r="1352" spans="1:5" ht="12.75">
      <c r="A1352" s="35" t="s">
        <v>55</v>
      </c>
      <c r="E1352" s="39" t="s">
        <v>3494</v>
      </c>
    </row>
    <row r="1353" spans="1:5" ht="12.75">
      <c r="A1353" s="35" t="s">
        <v>56</v>
      </c>
      <c r="E1353" s="40" t="s">
        <v>5</v>
      </c>
    </row>
    <row r="1354" spans="1:5" ht="12.75">
      <c r="A1354" t="s">
        <v>57</v>
      </c>
      <c r="E1354" s="39" t="s">
        <v>5</v>
      </c>
    </row>
    <row r="1355" spans="1:16" ht="12.75">
      <c r="A1355" t="s">
        <v>49</v>
      </c>
      <c s="34" t="s">
        <v>1347</v>
      </c>
      <c s="34" t="s">
        <v>3495</v>
      </c>
      <c s="35" t="s">
        <v>5</v>
      </c>
      <c s="6" t="s">
        <v>3496</v>
      </c>
      <c s="36" t="s">
        <v>131</v>
      </c>
      <c s="37">
        <v>7</v>
      </c>
      <c s="36">
        <v>0</v>
      </c>
      <c s="36">
        <f>ROUND(G1355*H1355,6)</f>
      </c>
      <c r="L1355" s="38">
        <v>0</v>
      </c>
      <c s="32">
        <f>ROUND(ROUND(L1355,2)*ROUND(G1355,3),2)</f>
      </c>
      <c s="36" t="s">
        <v>54</v>
      </c>
      <c>
        <f>(M1355*21)/100</f>
      </c>
      <c t="s">
        <v>27</v>
      </c>
    </row>
    <row r="1356" spans="1:5" ht="12.75">
      <c r="A1356" s="35" t="s">
        <v>55</v>
      </c>
      <c r="E1356" s="39" t="s">
        <v>3496</v>
      </c>
    </row>
    <row r="1357" spans="1:5" ht="12.75">
      <c r="A1357" s="35" t="s">
        <v>56</v>
      </c>
      <c r="E1357" s="40" t="s">
        <v>5</v>
      </c>
    </row>
    <row r="1358" spans="1:5" ht="12.75">
      <c r="A1358" t="s">
        <v>57</v>
      </c>
      <c r="E1358" s="39" t="s">
        <v>5</v>
      </c>
    </row>
    <row r="1359" spans="1:16" ht="12.75">
      <c r="A1359" t="s">
        <v>49</v>
      </c>
      <c s="34" t="s">
        <v>1353</v>
      </c>
      <c s="34" t="s">
        <v>3497</v>
      </c>
      <c s="35" t="s">
        <v>5</v>
      </c>
      <c s="6" t="s">
        <v>3498</v>
      </c>
      <c s="36" t="s">
        <v>131</v>
      </c>
      <c s="37">
        <v>2</v>
      </c>
      <c s="36">
        <v>0</v>
      </c>
      <c s="36">
        <f>ROUND(G1359*H1359,6)</f>
      </c>
      <c r="L1359" s="38">
        <v>0</v>
      </c>
      <c s="32">
        <f>ROUND(ROUND(L1359,2)*ROUND(G1359,3),2)</f>
      </c>
      <c s="36" t="s">
        <v>54</v>
      </c>
      <c>
        <f>(M1359*21)/100</f>
      </c>
      <c t="s">
        <v>27</v>
      </c>
    </row>
    <row r="1360" spans="1:5" ht="12.75">
      <c r="A1360" s="35" t="s">
        <v>55</v>
      </c>
      <c r="E1360" s="39" t="s">
        <v>3498</v>
      </c>
    </row>
    <row r="1361" spans="1:5" ht="12.75">
      <c r="A1361" s="35" t="s">
        <v>56</v>
      </c>
      <c r="E1361" s="40" t="s">
        <v>5</v>
      </c>
    </row>
    <row r="1362" spans="1:5" ht="12.75">
      <c r="A1362" t="s">
        <v>57</v>
      </c>
      <c r="E1362" s="39" t="s">
        <v>5</v>
      </c>
    </row>
    <row r="1363" spans="1:16" ht="12.75">
      <c r="A1363" t="s">
        <v>49</v>
      </c>
      <c s="34" t="s">
        <v>1356</v>
      </c>
      <c s="34" t="s">
        <v>3503</v>
      </c>
      <c s="35" t="s">
        <v>5</v>
      </c>
      <c s="6" t="s">
        <v>3504</v>
      </c>
      <c s="36" t="s">
        <v>131</v>
      </c>
      <c s="37">
        <v>1</v>
      </c>
      <c s="36">
        <v>0</v>
      </c>
      <c s="36">
        <f>ROUND(G1363*H1363,6)</f>
      </c>
      <c r="L1363" s="38">
        <v>0</v>
      </c>
      <c s="32">
        <f>ROUND(ROUND(L1363,2)*ROUND(G1363,3),2)</f>
      </c>
      <c s="36" t="s">
        <v>54</v>
      </c>
      <c>
        <f>(M1363*21)/100</f>
      </c>
      <c t="s">
        <v>27</v>
      </c>
    </row>
    <row r="1364" spans="1:5" ht="12.75">
      <c r="A1364" s="35" t="s">
        <v>55</v>
      </c>
      <c r="E1364" s="39" t="s">
        <v>3504</v>
      </c>
    </row>
    <row r="1365" spans="1:5" ht="12.75">
      <c r="A1365" s="35" t="s">
        <v>56</v>
      </c>
      <c r="E1365" s="40" t="s">
        <v>5</v>
      </c>
    </row>
    <row r="1366" spans="1:5" ht="12.75">
      <c r="A1366" t="s">
        <v>57</v>
      </c>
      <c r="E1366" s="39" t="s">
        <v>5</v>
      </c>
    </row>
    <row r="1367" spans="1:16" ht="12.75">
      <c r="A1367" t="s">
        <v>49</v>
      </c>
      <c s="34" t="s">
        <v>1359</v>
      </c>
      <c s="34" t="s">
        <v>3529</v>
      </c>
      <c s="35" t="s">
        <v>5</v>
      </c>
      <c s="6" t="s">
        <v>3506</v>
      </c>
      <c s="36" t="s">
        <v>131</v>
      </c>
      <c s="37">
        <v>1</v>
      </c>
      <c s="36">
        <v>0</v>
      </c>
      <c s="36">
        <f>ROUND(G1367*H1367,6)</f>
      </c>
      <c r="L1367" s="38">
        <v>0</v>
      </c>
      <c s="32">
        <f>ROUND(ROUND(L1367,2)*ROUND(G1367,3),2)</f>
      </c>
      <c s="36" t="s">
        <v>54</v>
      </c>
      <c>
        <f>(M1367*21)/100</f>
      </c>
      <c t="s">
        <v>27</v>
      </c>
    </row>
    <row r="1368" spans="1:5" ht="12.75">
      <c r="A1368" s="35" t="s">
        <v>55</v>
      </c>
      <c r="E1368" s="39" t="s">
        <v>3506</v>
      </c>
    </row>
    <row r="1369" spans="1:5" ht="12.75">
      <c r="A1369" s="35" t="s">
        <v>56</v>
      </c>
      <c r="E1369" s="40" t="s">
        <v>5</v>
      </c>
    </row>
    <row r="1370" spans="1:5" ht="12.75">
      <c r="A1370" t="s">
        <v>57</v>
      </c>
      <c r="E1370" s="39" t="s">
        <v>5</v>
      </c>
    </row>
    <row r="1371" spans="1:16" ht="12.75">
      <c r="A1371" t="s">
        <v>49</v>
      </c>
      <c s="34" t="s">
        <v>1362</v>
      </c>
      <c s="34" t="s">
        <v>3517</v>
      </c>
      <c s="35" t="s">
        <v>5</v>
      </c>
      <c s="6" t="s">
        <v>3508</v>
      </c>
      <c s="36" t="s">
        <v>251</v>
      </c>
      <c s="37">
        <v>9</v>
      </c>
      <c s="36">
        <v>0</v>
      </c>
      <c s="36">
        <f>ROUND(G1371*H1371,6)</f>
      </c>
      <c r="L1371" s="38">
        <v>0</v>
      </c>
      <c s="32">
        <f>ROUND(ROUND(L1371,2)*ROUND(G1371,3),2)</f>
      </c>
      <c s="36" t="s">
        <v>54</v>
      </c>
      <c>
        <f>(M1371*21)/100</f>
      </c>
      <c t="s">
        <v>27</v>
      </c>
    </row>
    <row r="1372" spans="1:5" ht="12.75">
      <c r="A1372" s="35" t="s">
        <v>55</v>
      </c>
      <c r="E1372" s="39" t="s">
        <v>3508</v>
      </c>
    </row>
    <row r="1373" spans="1:5" ht="12.75">
      <c r="A1373" s="35" t="s">
        <v>56</v>
      </c>
      <c r="E1373" s="40" t="s">
        <v>5</v>
      </c>
    </row>
    <row r="1374" spans="1:5" ht="12.75">
      <c r="A1374" t="s">
        <v>57</v>
      </c>
      <c r="E137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3594</v>
      </c>
      <c s="42">
        <f>Rekapitulace!C32</f>
      </c>
      <c s="20" t="s">
        <v>0</v>
      </c>
      <c t="s">
        <v>22</v>
      </c>
      <c t="s">
        <v>27</v>
      </c>
    </row>
    <row r="4" spans="1:16" ht="32" customHeight="1">
      <c r="A4" s="24" t="s">
        <v>19</v>
      </c>
      <c s="25" t="s">
        <v>28</v>
      </c>
      <c s="27" t="s">
        <v>3594</v>
      </c>
      <c r="E4" s="26" t="s">
        <v>3595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3594</v>
      </c>
      <c r="E8" s="30" t="s">
        <v>3595</v>
      </c>
      <c r="J8" s="29">
        <f>0+J9+J14+J19+J32+J37</f>
      </c>
      <c s="29">
        <f>0+K9+K14+K19+K32+K37</f>
      </c>
      <c s="29">
        <f>0+L9+L14+L19+L32+L37</f>
      </c>
      <c s="29">
        <f>0+M9+M14+M19+M32+M37</f>
      </c>
    </row>
    <row r="9" spans="1:13" ht="12.75">
      <c r="A9" t="s">
        <v>46</v>
      </c>
      <c r="C9" s="31" t="s">
        <v>3597</v>
      </c>
      <c r="E9" s="33" t="s">
        <v>3598</v>
      </c>
      <c r="J9" s="32">
        <f>0</f>
      </c>
      <c s="32">
        <f>0</f>
      </c>
      <c s="32">
        <f>0+L10</f>
      </c>
      <c s="32">
        <f>0+M10</f>
      </c>
    </row>
    <row r="10" spans="1:16" ht="12.75">
      <c r="A10" t="s">
        <v>49</v>
      </c>
      <c s="34" t="s">
        <v>50</v>
      </c>
      <c s="34" t="s">
        <v>3599</v>
      </c>
      <c s="35" t="s">
        <v>5</v>
      </c>
      <c s="6" t="s">
        <v>3600</v>
      </c>
      <c s="36" t="s">
        <v>100</v>
      </c>
      <c s="37">
        <v>1</v>
      </c>
      <c s="36">
        <v>0</v>
      </c>
      <c s="36">
        <f>ROUND(G10*H10,6)</f>
      </c>
      <c r="L10" s="38">
        <v>0</v>
      </c>
      <c s="32">
        <f>ROUND(ROUND(L10,2)*ROUND(G10,3),2)</f>
      </c>
      <c s="36" t="s">
        <v>54</v>
      </c>
      <c>
        <f>(M10*21)/100</f>
      </c>
      <c t="s">
        <v>27</v>
      </c>
    </row>
    <row r="11" spans="1:5" ht="12.75">
      <c r="A11" s="35" t="s">
        <v>55</v>
      </c>
      <c r="E11" s="39" t="s">
        <v>3600</v>
      </c>
    </row>
    <row r="12" spans="1:5" ht="12.75">
      <c r="A12" s="35" t="s">
        <v>56</v>
      </c>
      <c r="E12" s="40" t="s">
        <v>5</v>
      </c>
    </row>
    <row r="13" spans="1:5" ht="12.75">
      <c r="A13" t="s">
        <v>57</v>
      </c>
      <c r="E13" s="39" t="s">
        <v>5</v>
      </c>
    </row>
    <row r="14" spans="1:13" ht="12.75">
      <c r="A14" t="s">
        <v>46</v>
      </c>
      <c r="C14" s="31" t="s">
        <v>3601</v>
      </c>
      <c r="E14" s="33" t="s">
        <v>3602</v>
      </c>
      <c r="J14" s="32">
        <f>0</f>
      </c>
      <c s="32">
        <f>0</f>
      </c>
      <c s="32">
        <f>0+L15</f>
      </c>
      <c s="32">
        <f>0+M15</f>
      </c>
    </row>
    <row r="15" spans="1:16" ht="12.75">
      <c r="A15" t="s">
        <v>49</v>
      </c>
      <c s="34" t="s">
        <v>27</v>
      </c>
      <c s="34" t="s">
        <v>3603</v>
      </c>
      <c s="35" t="s">
        <v>5</v>
      </c>
      <c s="6" t="s">
        <v>3604</v>
      </c>
      <c s="36" t="s">
        <v>100</v>
      </c>
      <c s="37">
        <v>1</v>
      </c>
      <c s="36">
        <v>0</v>
      </c>
      <c s="36">
        <f>ROUND(G15*H15,6)</f>
      </c>
      <c r="L15" s="38">
        <v>0</v>
      </c>
      <c s="32">
        <f>ROUND(ROUND(L15,2)*ROUND(G15,3),2)</f>
      </c>
      <c s="36" t="s">
        <v>54</v>
      </c>
      <c>
        <f>(M15*21)/100</f>
      </c>
      <c t="s">
        <v>27</v>
      </c>
    </row>
    <row r="16" spans="1:5" ht="12.75">
      <c r="A16" s="35" t="s">
        <v>55</v>
      </c>
      <c r="E16" s="39" t="s">
        <v>3604</v>
      </c>
    </row>
    <row r="17" spans="1:5" ht="12.75">
      <c r="A17" s="35" t="s">
        <v>56</v>
      </c>
      <c r="E17" s="40" t="s">
        <v>5</v>
      </c>
    </row>
    <row r="18" spans="1:5" ht="12.75">
      <c r="A18" t="s">
        <v>57</v>
      </c>
      <c r="E18" s="39" t="s">
        <v>5</v>
      </c>
    </row>
    <row r="19" spans="1:13" ht="12.75">
      <c r="A19" t="s">
        <v>46</v>
      </c>
      <c r="C19" s="31" t="s">
        <v>3605</v>
      </c>
      <c r="E19" s="33" t="s">
        <v>3606</v>
      </c>
      <c r="J19" s="32">
        <f>0</f>
      </c>
      <c s="32">
        <f>0</f>
      </c>
      <c s="32">
        <f>0+L20+L24+L28</f>
      </c>
      <c s="32">
        <f>0+M20+M24+M28</f>
      </c>
    </row>
    <row r="20" spans="1:16" ht="12.75">
      <c r="A20" t="s">
        <v>49</v>
      </c>
      <c s="34" t="s">
        <v>25</v>
      </c>
      <c s="34" t="s">
        <v>3607</v>
      </c>
      <c s="35" t="s">
        <v>5</v>
      </c>
      <c s="6" t="s">
        <v>3608</v>
      </c>
      <c s="36" t="s">
        <v>100</v>
      </c>
      <c s="37">
        <v>1</v>
      </c>
      <c s="36">
        <v>0</v>
      </c>
      <c s="36">
        <f>ROUND(G20*H20,6)</f>
      </c>
      <c r="L20" s="38">
        <v>0</v>
      </c>
      <c s="32">
        <f>ROUND(ROUND(L20,2)*ROUND(G20,3),2)</f>
      </c>
      <c s="36" t="s">
        <v>54</v>
      </c>
      <c>
        <f>(M20*21)/100</f>
      </c>
      <c t="s">
        <v>27</v>
      </c>
    </row>
    <row r="21" spans="1:5" ht="12.75">
      <c r="A21" s="35" t="s">
        <v>55</v>
      </c>
      <c r="E21" s="39" t="s">
        <v>3608</v>
      </c>
    </row>
    <row r="22" spans="1:5" ht="12.75">
      <c r="A22" s="35" t="s">
        <v>56</v>
      </c>
      <c r="E22" s="40" t="s">
        <v>5</v>
      </c>
    </row>
    <row r="23" spans="1:5" ht="12.75">
      <c r="A23" t="s">
        <v>57</v>
      </c>
      <c r="E23" s="39" t="s">
        <v>5</v>
      </c>
    </row>
    <row r="24" spans="1:16" ht="12.75">
      <c r="A24" t="s">
        <v>49</v>
      </c>
      <c s="34" t="s">
        <v>63</v>
      </c>
      <c s="34" t="s">
        <v>3609</v>
      </c>
      <c s="35" t="s">
        <v>5</v>
      </c>
      <c s="6" t="s">
        <v>3610</v>
      </c>
      <c s="36" t="s">
        <v>100</v>
      </c>
      <c s="37">
        <v>1</v>
      </c>
      <c s="36">
        <v>0</v>
      </c>
      <c s="36">
        <f>ROUND(G24*H24,6)</f>
      </c>
      <c r="L24" s="38">
        <v>0</v>
      </c>
      <c s="32">
        <f>ROUND(ROUND(L24,2)*ROUND(G24,3),2)</f>
      </c>
      <c s="36" t="s">
        <v>54</v>
      </c>
      <c>
        <f>(M24*21)/100</f>
      </c>
      <c t="s">
        <v>27</v>
      </c>
    </row>
    <row r="25" spans="1:5" ht="12.75">
      <c r="A25" s="35" t="s">
        <v>55</v>
      </c>
      <c r="E25" s="39" t="s">
        <v>3610</v>
      </c>
    </row>
    <row r="26" spans="1:5" ht="12.75">
      <c r="A26" s="35" t="s">
        <v>56</v>
      </c>
      <c r="E26" s="40" t="s">
        <v>5</v>
      </c>
    </row>
    <row r="27" spans="1:5" ht="12.75">
      <c r="A27" t="s">
        <v>57</v>
      </c>
      <c r="E27" s="39" t="s">
        <v>5</v>
      </c>
    </row>
    <row r="28" spans="1:16" ht="12.75">
      <c r="A28" t="s">
        <v>49</v>
      </c>
      <c s="34" t="s">
        <v>66</v>
      </c>
      <c s="34" t="s">
        <v>3611</v>
      </c>
      <c s="35" t="s">
        <v>5</v>
      </c>
      <c s="6" t="s">
        <v>3612</v>
      </c>
      <c s="36" t="s">
        <v>100</v>
      </c>
      <c s="37">
        <v>1</v>
      </c>
      <c s="36">
        <v>0</v>
      </c>
      <c s="36">
        <f>ROUND(G28*H28,6)</f>
      </c>
      <c r="L28" s="38">
        <v>0</v>
      </c>
      <c s="32">
        <f>ROUND(ROUND(L28,2)*ROUND(G28,3),2)</f>
      </c>
      <c s="36" t="s">
        <v>54</v>
      </c>
      <c>
        <f>(M28*21)/100</f>
      </c>
      <c t="s">
        <v>27</v>
      </c>
    </row>
    <row r="29" spans="1:5" ht="12.75">
      <c r="A29" s="35" t="s">
        <v>55</v>
      </c>
      <c r="E29" s="39" t="s">
        <v>3612</v>
      </c>
    </row>
    <row r="30" spans="1:5" ht="12.75">
      <c r="A30" s="35" t="s">
        <v>56</v>
      </c>
      <c r="E30" s="40" t="s">
        <v>5</v>
      </c>
    </row>
    <row r="31" spans="1:5" ht="12.75">
      <c r="A31" t="s">
        <v>57</v>
      </c>
      <c r="E31" s="39" t="s">
        <v>5</v>
      </c>
    </row>
    <row r="32" spans="1:13" ht="12.75">
      <c r="A32" t="s">
        <v>46</v>
      </c>
      <c r="C32" s="31" t="s">
        <v>3613</v>
      </c>
      <c r="E32" s="33" t="s">
        <v>3614</v>
      </c>
      <c r="J32" s="32">
        <f>0</f>
      </c>
      <c s="32">
        <f>0</f>
      </c>
      <c s="32">
        <f>0+L33</f>
      </c>
      <c s="32">
        <f>0+M33</f>
      </c>
    </row>
    <row r="33" spans="1:16" ht="12.75">
      <c r="A33" t="s">
        <v>49</v>
      </c>
      <c s="34" t="s">
        <v>26</v>
      </c>
      <c s="34" t="s">
        <v>3615</v>
      </c>
      <c s="35" t="s">
        <v>5</v>
      </c>
      <c s="6" t="s">
        <v>3616</v>
      </c>
      <c s="36" t="s">
        <v>100</v>
      </c>
      <c s="37">
        <v>1</v>
      </c>
      <c s="36">
        <v>0</v>
      </c>
      <c s="36">
        <f>ROUND(G33*H33,6)</f>
      </c>
      <c r="L33" s="38">
        <v>0</v>
      </c>
      <c s="32">
        <f>ROUND(ROUND(L33,2)*ROUND(G33,3),2)</f>
      </c>
      <c s="36" t="s">
        <v>54</v>
      </c>
      <c>
        <f>(M33*21)/100</f>
      </c>
      <c t="s">
        <v>27</v>
      </c>
    </row>
    <row r="34" spans="1:5" ht="12.75">
      <c r="A34" s="35" t="s">
        <v>55</v>
      </c>
      <c r="E34" s="39" t="s">
        <v>3616</v>
      </c>
    </row>
    <row r="35" spans="1:5" ht="12.75">
      <c r="A35" s="35" t="s">
        <v>56</v>
      </c>
      <c r="E35" s="40" t="s">
        <v>5</v>
      </c>
    </row>
    <row r="36" spans="1:5" ht="12.75">
      <c r="A36" t="s">
        <v>57</v>
      </c>
      <c r="E36" s="39" t="s">
        <v>5</v>
      </c>
    </row>
    <row r="37" spans="1:13" ht="12.75">
      <c r="A37" t="s">
        <v>46</v>
      </c>
      <c r="C37" s="31" t="s">
        <v>3617</v>
      </c>
      <c r="E37" s="33" t="s">
        <v>3618</v>
      </c>
      <c r="J37" s="32">
        <f>0</f>
      </c>
      <c s="32">
        <f>0</f>
      </c>
      <c s="32">
        <f>0+L38</f>
      </c>
      <c s="32">
        <f>0+M38</f>
      </c>
    </row>
    <row r="38" spans="1:16" ht="12.75">
      <c r="A38" t="s">
        <v>49</v>
      </c>
      <c s="34" t="s">
        <v>71</v>
      </c>
      <c s="34" t="s">
        <v>3619</v>
      </c>
      <c s="35" t="s">
        <v>5</v>
      </c>
      <c s="6" t="s">
        <v>3620</v>
      </c>
      <c s="36" t="s">
        <v>100</v>
      </c>
      <c s="37">
        <v>1</v>
      </c>
      <c s="36">
        <v>0</v>
      </c>
      <c s="36">
        <f>ROUND(G38*H38,6)</f>
      </c>
      <c r="L38" s="38">
        <v>0</v>
      </c>
      <c s="32">
        <f>ROUND(ROUND(L38,2)*ROUND(G38,3),2)</f>
      </c>
      <c s="36" t="s">
        <v>54</v>
      </c>
      <c>
        <f>(M38*21)/100</f>
      </c>
      <c t="s">
        <v>27</v>
      </c>
    </row>
    <row r="39" spans="1:5" ht="12.75">
      <c r="A39" s="35" t="s">
        <v>55</v>
      </c>
      <c r="E39" s="39" t="s">
        <v>3620</v>
      </c>
    </row>
    <row r="40" spans="1:5" ht="12.75">
      <c r="A40" s="35" t="s">
        <v>56</v>
      </c>
      <c r="E40" s="40" t="s">
        <v>5</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2">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0+L10+L14+L18+L22+L26+L30+L34+L38+L42+L46+L50+L54</f>
      </c>
      <c s="32">
        <f>0+M10+M14+M18+M22+M26+M30+M34+M38+M42+M46+M50+M54</f>
      </c>
    </row>
    <row r="10" spans="1:16" ht="25.5">
      <c r="A10" t="s">
        <v>49</v>
      </c>
      <c s="34" t="s">
        <v>50</v>
      </c>
      <c s="34" t="s">
        <v>51</v>
      </c>
      <c s="35" t="s">
        <v>5</v>
      </c>
      <c s="6" t="s">
        <v>52</v>
      </c>
      <c s="36" t="s">
        <v>53</v>
      </c>
      <c s="37">
        <v>117.54</v>
      </c>
      <c s="36">
        <v>0</v>
      </c>
      <c s="36">
        <f>ROUND(G10*H10,6)</f>
      </c>
      <c r="L10" s="38">
        <v>0</v>
      </c>
      <c s="32">
        <f>ROUND(ROUND(L10,2)*ROUND(G10,3),2)</f>
      </c>
      <c s="36" t="s">
        <v>54</v>
      </c>
      <c>
        <f>(M10*21)/100</f>
      </c>
      <c t="s">
        <v>27</v>
      </c>
    </row>
    <row r="11" spans="1:5" ht="25.5">
      <c r="A11" s="35" t="s">
        <v>55</v>
      </c>
      <c r="E11" s="39" t="s">
        <v>52</v>
      </c>
    </row>
    <row r="12" spans="1:5" ht="12.75">
      <c r="A12" s="35" t="s">
        <v>56</v>
      </c>
      <c r="E12" s="40" t="s">
        <v>5</v>
      </c>
    </row>
    <row r="13" spans="1:5" ht="12.75">
      <c r="A13" t="s">
        <v>57</v>
      </c>
      <c r="E13" s="39" t="s">
        <v>5</v>
      </c>
    </row>
    <row r="14" spans="1:16" ht="25.5">
      <c r="A14" t="s">
        <v>49</v>
      </c>
      <c s="34" t="s">
        <v>27</v>
      </c>
      <c s="34" t="s">
        <v>58</v>
      </c>
      <c s="35" t="s">
        <v>5</v>
      </c>
      <c s="6" t="s">
        <v>59</v>
      </c>
      <c s="36" t="s">
        <v>53</v>
      </c>
      <c s="37">
        <v>118.058</v>
      </c>
      <c s="36">
        <v>0</v>
      </c>
      <c s="36">
        <f>ROUND(G14*H14,6)</f>
      </c>
      <c r="L14" s="38">
        <v>0</v>
      </c>
      <c s="32">
        <f>ROUND(ROUND(L14,2)*ROUND(G14,3),2)</f>
      </c>
      <c s="36" t="s">
        <v>54</v>
      </c>
      <c>
        <f>(M14*21)/100</f>
      </c>
      <c t="s">
        <v>27</v>
      </c>
    </row>
    <row r="15" spans="1:5" ht="25.5">
      <c r="A15" s="35" t="s">
        <v>55</v>
      </c>
      <c r="E15" s="39" t="s">
        <v>59</v>
      </c>
    </row>
    <row r="16" spans="1:5" ht="12.75">
      <c r="A16" s="35" t="s">
        <v>56</v>
      </c>
      <c r="E16" s="40" t="s">
        <v>5</v>
      </c>
    </row>
    <row r="17" spans="1:5" ht="12.75">
      <c r="A17" t="s">
        <v>57</v>
      </c>
      <c r="E17" s="39" t="s">
        <v>5</v>
      </c>
    </row>
    <row r="18" spans="1:16" ht="38.25">
      <c r="A18" t="s">
        <v>49</v>
      </c>
      <c s="34" t="s">
        <v>25</v>
      </c>
      <c s="34" t="s">
        <v>60</v>
      </c>
      <c s="35" t="s">
        <v>5</v>
      </c>
      <c s="6" t="s">
        <v>61</v>
      </c>
      <c s="36" t="s">
        <v>53</v>
      </c>
      <c s="37">
        <v>628.263</v>
      </c>
      <c s="36">
        <v>0</v>
      </c>
      <c s="36">
        <f>ROUND(G18*H18,6)</f>
      </c>
      <c r="L18" s="38">
        <v>0</v>
      </c>
      <c s="32">
        <f>ROUND(ROUND(L18,2)*ROUND(G18,3),2)</f>
      </c>
      <c s="36" t="s">
        <v>54</v>
      </c>
      <c>
        <f>(M18*21)/100</f>
      </c>
      <c t="s">
        <v>27</v>
      </c>
    </row>
    <row r="19" spans="1:5" ht="38.25">
      <c r="A19" s="35" t="s">
        <v>55</v>
      </c>
      <c r="E19" s="39" t="s">
        <v>62</v>
      </c>
    </row>
    <row r="20" spans="1:5" ht="12.75">
      <c r="A20" s="35" t="s">
        <v>56</v>
      </c>
      <c r="E20" s="40" t="s">
        <v>5</v>
      </c>
    </row>
    <row r="21" spans="1:5" ht="12.75">
      <c r="A21" t="s">
        <v>57</v>
      </c>
      <c r="E21" s="39" t="s">
        <v>5</v>
      </c>
    </row>
    <row r="22" spans="1:16" ht="25.5">
      <c r="A22" t="s">
        <v>49</v>
      </c>
      <c s="34" t="s">
        <v>63</v>
      </c>
      <c s="34" t="s">
        <v>64</v>
      </c>
      <c s="35" t="s">
        <v>5</v>
      </c>
      <c s="6" t="s">
        <v>65</v>
      </c>
      <c s="36" t="s">
        <v>53</v>
      </c>
      <c s="37">
        <v>21.826</v>
      </c>
      <c s="36">
        <v>0</v>
      </c>
      <c s="36">
        <f>ROUND(G22*H22,6)</f>
      </c>
      <c r="L22" s="38">
        <v>0</v>
      </c>
      <c s="32">
        <f>ROUND(ROUND(L22,2)*ROUND(G22,3),2)</f>
      </c>
      <c s="36" t="s">
        <v>54</v>
      </c>
      <c>
        <f>(M22*21)/100</f>
      </c>
      <c t="s">
        <v>27</v>
      </c>
    </row>
    <row r="23" spans="1:5" ht="25.5">
      <c r="A23" s="35" t="s">
        <v>55</v>
      </c>
      <c r="E23" s="39" t="s">
        <v>65</v>
      </c>
    </row>
    <row r="24" spans="1:5" ht="12.75">
      <c r="A24" s="35" t="s">
        <v>56</v>
      </c>
      <c r="E24" s="40" t="s">
        <v>5</v>
      </c>
    </row>
    <row r="25" spans="1:5" ht="12.75">
      <c r="A25" t="s">
        <v>57</v>
      </c>
      <c r="E25" s="39" t="s">
        <v>5</v>
      </c>
    </row>
    <row r="26" spans="1:16" ht="38.25">
      <c r="A26" t="s">
        <v>49</v>
      </c>
      <c s="34" t="s">
        <v>66</v>
      </c>
      <c s="34" t="s">
        <v>67</v>
      </c>
      <c s="35" t="s">
        <v>5</v>
      </c>
      <c s="6" t="s">
        <v>68</v>
      </c>
      <c s="36" t="s">
        <v>53</v>
      </c>
      <c s="37">
        <v>18.421</v>
      </c>
      <c s="36">
        <v>0</v>
      </c>
      <c s="36">
        <f>ROUND(G26*H26,6)</f>
      </c>
      <c r="L26" s="38">
        <v>0</v>
      </c>
      <c s="32">
        <f>ROUND(ROUND(L26,2)*ROUND(G26,3),2)</f>
      </c>
      <c s="36" t="s">
        <v>54</v>
      </c>
      <c>
        <f>(M26*21)/100</f>
      </c>
      <c t="s">
        <v>27</v>
      </c>
    </row>
    <row r="27" spans="1:5" ht="38.25">
      <c r="A27" s="35" t="s">
        <v>55</v>
      </c>
      <c r="E27" s="39" t="s">
        <v>68</v>
      </c>
    </row>
    <row r="28" spans="1:5" ht="12.75">
      <c r="A28" s="35" t="s">
        <v>56</v>
      </c>
      <c r="E28" s="40" t="s">
        <v>5</v>
      </c>
    </row>
    <row r="29" spans="1:5" ht="12.75">
      <c r="A29" t="s">
        <v>57</v>
      </c>
      <c r="E29" s="39" t="s">
        <v>5</v>
      </c>
    </row>
    <row r="30" spans="1:16" ht="25.5">
      <c r="A30" t="s">
        <v>49</v>
      </c>
      <c s="34" t="s">
        <v>26</v>
      </c>
      <c s="34" t="s">
        <v>69</v>
      </c>
      <c s="35" t="s">
        <v>5</v>
      </c>
      <c s="6" t="s">
        <v>70</v>
      </c>
      <c s="36" t="s">
        <v>53</v>
      </c>
      <c s="37">
        <v>0.277</v>
      </c>
      <c s="36">
        <v>0</v>
      </c>
      <c s="36">
        <f>ROUND(G30*H30,6)</f>
      </c>
      <c r="L30" s="38">
        <v>0</v>
      </c>
      <c s="32">
        <f>ROUND(ROUND(L30,2)*ROUND(G30,3),2)</f>
      </c>
      <c s="36" t="s">
        <v>54</v>
      </c>
      <c>
        <f>(M30*21)/100</f>
      </c>
      <c t="s">
        <v>27</v>
      </c>
    </row>
    <row r="31" spans="1:5" ht="25.5">
      <c r="A31" s="35" t="s">
        <v>55</v>
      </c>
      <c r="E31" s="39" t="s">
        <v>70</v>
      </c>
    </row>
    <row r="32" spans="1:5" ht="12.75">
      <c r="A32" s="35" t="s">
        <v>56</v>
      </c>
      <c r="E32" s="40" t="s">
        <v>5</v>
      </c>
    </row>
    <row r="33" spans="1:5" ht="12.75">
      <c r="A33" t="s">
        <v>57</v>
      </c>
      <c r="E33" s="39" t="s">
        <v>5</v>
      </c>
    </row>
    <row r="34" spans="1:16" ht="25.5">
      <c r="A34" t="s">
        <v>49</v>
      </c>
      <c s="34" t="s">
        <v>71</v>
      </c>
      <c s="34" t="s">
        <v>72</v>
      </c>
      <c s="35" t="s">
        <v>5</v>
      </c>
      <c s="6" t="s">
        <v>73</v>
      </c>
      <c s="36" t="s">
        <v>53</v>
      </c>
      <c s="37">
        <v>12.211</v>
      </c>
      <c s="36">
        <v>0</v>
      </c>
      <c s="36">
        <f>ROUND(G34*H34,6)</f>
      </c>
      <c r="L34" s="38">
        <v>0</v>
      </c>
      <c s="32">
        <f>ROUND(ROUND(L34,2)*ROUND(G34,3),2)</f>
      </c>
      <c s="36" t="s">
        <v>54</v>
      </c>
      <c>
        <f>(M34*21)/100</f>
      </c>
      <c t="s">
        <v>27</v>
      </c>
    </row>
    <row r="35" spans="1:5" ht="25.5">
      <c r="A35" s="35" t="s">
        <v>55</v>
      </c>
      <c r="E35" s="39" t="s">
        <v>73</v>
      </c>
    </row>
    <row r="36" spans="1:5" ht="153">
      <c r="A36" s="35" t="s">
        <v>56</v>
      </c>
      <c r="E36" s="41" t="s">
        <v>74</v>
      </c>
    </row>
    <row r="37" spans="1:5" ht="12.75">
      <c r="A37" t="s">
        <v>57</v>
      </c>
      <c r="E37" s="39" t="s">
        <v>5</v>
      </c>
    </row>
    <row r="38" spans="1:16" ht="25.5">
      <c r="A38" t="s">
        <v>49</v>
      </c>
      <c s="34" t="s">
        <v>75</v>
      </c>
      <c s="34" t="s">
        <v>76</v>
      </c>
      <c s="35" t="s">
        <v>5</v>
      </c>
      <c s="6" t="s">
        <v>77</v>
      </c>
      <c s="36" t="s">
        <v>53</v>
      </c>
      <c s="37">
        <v>5.676</v>
      </c>
      <c s="36">
        <v>0</v>
      </c>
      <c s="36">
        <f>ROUND(G38*H38,6)</f>
      </c>
      <c r="L38" s="38">
        <v>0</v>
      </c>
      <c s="32">
        <f>ROUND(ROUND(L38,2)*ROUND(G38,3),2)</f>
      </c>
      <c s="36" t="s">
        <v>54</v>
      </c>
      <c>
        <f>(M38*21)/100</f>
      </c>
      <c t="s">
        <v>27</v>
      </c>
    </row>
    <row r="39" spans="1:5" ht="25.5">
      <c r="A39" s="35" t="s">
        <v>55</v>
      </c>
      <c r="E39" s="39" t="s">
        <v>77</v>
      </c>
    </row>
    <row r="40" spans="1:5" ht="12.75">
      <c r="A40" s="35" t="s">
        <v>56</v>
      </c>
      <c r="E40" s="40" t="s">
        <v>5</v>
      </c>
    </row>
    <row r="41" spans="1:5" ht="12.75">
      <c r="A41" t="s">
        <v>57</v>
      </c>
      <c r="E41" s="39" t="s">
        <v>5</v>
      </c>
    </row>
    <row r="42" spans="1:16" ht="25.5">
      <c r="A42" t="s">
        <v>49</v>
      </c>
      <c s="34" t="s">
        <v>78</v>
      </c>
      <c s="34" t="s">
        <v>79</v>
      </c>
      <c s="35" t="s">
        <v>5</v>
      </c>
      <c s="6" t="s">
        <v>80</v>
      </c>
      <c s="36" t="s">
        <v>53</v>
      </c>
      <c s="37">
        <v>5.416</v>
      </c>
      <c s="36">
        <v>0</v>
      </c>
      <c s="36">
        <f>ROUND(G42*H42,6)</f>
      </c>
      <c r="L42" s="38">
        <v>0</v>
      </c>
      <c s="32">
        <f>ROUND(ROUND(L42,2)*ROUND(G42,3),2)</f>
      </c>
      <c s="36" t="s">
        <v>54</v>
      </c>
      <c>
        <f>(M42*21)/100</f>
      </c>
      <c t="s">
        <v>27</v>
      </c>
    </row>
    <row r="43" spans="1:5" ht="25.5">
      <c r="A43" s="35" t="s">
        <v>55</v>
      </c>
      <c r="E43" s="39" t="s">
        <v>80</v>
      </c>
    </row>
    <row r="44" spans="1:5" ht="12.75">
      <c r="A44" s="35" t="s">
        <v>56</v>
      </c>
      <c r="E44" s="40" t="s">
        <v>5</v>
      </c>
    </row>
    <row r="45" spans="1:5" ht="12.75">
      <c r="A45" t="s">
        <v>57</v>
      </c>
      <c r="E45" s="39" t="s">
        <v>5</v>
      </c>
    </row>
    <row r="46" spans="1:16" ht="25.5">
      <c r="A46" t="s">
        <v>49</v>
      </c>
      <c s="34" t="s">
        <v>81</v>
      </c>
      <c s="34" t="s">
        <v>82</v>
      </c>
      <c s="35" t="s">
        <v>5</v>
      </c>
      <c s="6" t="s">
        <v>83</v>
      </c>
      <c s="36" t="s">
        <v>53</v>
      </c>
      <c s="37">
        <v>2.367</v>
      </c>
      <c s="36">
        <v>0</v>
      </c>
      <c s="36">
        <f>ROUND(G46*H46,6)</f>
      </c>
      <c r="L46" s="38">
        <v>0</v>
      </c>
      <c s="32">
        <f>ROUND(ROUND(L46,2)*ROUND(G46,3),2)</f>
      </c>
      <c s="36" t="s">
        <v>54</v>
      </c>
      <c>
        <f>(M46*21)/100</f>
      </c>
      <c t="s">
        <v>27</v>
      </c>
    </row>
    <row r="47" spans="1:5" ht="25.5">
      <c r="A47" s="35" t="s">
        <v>55</v>
      </c>
      <c r="E47" s="39" t="s">
        <v>83</v>
      </c>
    </row>
    <row r="48" spans="1:5" ht="12.75">
      <c r="A48" s="35" t="s">
        <v>56</v>
      </c>
      <c r="E48" s="40" t="s">
        <v>5</v>
      </c>
    </row>
    <row r="49" spans="1:5" ht="12.75">
      <c r="A49" t="s">
        <v>57</v>
      </c>
      <c r="E49" s="39" t="s">
        <v>5</v>
      </c>
    </row>
    <row r="50" spans="1:16" ht="25.5">
      <c r="A50" t="s">
        <v>49</v>
      </c>
      <c s="34" t="s">
        <v>84</v>
      </c>
      <c s="34" t="s">
        <v>85</v>
      </c>
      <c s="35" t="s">
        <v>5</v>
      </c>
      <c s="6" t="s">
        <v>86</v>
      </c>
      <c s="36" t="s">
        <v>53</v>
      </c>
      <c s="37">
        <v>1.111</v>
      </c>
      <c s="36">
        <v>0</v>
      </c>
      <c s="36">
        <f>ROUND(G50*H50,6)</f>
      </c>
      <c r="L50" s="38">
        <v>0</v>
      </c>
      <c s="32">
        <f>ROUND(ROUND(L50,2)*ROUND(G50,3),2)</f>
      </c>
      <c s="36" t="s">
        <v>54</v>
      </c>
      <c>
        <f>(M50*21)/100</f>
      </c>
      <c t="s">
        <v>27</v>
      </c>
    </row>
    <row r="51" spans="1:5" ht="38.25">
      <c r="A51" s="35" t="s">
        <v>55</v>
      </c>
      <c r="E51" s="39" t="s">
        <v>87</v>
      </c>
    </row>
    <row r="52" spans="1:5" ht="12.75">
      <c r="A52" s="35" t="s">
        <v>56</v>
      </c>
      <c r="E52" s="40" t="s">
        <v>5</v>
      </c>
    </row>
    <row r="53" spans="1:5" ht="12.75">
      <c r="A53" t="s">
        <v>57</v>
      </c>
      <c r="E53" s="39" t="s">
        <v>5</v>
      </c>
    </row>
    <row r="54" spans="1:16" ht="38.25">
      <c r="A54" t="s">
        <v>49</v>
      </c>
      <c s="34" t="s">
        <v>88</v>
      </c>
      <c s="34" t="s">
        <v>89</v>
      </c>
      <c s="35" t="s">
        <v>5</v>
      </c>
      <c s="6" t="s">
        <v>90</v>
      </c>
      <c s="36" t="s">
        <v>53</v>
      </c>
      <c s="37">
        <v>4.45</v>
      </c>
      <c s="36">
        <v>0</v>
      </c>
      <c s="36">
        <f>ROUND(G54*H54,6)</f>
      </c>
      <c r="L54" s="38">
        <v>0</v>
      </c>
      <c s="32">
        <f>ROUND(ROUND(L54,2)*ROUND(G54,3),2)</f>
      </c>
      <c s="36" t="s">
        <v>54</v>
      </c>
      <c>
        <f>(M54*21)/100</f>
      </c>
      <c t="s">
        <v>27</v>
      </c>
    </row>
    <row r="55" spans="1:5" ht="38.25">
      <c r="A55" s="35" t="s">
        <v>55</v>
      </c>
      <c r="E55" s="39" t="s">
        <v>91</v>
      </c>
    </row>
    <row r="56" spans="1:5" ht="12.75">
      <c r="A56" s="35" t="s">
        <v>56</v>
      </c>
      <c r="E56" s="40" t="s">
        <v>5</v>
      </c>
    </row>
    <row r="57" spans="1:5" ht="12.75">
      <c r="A57" t="s">
        <v>57</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92</v>
      </c>
      <c s="42">
        <f>Rekapitulace!C12</f>
      </c>
      <c s="20" t="s">
        <v>0</v>
      </c>
      <c t="s">
        <v>22</v>
      </c>
      <c t="s">
        <v>27</v>
      </c>
    </row>
    <row r="4" spans="1:16" ht="32" customHeight="1">
      <c r="A4" s="24" t="s">
        <v>19</v>
      </c>
      <c s="25" t="s">
        <v>28</v>
      </c>
      <c s="27" t="s">
        <v>92</v>
      </c>
      <c r="E4" s="26" t="s">
        <v>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95</v>
      </c>
      <c r="E8" s="30" t="s">
        <v>93</v>
      </c>
      <c r="J8" s="29">
        <f>0+J9+J14+J27</f>
      </c>
      <c s="29">
        <f>0+K9+K14+K27</f>
      </c>
      <c s="29">
        <f>0+L9+L14+L27</f>
      </c>
      <c s="29">
        <f>0+M9+M14+M27</f>
      </c>
    </row>
    <row r="9" spans="1:13" ht="12.75">
      <c r="A9" t="s">
        <v>46</v>
      </c>
      <c r="C9" s="31" t="s">
        <v>96</v>
      </c>
      <c r="E9" s="33" t="s">
        <v>97</v>
      </c>
      <c r="J9" s="32">
        <f>0</f>
      </c>
      <c s="32">
        <f>0</f>
      </c>
      <c s="32">
        <f>0+L10</f>
      </c>
      <c s="32">
        <f>0+M10</f>
      </c>
    </row>
    <row r="10" spans="1:16" ht="12.75">
      <c r="A10" t="s">
        <v>49</v>
      </c>
      <c s="34" t="s">
        <v>84</v>
      </c>
      <c s="34" t="s">
        <v>98</v>
      </c>
      <c s="35" t="s">
        <v>5</v>
      </c>
      <c s="6" t="s">
        <v>99</v>
      </c>
      <c s="36" t="s">
        <v>100</v>
      </c>
      <c s="37">
        <v>1</v>
      </c>
      <c s="36">
        <v>0</v>
      </c>
      <c s="36">
        <f>ROUND(G10*H10,6)</f>
      </c>
      <c r="L10" s="38">
        <v>0</v>
      </c>
      <c s="32">
        <f>ROUND(ROUND(L10,2)*ROUND(G10,3),2)</f>
      </c>
      <c s="36" t="s">
        <v>54</v>
      </c>
      <c>
        <f>(M10*21)/100</f>
      </c>
      <c t="s">
        <v>27</v>
      </c>
    </row>
    <row r="11" spans="1:5" ht="12.75">
      <c r="A11" s="35" t="s">
        <v>55</v>
      </c>
      <c r="E11" s="39" t="s">
        <v>99</v>
      </c>
    </row>
    <row r="12" spans="1:5" ht="12.75">
      <c r="A12" s="35" t="s">
        <v>56</v>
      </c>
      <c r="E12" s="40" t="s">
        <v>5</v>
      </c>
    </row>
    <row r="13" spans="1:5" ht="12.75">
      <c r="A13" t="s">
        <v>57</v>
      </c>
      <c r="E13" s="39" t="s">
        <v>5</v>
      </c>
    </row>
    <row r="14" spans="1:13" ht="12.75">
      <c r="A14" t="s">
        <v>46</v>
      </c>
      <c r="C14" s="31" t="s">
        <v>101</v>
      </c>
      <c r="E14" s="33" t="s">
        <v>102</v>
      </c>
      <c r="J14" s="32">
        <f>0</f>
      </c>
      <c s="32">
        <f>0</f>
      </c>
      <c s="32">
        <f>0+L15+L19+L23</f>
      </c>
      <c s="32">
        <f>0+M15+M19+M23</f>
      </c>
    </row>
    <row r="15" spans="1:16" ht="12.75">
      <c r="A15" t="s">
        <v>49</v>
      </c>
      <c s="34" t="s">
        <v>50</v>
      </c>
      <c s="34" t="s">
        <v>103</v>
      </c>
      <c s="35" t="s">
        <v>5</v>
      </c>
      <c s="6" t="s">
        <v>104</v>
      </c>
      <c s="36" t="s">
        <v>100</v>
      </c>
      <c s="37">
        <v>1</v>
      </c>
      <c s="36">
        <v>0</v>
      </c>
      <c s="36">
        <f>ROUND(G15*H15,6)</f>
      </c>
      <c r="L15" s="38">
        <v>0</v>
      </c>
      <c s="32">
        <f>ROUND(ROUND(L15,2)*ROUND(G15,3),2)</f>
      </c>
      <c s="36" t="s">
        <v>54</v>
      </c>
      <c>
        <f>(M15*21)/100</f>
      </c>
      <c t="s">
        <v>27</v>
      </c>
    </row>
    <row r="16" spans="1:5" ht="12.75">
      <c r="A16" s="35" t="s">
        <v>55</v>
      </c>
      <c r="E16" s="39" t="s">
        <v>104</v>
      </c>
    </row>
    <row r="17" spans="1:5" ht="12.75">
      <c r="A17" s="35" t="s">
        <v>56</v>
      </c>
      <c r="E17" s="40" t="s">
        <v>5</v>
      </c>
    </row>
    <row r="18" spans="1:5" ht="12.75">
      <c r="A18" t="s">
        <v>57</v>
      </c>
      <c r="E18" s="39" t="s">
        <v>5</v>
      </c>
    </row>
    <row r="19" spans="1:16" ht="12.75">
      <c r="A19" t="s">
        <v>49</v>
      </c>
      <c s="34" t="s">
        <v>27</v>
      </c>
      <c s="34" t="s">
        <v>105</v>
      </c>
      <c s="35" t="s">
        <v>5</v>
      </c>
      <c s="6" t="s">
        <v>106</v>
      </c>
      <c s="36" t="s">
        <v>100</v>
      </c>
      <c s="37">
        <v>1</v>
      </c>
      <c s="36">
        <v>0</v>
      </c>
      <c s="36">
        <f>ROUND(G19*H19,6)</f>
      </c>
      <c r="L19" s="38">
        <v>0</v>
      </c>
      <c s="32">
        <f>ROUND(ROUND(L19,2)*ROUND(G19,3),2)</f>
      </c>
      <c s="36" t="s">
        <v>54</v>
      </c>
      <c>
        <f>(M19*21)/100</f>
      </c>
      <c t="s">
        <v>27</v>
      </c>
    </row>
    <row r="20" spans="1:5" ht="12.75">
      <c r="A20" s="35" t="s">
        <v>55</v>
      </c>
      <c r="E20" s="39" t="s">
        <v>106</v>
      </c>
    </row>
    <row r="21" spans="1:5" ht="12.75">
      <c r="A21" s="35" t="s">
        <v>56</v>
      </c>
      <c r="E21" s="40" t="s">
        <v>5</v>
      </c>
    </row>
    <row r="22" spans="1:5" ht="12.75">
      <c r="A22" t="s">
        <v>57</v>
      </c>
      <c r="E22" s="39" t="s">
        <v>5</v>
      </c>
    </row>
    <row r="23" spans="1:16" ht="12.75">
      <c r="A23" t="s">
        <v>49</v>
      </c>
      <c s="34" t="s">
        <v>25</v>
      </c>
      <c s="34" t="s">
        <v>107</v>
      </c>
      <c s="35" t="s">
        <v>5</v>
      </c>
      <c s="6" t="s">
        <v>108</v>
      </c>
      <c s="36" t="s">
        <v>100</v>
      </c>
      <c s="37">
        <v>1</v>
      </c>
      <c s="36">
        <v>0</v>
      </c>
      <c s="36">
        <f>ROUND(G23*H23,6)</f>
      </c>
      <c r="L23" s="38">
        <v>0</v>
      </c>
      <c s="32">
        <f>ROUND(ROUND(L23,2)*ROUND(G23,3),2)</f>
      </c>
      <c s="36" t="s">
        <v>54</v>
      </c>
      <c>
        <f>(M23*21)/100</f>
      </c>
      <c t="s">
        <v>27</v>
      </c>
    </row>
    <row r="24" spans="1:5" ht="12.75">
      <c r="A24" s="35" t="s">
        <v>55</v>
      </c>
      <c r="E24" s="39" t="s">
        <v>108</v>
      </c>
    </row>
    <row r="25" spans="1:5" ht="12.75">
      <c r="A25" s="35" t="s">
        <v>56</v>
      </c>
      <c r="E25" s="40" t="s">
        <v>5</v>
      </c>
    </row>
    <row r="26" spans="1:5" ht="12.75">
      <c r="A26" t="s">
        <v>57</v>
      </c>
      <c r="E26" s="39" t="s">
        <v>5</v>
      </c>
    </row>
    <row r="27" spans="1:13" ht="12.75">
      <c r="A27" t="s">
        <v>46</v>
      </c>
      <c r="C27" s="31" t="s">
        <v>109</v>
      </c>
      <c r="E27" s="33" t="s">
        <v>110</v>
      </c>
      <c r="J27" s="32">
        <f>0</f>
      </c>
      <c s="32">
        <f>0</f>
      </c>
      <c s="32">
        <f>0+L28+L32+L36+L40+L44+L48</f>
      </c>
      <c s="32">
        <f>0+M28+M32+M36+M40+M44+M48</f>
      </c>
    </row>
    <row r="28" spans="1:16" ht="12.75">
      <c r="A28" t="s">
        <v>49</v>
      </c>
      <c s="34" t="s">
        <v>66</v>
      </c>
      <c s="34" t="s">
        <v>111</v>
      </c>
      <c s="35" t="s">
        <v>5</v>
      </c>
      <c s="6" t="s">
        <v>112</v>
      </c>
      <c s="36" t="s">
        <v>100</v>
      </c>
      <c s="37">
        <v>1</v>
      </c>
      <c s="36">
        <v>0</v>
      </c>
      <c s="36">
        <f>ROUND(G28*H28,6)</f>
      </c>
      <c r="L28" s="38">
        <v>0</v>
      </c>
      <c s="32">
        <f>ROUND(ROUND(L28,2)*ROUND(G28,3),2)</f>
      </c>
      <c s="36" t="s">
        <v>54</v>
      </c>
      <c>
        <f>(M28*21)/100</f>
      </c>
      <c t="s">
        <v>27</v>
      </c>
    </row>
    <row r="29" spans="1:5" ht="12.75">
      <c r="A29" s="35" t="s">
        <v>55</v>
      </c>
      <c r="E29" s="39" t="s">
        <v>112</v>
      </c>
    </row>
    <row r="30" spans="1:5" ht="12.75">
      <c r="A30" s="35" t="s">
        <v>56</v>
      </c>
      <c r="E30" s="40" t="s">
        <v>5</v>
      </c>
    </row>
    <row r="31" spans="1:5" ht="12.75">
      <c r="A31" t="s">
        <v>57</v>
      </c>
      <c r="E31" s="39" t="s">
        <v>5</v>
      </c>
    </row>
    <row r="32" spans="1:16" ht="12.75">
      <c r="A32" t="s">
        <v>49</v>
      </c>
      <c s="34" t="s">
        <v>26</v>
      </c>
      <c s="34" t="s">
        <v>113</v>
      </c>
      <c s="35" t="s">
        <v>5</v>
      </c>
      <c s="6" t="s">
        <v>114</v>
      </c>
      <c s="36" t="s">
        <v>100</v>
      </c>
      <c s="37">
        <v>1</v>
      </c>
      <c s="36">
        <v>0</v>
      </c>
      <c s="36">
        <f>ROUND(G32*H32,6)</f>
      </c>
      <c r="L32" s="38">
        <v>0</v>
      </c>
      <c s="32">
        <f>ROUND(ROUND(L32,2)*ROUND(G32,3),2)</f>
      </c>
      <c s="36" t="s">
        <v>54</v>
      </c>
      <c>
        <f>(M32*21)/100</f>
      </c>
      <c t="s">
        <v>27</v>
      </c>
    </row>
    <row r="33" spans="1:5" ht="12.75">
      <c r="A33" s="35" t="s">
        <v>55</v>
      </c>
      <c r="E33" s="39" t="s">
        <v>114</v>
      </c>
    </row>
    <row r="34" spans="1:5" ht="12.75">
      <c r="A34" s="35" t="s">
        <v>56</v>
      </c>
      <c r="E34" s="40" t="s">
        <v>5</v>
      </c>
    </row>
    <row r="35" spans="1:5" ht="12.75">
      <c r="A35" t="s">
        <v>57</v>
      </c>
      <c r="E35" s="39" t="s">
        <v>5</v>
      </c>
    </row>
    <row r="36" spans="1:16" ht="12.75">
      <c r="A36" t="s">
        <v>49</v>
      </c>
      <c s="34" t="s">
        <v>71</v>
      </c>
      <c s="34" t="s">
        <v>115</v>
      </c>
      <c s="35" t="s">
        <v>5</v>
      </c>
      <c s="6" t="s">
        <v>116</v>
      </c>
      <c s="36" t="s">
        <v>100</v>
      </c>
      <c s="37">
        <v>1</v>
      </c>
      <c s="36">
        <v>0</v>
      </c>
      <c s="36">
        <f>ROUND(G36*H36,6)</f>
      </c>
      <c r="L36" s="38">
        <v>0</v>
      </c>
      <c s="32">
        <f>ROUND(ROUND(L36,2)*ROUND(G36,3),2)</f>
      </c>
      <c s="36" t="s">
        <v>54</v>
      </c>
      <c>
        <f>(M36*21)/100</f>
      </c>
      <c t="s">
        <v>27</v>
      </c>
    </row>
    <row r="37" spans="1:5" ht="12.75">
      <c r="A37" s="35" t="s">
        <v>55</v>
      </c>
      <c r="E37" s="39" t="s">
        <v>116</v>
      </c>
    </row>
    <row r="38" spans="1:5" ht="12.75">
      <c r="A38" s="35" t="s">
        <v>56</v>
      </c>
      <c r="E38" s="40" t="s">
        <v>5</v>
      </c>
    </row>
    <row r="39" spans="1:5" ht="12.75">
      <c r="A39" t="s">
        <v>57</v>
      </c>
      <c r="E39" s="39" t="s">
        <v>5</v>
      </c>
    </row>
    <row r="40" spans="1:16" ht="12.75">
      <c r="A40" t="s">
        <v>49</v>
      </c>
      <c s="34" t="s">
        <v>75</v>
      </c>
      <c s="34" t="s">
        <v>117</v>
      </c>
      <c s="35" t="s">
        <v>5</v>
      </c>
      <c s="6" t="s">
        <v>118</v>
      </c>
      <c s="36" t="s">
        <v>100</v>
      </c>
      <c s="37">
        <v>1</v>
      </c>
      <c s="36">
        <v>0</v>
      </c>
      <c s="36">
        <f>ROUND(G40*H40,6)</f>
      </c>
      <c r="L40" s="38">
        <v>0</v>
      </c>
      <c s="32">
        <f>ROUND(ROUND(L40,2)*ROUND(G40,3),2)</f>
      </c>
      <c s="36" t="s">
        <v>54</v>
      </c>
      <c>
        <f>(M40*21)/100</f>
      </c>
      <c t="s">
        <v>27</v>
      </c>
    </row>
    <row r="41" spans="1:5" ht="12.75">
      <c r="A41" s="35" t="s">
        <v>55</v>
      </c>
      <c r="E41" s="39" t="s">
        <v>118</v>
      </c>
    </row>
    <row r="42" spans="1:5" ht="12.75">
      <c r="A42" s="35" t="s">
        <v>56</v>
      </c>
      <c r="E42" s="40" t="s">
        <v>5</v>
      </c>
    </row>
    <row r="43" spans="1:5" ht="12.75">
      <c r="A43" t="s">
        <v>57</v>
      </c>
      <c r="E43" s="39" t="s">
        <v>5</v>
      </c>
    </row>
    <row r="44" spans="1:16" ht="12.75">
      <c r="A44" t="s">
        <v>49</v>
      </c>
      <c s="34" t="s">
        <v>78</v>
      </c>
      <c s="34" t="s">
        <v>119</v>
      </c>
      <c s="35" t="s">
        <v>5</v>
      </c>
      <c s="6" t="s">
        <v>120</v>
      </c>
      <c s="36" t="s">
        <v>100</v>
      </c>
      <c s="37">
        <v>1</v>
      </c>
      <c s="36">
        <v>0</v>
      </c>
      <c s="36">
        <f>ROUND(G44*H44,6)</f>
      </c>
      <c r="L44" s="38">
        <v>0</v>
      </c>
      <c s="32">
        <f>ROUND(ROUND(L44,2)*ROUND(G44,3),2)</f>
      </c>
      <c s="36" t="s">
        <v>54</v>
      </c>
      <c>
        <f>(M44*21)/100</f>
      </c>
      <c t="s">
        <v>27</v>
      </c>
    </row>
    <row r="45" spans="1:5" ht="12.75">
      <c r="A45" s="35" t="s">
        <v>55</v>
      </c>
      <c r="E45" s="39" t="s">
        <v>120</v>
      </c>
    </row>
    <row r="46" spans="1:5" ht="12.75">
      <c r="A46" s="35" t="s">
        <v>56</v>
      </c>
      <c r="E46" s="40" t="s">
        <v>5</v>
      </c>
    </row>
    <row r="47" spans="1:5" ht="12.75">
      <c r="A47" t="s">
        <v>57</v>
      </c>
      <c r="E47" s="39" t="s">
        <v>5</v>
      </c>
    </row>
    <row r="48" spans="1:16" ht="12.75">
      <c r="A48" t="s">
        <v>49</v>
      </c>
      <c s="34" t="s">
        <v>81</v>
      </c>
      <c s="34" t="s">
        <v>121</v>
      </c>
      <c s="35" t="s">
        <v>5</v>
      </c>
      <c s="6" t="s">
        <v>122</v>
      </c>
      <c s="36" t="s">
        <v>100</v>
      </c>
      <c s="37">
        <v>1</v>
      </c>
      <c s="36">
        <v>0</v>
      </c>
      <c s="36">
        <f>ROUND(G48*H48,6)</f>
      </c>
      <c r="L48" s="38">
        <v>0</v>
      </c>
      <c s="32">
        <f>ROUND(ROUND(L48,2)*ROUND(G48,3),2)</f>
      </c>
      <c s="36" t="s">
        <v>54</v>
      </c>
      <c>
        <f>(M48*21)/100</f>
      </c>
      <c t="s">
        <v>27</v>
      </c>
    </row>
    <row r="49" spans="1:5" ht="12.75">
      <c r="A49" s="35" t="s">
        <v>55</v>
      </c>
      <c r="E49" s="39" t="s">
        <v>122</v>
      </c>
    </row>
    <row r="50" spans="1:5" ht="12.75">
      <c r="A50" s="35" t="s">
        <v>56</v>
      </c>
      <c r="E50" s="40" t="s">
        <v>5</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COUNTIFS(L8:L264,"=0",A8:A264,"P")+COUNTIFS(L8:L264,"",A8:A264,"P")+SUM(Q8:Q264)</f>
      </c>
    </row>
    <row r="8" spans="1:13" ht="12.75">
      <c r="A8" t="s">
        <v>44</v>
      </c>
      <c r="C8" s="28" t="s">
        <v>127</v>
      </c>
      <c r="E8" s="30" t="s">
        <v>126</v>
      </c>
      <c r="J8" s="29">
        <f>0+J9+J186+J259</f>
      </c>
      <c s="29">
        <f>0+K9+K186+K259</f>
      </c>
      <c s="29">
        <f>0+L9+L186+L259</f>
      </c>
      <c s="29">
        <f>0+M9+M186+M259</f>
      </c>
    </row>
    <row r="9" spans="1:13" ht="12.75">
      <c r="A9" t="s">
        <v>46</v>
      </c>
      <c r="C9" s="31" t="s">
        <v>101</v>
      </c>
      <c r="E9" s="33" t="s">
        <v>128</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50</v>
      </c>
      <c s="34" t="s">
        <v>129</v>
      </c>
      <c s="35" t="s">
        <v>5</v>
      </c>
      <c s="6" t="s">
        <v>130</v>
      </c>
      <c s="36" t="s">
        <v>131</v>
      </c>
      <c s="37">
        <v>4</v>
      </c>
      <c s="36">
        <v>0</v>
      </c>
      <c s="36">
        <f>ROUND(G10*H10,6)</f>
      </c>
      <c r="L10" s="38">
        <v>0</v>
      </c>
      <c s="32">
        <f>ROUND(ROUND(L10,2)*ROUND(G10,3),2)</f>
      </c>
      <c s="36" t="s">
        <v>54</v>
      </c>
      <c>
        <f>(M10*21)/100</f>
      </c>
      <c t="s">
        <v>27</v>
      </c>
    </row>
    <row r="11" spans="1:5" ht="12.75">
      <c r="A11" s="35" t="s">
        <v>55</v>
      </c>
      <c r="E11" s="39" t="s">
        <v>130</v>
      </c>
    </row>
    <row r="12" spans="1:5" ht="12.75">
      <c r="A12" s="35" t="s">
        <v>56</v>
      </c>
      <c r="E12" s="40" t="s">
        <v>5</v>
      </c>
    </row>
    <row r="13" spans="1:5" ht="12.75">
      <c r="A13" t="s">
        <v>57</v>
      </c>
      <c r="E13" s="39" t="s">
        <v>5</v>
      </c>
    </row>
    <row r="14" spans="1:16" ht="12.75">
      <c r="A14" t="s">
        <v>49</v>
      </c>
      <c s="34" t="s">
        <v>27</v>
      </c>
      <c s="34" t="s">
        <v>132</v>
      </c>
      <c s="35" t="s">
        <v>5</v>
      </c>
      <c s="6" t="s">
        <v>133</v>
      </c>
      <c s="36" t="s">
        <v>131</v>
      </c>
      <c s="37">
        <v>4</v>
      </c>
      <c s="36">
        <v>0</v>
      </c>
      <c s="36">
        <f>ROUND(G14*H14,6)</f>
      </c>
      <c r="L14" s="38">
        <v>0</v>
      </c>
      <c s="32">
        <f>ROUND(ROUND(L14,2)*ROUND(G14,3),2)</f>
      </c>
      <c s="36" t="s">
        <v>54</v>
      </c>
      <c>
        <f>(M14*21)/100</f>
      </c>
      <c t="s">
        <v>27</v>
      </c>
    </row>
    <row r="15" spans="1:5" ht="12.75">
      <c r="A15" s="35" t="s">
        <v>55</v>
      </c>
      <c r="E15" s="39" t="s">
        <v>133</v>
      </c>
    </row>
    <row r="16" spans="1:5" ht="12.75">
      <c r="A16" s="35" t="s">
        <v>56</v>
      </c>
      <c r="E16" s="40" t="s">
        <v>5</v>
      </c>
    </row>
    <row r="17" spans="1:5" ht="12.75">
      <c r="A17" t="s">
        <v>57</v>
      </c>
      <c r="E17" s="39" t="s">
        <v>5</v>
      </c>
    </row>
    <row r="18" spans="1:16" ht="12.75">
      <c r="A18" t="s">
        <v>49</v>
      </c>
      <c s="34" t="s">
        <v>25</v>
      </c>
      <c s="34" t="s">
        <v>134</v>
      </c>
      <c s="35" t="s">
        <v>5</v>
      </c>
      <c s="6" t="s">
        <v>135</v>
      </c>
      <c s="36" t="s">
        <v>131</v>
      </c>
      <c s="37">
        <v>4</v>
      </c>
      <c s="36">
        <v>0</v>
      </c>
      <c s="36">
        <f>ROUND(G18*H18,6)</f>
      </c>
      <c r="L18" s="38">
        <v>0</v>
      </c>
      <c s="32">
        <f>ROUND(ROUND(L18,2)*ROUND(G18,3),2)</f>
      </c>
      <c s="36" t="s">
        <v>54</v>
      </c>
      <c>
        <f>(M18*21)/100</f>
      </c>
      <c t="s">
        <v>27</v>
      </c>
    </row>
    <row r="19" spans="1:5" ht="12.75">
      <c r="A19" s="35" t="s">
        <v>55</v>
      </c>
      <c r="E19" s="39" t="s">
        <v>135</v>
      </c>
    </row>
    <row r="20" spans="1:5" ht="12.75">
      <c r="A20" s="35" t="s">
        <v>56</v>
      </c>
      <c r="E20" s="40" t="s">
        <v>5</v>
      </c>
    </row>
    <row r="21" spans="1:5" ht="12.75">
      <c r="A21" t="s">
        <v>57</v>
      </c>
      <c r="E21" s="39" t="s">
        <v>5</v>
      </c>
    </row>
    <row r="22" spans="1:16" ht="12.75">
      <c r="A22" t="s">
        <v>49</v>
      </c>
      <c s="34" t="s">
        <v>63</v>
      </c>
      <c s="34" t="s">
        <v>136</v>
      </c>
      <c s="35" t="s">
        <v>5</v>
      </c>
      <c s="6" t="s">
        <v>137</v>
      </c>
      <c s="36" t="s">
        <v>131</v>
      </c>
      <c s="37">
        <v>4</v>
      </c>
      <c s="36">
        <v>0</v>
      </c>
      <c s="36">
        <f>ROUND(G22*H22,6)</f>
      </c>
      <c r="L22" s="38">
        <v>0</v>
      </c>
      <c s="32">
        <f>ROUND(ROUND(L22,2)*ROUND(G22,3),2)</f>
      </c>
      <c s="36" t="s">
        <v>54</v>
      </c>
      <c>
        <f>(M22*21)/100</f>
      </c>
      <c t="s">
        <v>27</v>
      </c>
    </row>
    <row r="23" spans="1:5" ht="12.75">
      <c r="A23" s="35" t="s">
        <v>55</v>
      </c>
      <c r="E23" s="39" t="s">
        <v>137</v>
      </c>
    </row>
    <row r="24" spans="1:5" ht="12.75">
      <c r="A24" s="35" t="s">
        <v>56</v>
      </c>
      <c r="E24" s="40" t="s">
        <v>5</v>
      </c>
    </row>
    <row r="25" spans="1:5" ht="12.75">
      <c r="A25" t="s">
        <v>57</v>
      </c>
      <c r="E25" s="39" t="s">
        <v>5</v>
      </c>
    </row>
    <row r="26" spans="1:16" ht="12.75">
      <c r="A26" t="s">
        <v>49</v>
      </c>
      <c s="34" t="s">
        <v>66</v>
      </c>
      <c s="34" t="s">
        <v>138</v>
      </c>
      <c s="35" t="s">
        <v>5</v>
      </c>
      <c s="6" t="s">
        <v>139</v>
      </c>
      <c s="36" t="s">
        <v>131</v>
      </c>
      <c s="37">
        <v>16</v>
      </c>
      <c s="36">
        <v>0</v>
      </c>
      <c s="36">
        <f>ROUND(G26*H26,6)</f>
      </c>
      <c r="L26" s="38">
        <v>0</v>
      </c>
      <c s="32">
        <f>ROUND(ROUND(L26,2)*ROUND(G26,3),2)</f>
      </c>
      <c s="36" t="s">
        <v>54</v>
      </c>
      <c>
        <f>(M26*21)/100</f>
      </c>
      <c t="s">
        <v>27</v>
      </c>
    </row>
    <row r="27" spans="1:5" ht="12.75">
      <c r="A27" s="35" t="s">
        <v>55</v>
      </c>
      <c r="E27" s="39" t="s">
        <v>139</v>
      </c>
    </row>
    <row r="28" spans="1:5" ht="12.75">
      <c r="A28" s="35" t="s">
        <v>56</v>
      </c>
      <c r="E28" s="40" t="s">
        <v>5</v>
      </c>
    </row>
    <row r="29" spans="1:5" ht="12.75">
      <c r="A29" t="s">
        <v>57</v>
      </c>
      <c r="E29" s="39" t="s">
        <v>5</v>
      </c>
    </row>
    <row r="30" spans="1:16" ht="12.75">
      <c r="A30" t="s">
        <v>49</v>
      </c>
      <c s="34" t="s">
        <v>26</v>
      </c>
      <c s="34" t="s">
        <v>140</v>
      </c>
      <c s="35" t="s">
        <v>5</v>
      </c>
      <c s="6" t="s">
        <v>141</v>
      </c>
      <c s="36" t="s">
        <v>131</v>
      </c>
      <c s="37">
        <v>8</v>
      </c>
      <c s="36">
        <v>0</v>
      </c>
      <c s="36">
        <f>ROUND(G30*H30,6)</f>
      </c>
      <c r="L30" s="38">
        <v>0</v>
      </c>
      <c s="32">
        <f>ROUND(ROUND(L30,2)*ROUND(G30,3),2)</f>
      </c>
      <c s="36" t="s">
        <v>54</v>
      </c>
      <c>
        <f>(M30*21)/100</f>
      </c>
      <c t="s">
        <v>27</v>
      </c>
    </row>
    <row r="31" spans="1:5" ht="12.75">
      <c r="A31" s="35" t="s">
        <v>55</v>
      </c>
      <c r="E31" s="39" t="s">
        <v>141</v>
      </c>
    </row>
    <row r="32" spans="1:5" ht="12.75">
      <c r="A32" s="35" t="s">
        <v>56</v>
      </c>
      <c r="E32" s="40" t="s">
        <v>5</v>
      </c>
    </row>
    <row r="33" spans="1:5" ht="12.75">
      <c r="A33" t="s">
        <v>57</v>
      </c>
      <c r="E33" s="39" t="s">
        <v>5</v>
      </c>
    </row>
    <row r="34" spans="1:16" ht="12.75">
      <c r="A34" t="s">
        <v>49</v>
      </c>
      <c s="34" t="s">
        <v>71</v>
      </c>
      <c s="34" t="s">
        <v>142</v>
      </c>
      <c s="35" t="s">
        <v>5</v>
      </c>
      <c s="6" t="s">
        <v>143</v>
      </c>
      <c s="36" t="s">
        <v>131</v>
      </c>
      <c s="37">
        <v>16</v>
      </c>
      <c s="36">
        <v>0</v>
      </c>
      <c s="36">
        <f>ROUND(G34*H34,6)</f>
      </c>
      <c r="L34" s="38">
        <v>0</v>
      </c>
      <c s="32">
        <f>ROUND(ROUND(L34,2)*ROUND(G34,3),2)</f>
      </c>
      <c s="36" t="s">
        <v>54</v>
      </c>
      <c>
        <f>(M34*21)/100</f>
      </c>
      <c t="s">
        <v>27</v>
      </c>
    </row>
    <row r="35" spans="1:5" ht="12.75">
      <c r="A35" s="35" t="s">
        <v>55</v>
      </c>
      <c r="E35" s="39" t="s">
        <v>143</v>
      </c>
    </row>
    <row r="36" spans="1:5" ht="12.75">
      <c r="A36" s="35" t="s">
        <v>56</v>
      </c>
      <c r="E36" s="40" t="s">
        <v>5</v>
      </c>
    </row>
    <row r="37" spans="1:5" ht="12.75">
      <c r="A37" t="s">
        <v>57</v>
      </c>
      <c r="E37" s="39" t="s">
        <v>5</v>
      </c>
    </row>
    <row r="38" spans="1:16" ht="12.75">
      <c r="A38" t="s">
        <v>49</v>
      </c>
      <c s="34" t="s">
        <v>75</v>
      </c>
      <c s="34" t="s">
        <v>144</v>
      </c>
      <c s="35" t="s">
        <v>5</v>
      </c>
      <c s="6" t="s">
        <v>145</v>
      </c>
      <c s="36" t="s">
        <v>131</v>
      </c>
      <c s="37">
        <v>7</v>
      </c>
      <c s="36">
        <v>0</v>
      </c>
      <c s="36">
        <f>ROUND(G38*H38,6)</f>
      </c>
      <c r="L38" s="38">
        <v>0</v>
      </c>
      <c s="32">
        <f>ROUND(ROUND(L38,2)*ROUND(G38,3),2)</f>
      </c>
      <c s="36" t="s">
        <v>54</v>
      </c>
      <c>
        <f>(M38*21)/100</f>
      </c>
      <c t="s">
        <v>27</v>
      </c>
    </row>
    <row r="39" spans="1:5" ht="12.75">
      <c r="A39" s="35" t="s">
        <v>55</v>
      </c>
      <c r="E39" s="39" t="s">
        <v>145</v>
      </c>
    </row>
    <row r="40" spans="1:5" ht="12.75">
      <c r="A40" s="35" t="s">
        <v>56</v>
      </c>
      <c r="E40" s="40" t="s">
        <v>5</v>
      </c>
    </row>
    <row r="41" spans="1:5" ht="12.75">
      <c r="A41" t="s">
        <v>57</v>
      </c>
      <c r="E41" s="39" t="s">
        <v>5</v>
      </c>
    </row>
    <row r="42" spans="1:16" ht="38.25">
      <c r="A42" t="s">
        <v>49</v>
      </c>
      <c s="34" t="s">
        <v>78</v>
      </c>
      <c s="34" t="s">
        <v>146</v>
      </c>
      <c s="35" t="s">
        <v>5</v>
      </c>
      <c s="6" t="s">
        <v>147</v>
      </c>
      <c s="36" t="s">
        <v>131</v>
      </c>
      <c s="37">
        <v>7</v>
      </c>
      <c s="36">
        <v>0</v>
      </c>
      <c s="36">
        <f>ROUND(G42*H42,6)</f>
      </c>
      <c r="L42" s="38">
        <v>0</v>
      </c>
      <c s="32">
        <f>ROUND(ROUND(L42,2)*ROUND(G42,3),2)</f>
      </c>
      <c s="36" t="s">
        <v>54</v>
      </c>
      <c>
        <f>(M42*21)/100</f>
      </c>
      <c t="s">
        <v>27</v>
      </c>
    </row>
    <row r="43" spans="1:5" ht="191.25">
      <c r="A43" s="35" t="s">
        <v>55</v>
      </c>
      <c r="E43" s="39" t="s">
        <v>148</v>
      </c>
    </row>
    <row r="44" spans="1:5" ht="12.75">
      <c r="A44" s="35" t="s">
        <v>56</v>
      </c>
      <c r="E44" s="40" t="s">
        <v>5</v>
      </c>
    </row>
    <row r="45" spans="1:5" ht="12.75">
      <c r="A45" t="s">
        <v>57</v>
      </c>
      <c r="E45" s="39" t="s">
        <v>5</v>
      </c>
    </row>
    <row r="46" spans="1:16" ht="12.75">
      <c r="A46" t="s">
        <v>49</v>
      </c>
      <c s="34" t="s">
        <v>81</v>
      </c>
      <c s="34" t="s">
        <v>149</v>
      </c>
      <c s="35" t="s">
        <v>5</v>
      </c>
      <c s="6" t="s">
        <v>150</v>
      </c>
      <c s="36" t="s">
        <v>131</v>
      </c>
      <c s="37">
        <v>1</v>
      </c>
      <c s="36">
        <v>0</v>
      </c>
      <c s="36">
        <f>ROUND(G46*H46,6)</f>
      </c>
      <c r="L46" s="38">
        <v>0</v>
      </c>
      <c s="32">
        <f>ROUND(ROUND(L46,2)*ROUND(G46,3),2)</f>
      </c>
      <c s="36" t="s">
        <v>54</v>
      </c>
      <c>
        <f>(M46*21)/100</f>
      </c>
      <c t="s">
        <v>27</v>
      </c>
    </row>
    <row r="47" spans="1:5" ht="12.75">
      <c r="A47" s="35" t="s">
        <v>55</v>
      </c>
      <c r="E47" s="39" t="s">
        <v>150</v>
      </c>
    </row>
    <row r="48" spans="1:5" ht="12.75">
      <c r="A48" s="35" t="s">
        <v>56</v>
      </c>
      <c r="E48" s="40" t="s">
        <v>5</v>
      </c>
    </row>
    <row r="49" spans="1:5" ht="12.75">
      <c r="A49" t="s">
        <v>57</v>
      </c>
      <c r="E49" s="39" t="s">
        <v>5</v>
      </c>
    </row>
    <row r="50" spans="1:16" ht="12.75">
      <c r="A50" t="s">
        <v>49</v>
      </c>
      <c s="34" t="s">
        <v>84</v>
      </c>
      <c s="34" t="s">
        <v>151</v>
      </c>
      <c s="35" t="s">
        <v>5</v>
      </c>
      <c s="6" t="s">
        <v>152</v>
      </c>
      <c s="36" t="s">
        <v>131</v>
      </c>
      <c s="37">
        <v>2</v>
      </c>
      <c s="36">
        <v>0</v>
      </c>
      <c s="36">
        <f>ROUND(G50*H50,6)</f>
      </c>
      <c r="L50" s="38">
        <v>0</v>
      </c>
      <c s="32">
        <f>ROUND(ROUND(L50,2)*ROUND(G50,3),2)</f>
      </c>
      <c s="36" t="s">
        <v>54</v>
      </c>
      <c>
        <f>(M50*21)/100</f>
      </c>
      <c t="s">
        <v>27</v>
      </c>
    </row>
    <row r="51" spans="1:5" ht="12.75">
      <c r="A51" s="35" t="s">
        <v>55</v>
      </c>
      <c r="E51" s="39" t="s">
        <v>152</v>
      </c>
    </row>
    <row r="52" spans="1:5" ht="12.75">
      <c r="A52" s="35" t="s">
        <v>56</v>
      </c>
      <c r="E52" s="40" t="s">
        <v>5</v>
      </c>
    </row>
    <row r="53" spans="1:5" ht="12.75">
      <c r="A53" t="s">
        <v>57</v>
      </c>
      <c r="E53" s="39" t="s">
        <v>5</v>
      </c>
    </row>
    <row r="54" spans="1:16" ht="12.75">
      <c r="A54" t="s">
        <v>49</v>
      </c>
      <c s="34" t="s">
        <v>88</v>
      </c>
      <c s="34" t="s">
        <v>153</v>
      </c>
      <c s="35" t="s">
        <v>5</v>
      </c>
      <c s="6" t="s">
        <v>154</v>
      </c>
      <c s="36" t="s">
        <v>131</v>
      </c>
      <c s="37">
        <v>12</v>
      </c>
      <c s="36">
        <v>0</v>
      </c>
      <c s="36">
        <f>ROUND(G54*H54,6)</f>
      </c>
      <c r="L54" s="38">
        <v>0</v>
      </c>
      <c s="32">
        <f>ROUND(ROUND(L54,2)*ROUND(G54,3),2)</f>
      </c>
      <c s="36" t="s">
        <v>54</v>
      </c>
      <c>
        <f>(M54*21)/100</f>
      </c>
      <c t="s">
        <v>27</v>
      </c>
    </row>
    <row r="55" spans="1:5" ht="12.75">
      <c r="A55" s="35" t="s">
        <v>55</v>
      </c>
      <c r="E55" s="39" t="s">
        <v>154</v>
      </c>
    </row>
    <row r="56" spans="1:5" ht="12.75">
      <c r="A56" s="35" t="s">
        <v>56</v>
      </c>
      <c r="E56" s="40" t="s">
        <v>5</v>
      </c>
    </row>
    <row r="57" spans="1:5" ht="12.75">
      <c r="A57" t="s">
        <v>57</v>
      </c>
      <c r="E57" s="39" t="s">
        <v>5</v>
      </c>
    </row>
    <row r="58" spans="1:16" ht="38.25">
      <c r="A58" t="s">
        <v>49</v>
      </c>
      <c s="34" t="s">
        <v>155</v>
      </c>
      <c s="34" t="s">
        <v>156</v>
      </c>
      <c s="35" t="s">
        <v>5</v>
      </c>
      <c s="6" t="s">
        <v>157</v>
      </c>
      <c s="36" t="s">
        <v>131</v>
      </c>
      <c s="37">
        <v>2</v>
      </c>
      <c s="36">
        <v>0</v>
      </c>
      <c s="36">
        <f>ROUND(G58*H58,6)</f>
      </c>
      <c r="L58" s="38">
        <v>0</v>
      </c>
      <c s="32">
        <f>ROUND(ROUND(L58,2)*ROUND(G58,3),2)</f>
      </c>
      <c s="36" t="s">
        <v>54</v>
      </c>
      <c>
        <f>(M58*21)/100</f>
      </c>
      <c t="s">
        <v>27</v>
      </c>
    </row>
    <row r="59" spans="1:5" ht="38.25">
      <c r="A59" s="35" t="s">
        <v>55</v>
      </c>
      <c r="E59" s="39" t="s">
        <v>158</v>
      </c>
    </row>
    <row r="60" spans="1:5" ht="12.75">
      <c r="A60" s="35" t="s">
        <v>56</v>
      </c>
      <c r="E60" s="40" t="s">
        <v>5</v>
      </c>
    </row>
    <row r="61" spans="1:5" ht="12.75">
      <c r="A61" t="s">
        <v>57</v>
      </c>
      <c r="E61" s="39" t="s">
        <v>5</v>
      </c>
    </row>
    <row r="62" spans="1:16" ht="38.25">
      <c r="A62" t="s">
        <v>49</v>
      </c>
      <c s="34" t="s">
        <v>159</v>
      </c>
      <c s="34" t="s">
        <v>160</v>
      </c>
      <c s="35" t="s">
        <v>5</v>
      </c>
      <c s="6" t="s">
        <v>161</v>
      </c>
      <c s="36" t="s">
        <v>131</v>
      </c>
      <c s="37">
        <v>8</v>
      </c>
      <c s="36">
        <v>0</v>
      </c>
      <c s="36">
        <f>ROUND(G62*H62,6)</f>
      </c>
      <c r="L62" s="38">
        <v>0</v>
      </c>
      <c s="32">
        <f>ROUND(ROUND(L62,2)*ROUND(G62,3),2)</f>
      </c>
      <c s="36" t="s">
        <v>54</v>
      </c>
      <c>
        <f>(M62*21)/100</f>
      </c>
      <c t="s">
        <v>27</v>
      </c>
    </row>
    <row r="63" spans="1:5" ht="38.25">
      <c r="A63" s="35" t="s">
        <v>55</v>
      </c>
      <c r="E63" s="39" t="s">
        <v>162</v>
      </c>
    </row>
    <row r="64" spans="1:5" ht="12.75">
      <c r="A64" s="35" t="s">
        <v>56</v>
      </c>
      <c r="E64" s="40" t="s">
        <v>5</v>
      </c>
    </row>
    <row r="65" spans="1:5" ht="12.75">
      <c r="A65" t="s">
        <v>57</v>
      </c>
      <c r="E65" s="39" t="s">
        <v>5</v>
      </c>
    </row>
    <row r="66" spans="1:16" ht="12.75">
      <c r="A66" t="s">
        <v>49</v>
      </c>
      <c s="34" t="s">
        <v>163</v>
      </c>
      <c s="34" t="s">
        <v>164</v>
      </c>
      <c s="35" t="s">
        <v>5</v>
      </c>
      <c s="6" t="s">
        <v>165</v>
      </c>
      <c s="36" t="s">
        <v>131</v>
      </c>
      <c s="37">
        <v>28</v>
      </c>
      <c s="36">
        <v>0</v>
      </c>
      <c s="36">
        <f>ROUND(G66*H66,6)</f>
      </c>
      <c r="L66" s="38">
        <v>0</v>
      </c>
      <c s="32">
        <f>ROUND(ROUND(L66,2)*ROUND(G66,3),2)</f>
      </c>
      <c s="36" t="s">
        <v>54</v>
      </c>
      <c>
        <f>(M66*21)/100</f>
      </c>
      <c t="s">
        <v>27</v>
      </c>
    </row>
    <row r="67" spans="1:5" ht="12.75">
      <c r="A67" s="35" t="s">
        <v>55</v>
      </c>
      <c r="E67" s="39" t="s">
        <v>165</v>
      </c>
    </row>
    <row r="68" spans="1:5" ht="12.75">
      <c r="A68" s="35" t="s">
        <v>56</v>
      </c>
      <c r="E68" s="40" t="s">
        <v>5</v>
      </c>
    </row>
    <row r="69" spans="1:5" ht="12.75">
      <c r="A69" t="s">
        <v>57</v>
      </c>
      <c r="E69" s="39" t="s">
        <v>5</v>
      </c>
    </row>
    <row r="70" spans="1:16" ht="25.5">
      <c r="A70" t="s">
        <v>49</v>
      </c>
      <c s="34" t="s">
        <v>166</v>
      </c>
      <c s="34" t="s">
        <v>167</v>
      </c>
      <c s="35" t="s">
        <v>5</v>
      </c>
      <c s="6" t="s">
        <v>168</v>
      </c>
      <c s="36" t="s">
        <v>131</v>
      </c>
      <c s="37">
        <v>4</v>
      </c>
      <c s="36">
        <v>0</v>
      </c>
      <c s="36">
        <f>ROUND(G70*H70,6)</f>
      </c>
      <c r="L70" s="38">
        <v>0</v>
      </c>
      <c s="32">
        <f>ROUND(ROUND(L70,2)*ROUND(G70,3),2)</f>
      </c>
      <c s="36" t="s">
        <v>54</v>
      </c>
      <c>
        <f>(M70*21)/100</f>
      </c>
      <c t="s">
        <v>27</v>
      </c>
    </row>
    <row r="71" spans="1:5" ht="25.5">
      <c r="A71" s="35" t="s">
        <v>55</v>
      </c>
      <c r="E71" s="39" t="s">
        <v>168</v>
      </c>
    </row>
    <row r="72" spans="1:5" ht="12.75">
      <c r="A72" s="35" t="s">
        <v>56</v>
      </c>
      <c r="E72" s="40" t="s">
        <v>5</v>
      </c>
    </row>
    <row r="73" spans="1:5" ht="12.75">
      <c r="A73" t="s">
        <v>57</v>
      </c>
      <c r="E73" s="39" t="s">
        <v>5</v>
      </c>
    </row>
    <row r="74" spans="1:16" ht="25.5">
      <c r="A74" t="s">
        <v>49</v>
      </c>
      <c s="34" t="s">
        <v>169</v>
      </c>
      <c s="34" t="s">
        <v>170</v>
      </c>
      <c s="35" t="s">
        <v>5</v>
      </c>
      <c s="6" t="s">
        <v>171</v>
      </c>
      <c s="36" t="s">
        <v>172</v>
      </c>
      <c s="37">
        <v>600</v>
      </c>
      <c s="36">
        <v>0</v>
      </c>
      <c s="36">
        <f>ROUND(G74*H74,6)</f>
      </c>
      <c r="L74" s="38">
        <v>0</v>
      </c>
      <c s="32">
        <f>ROUND(ROUND(L74,2)*ROUND(G74,3),2)</f>
      </c>
      <c s="36" t="s">
        <v>54</v>
      </c>
      <c>
        <f>(M74*21)/100</f>
      </c>
      <c t="s">
        <v>27</v>
      </c>
    </row>
    <row r="75" spans="1:5" ht="25.5">
      <c r="A75" s="35" t="s">
        <v>55</v>
      </c>
      <c r="E75" s="39" t="s">
        <v>171</v>
      </c>
    </row>
    <row r="76" spans="1:5" ht="12.75">
      <c r="A76" s="35" t="s">
        <v>56</v>
      </c>
      <c r="E76" s="40" t="s">
        <v>5</v>
      </c>
    </row>
    <row r="77" spans="1:5" ht="12.75">
      <c r="A77" t="s">
        <v>57</v>
      </c>
      <c r="E77" s="39" t="s">
        <v>5</v>
      </c>
    </row>
    <row r="78" spans="1:16" ht="25.5">
      <c r="A78" t="s">
        <v>49</v>
      </c>
      <c s="34" t="s">
        <v>173</v>
      </c>
      <c s="34" t="s">
        <v>174</v>
      </c>
      <c s="35" t="s">
        <v>5</v>
      </c>
      <c s="6" t="s">
        <v>175</v>
      </c>
      <c s="36" t="s">
        <v>172</v>
      </c>
      <c s="37">
        <v>450</v>
      </c>
      <c s="36">
        <v>0</v>
      </c>
      <c s="36">
        <f>ROUND(G78*H78,6)</f>
      </c>
      <c r="L78" s="38">
        <v>0</v>
      </c>
      <c s="32">
        <f>ROUND(ROUND(L78,2)*ROUND(G78,3),2)</f>
      </c>
      <c s="36" t="s">
        <v>54</v>
      </c>
      <c>
        <f>(M78*21)/100</f>
      </c>
      <c t="s">
        <v>27</v>
      </c>
    </row>
    <row r="79" spans="1:5" ht="25.5">
      <c r="A79" s="35" t="s">
        <v>55</v>
      </c>
      <c r="E79" s="39" t="s">
        <v>175</v>
      </c>
    </row>
    <row r="80" spans="1:5" ht="12.75">
      <c r="A80" s="35" t="s">
        <v>56</v>
      </c>
      <c r="E80" s="40" t="s">
        <v>5</v>
      </c>
    </row>
    <row r="81" spans="1:5" ht="12.75">
      <c r="A81" t="s">
        <v>57</v>
      </c>
      <c r="E81" s="39" t="s">
        <v>5</v>
      </c>
    </row>
    <row r="82" spans="1:16" ht="25.5">
      <c r="A82" t="s">
        <v>49</v>
      </c>
      <c s="34" t="s">
        <v>176</v>
      </c>
      <c s="34" t="s">
        <v>177</v>
      </c>
      <c s="35" t="s">
        <v>5</v>
      </c>
      <c s="6" t="s">
        <v>178</v>
      </c>
      <c s="36" t="s">
        <v>172</v>
      </c>
      <c s="37">
        <v>120</v>
      </c>
      <c s="36">
        <v>0</v>
      </c>
      <c s="36">
        <f>ROUND(G82*H82,6)</f>
      </c>
      <c r="L82" s="38">
        <v>0</v>
      </c>
      <c s="32">
        <f>ROUND(ROUND(L82,2)*ROUND(G82,3),2)</f>
      </c>
      <c s="36" t="s">
        <v>54</v>
      </c>
      <c>
        <f>(M82*21)/100</f>
      </c>
      <c t="s">
        <v>27</v>
      </c>
    </row>
    <row r="83" spans="1:5" ht="25.5">
      <c r="A83" s="35" t="s">
        <v>55</v>
      </c>
      <c r="E83" s="39" t="s">
        <v>178</v>
      </c>
    </row>
    <row r="84" spans="1:5" ht="12.75">
      <c r="A84" s="35" t="s">
        <v>56</v>
      </c>
      <c r="E84" s="40" t="s">
        <v>5</v>
      </c>
    </row>
    <row r="85" spans="1:5" ht="12.75">
      <c r="A85" t="s">
        <v>57</v>
      </c>
      <c r="E85" s="39" t="s">
        <v>5</v>
      </c>
    </row>
    <row r="86" spans="1:16" ht="12.75">
      <c r="A86" t="s">
        <v>49</v>
      </c>
      <c s="34" t="s">
        <v>179</v>
      </c>
      <c s="34" t="s">
        <v>180</v>
      </c>
      <c s="35" t="s">
        <v>5</v>
      </c>
      <c s="6" t="s">
        <v>181</v>
      </c>
      <c s="36" t="s">
        <v>131</v>
      </c>
      <c s="37">
        <v>1</v>
      </c>
      <c s="36">
        <v>0</v>
      </c>
      <c s="36">
        <f>ROUND(G86*H86,6)</f>
      </c>
      <c r="L86" s="38">
        <v>0</v>
      </c>
      <c s="32">
        <f>ROUND(ROUND(L86,2)*ROUND(G86,3),2)</f>
      </c>
      <c s="36" t="s">
        <v>54</v>
      </c>
      <c>
        <f>(M86*21)/100</f>
      </c>
      <c t="s">
        <v>27</v>
      </c>
    </row>
    <row r="87" spans="1:5" ht="12.75">
      <c r="A87" s="35" t="s">
        <v>55</v>
      </c>
      <c r="E87" s="39" t="s">
        <v>181</v>
      </c>
    </row>
    <row r="88" spans="1:5" ht="12.75">
      <c r="A88" s="35" t="s">
        <v>56</v>
      </c>
      <c r="E88" s="40" t="s">
        <v>5</v>
      </c>
    </row>
    <row r="89" spans="1:5" ht="12.75">
      <c r="A89" t="s">
        <v>57</v>
      </c>
      <c r="E89" s="39" t="s">
        <v>5</v>
      </c>
    </row>
    <row r="90" spans="1:16" ht="12.75">
      <c r="A90" t="s">
        <v>49</v>
      </c>
      <c s="34" t="s">
        <v>182</v>
      </c>
      <c s="34" t="s">
        <v>183</v>
      </c>
      <c s="35" t="s">
        <v>5</v>
      </c>
      <c s="6" t="s">
        <v>184</v>
      </c>
      <c s="36" t="s">
        <v>131</v>
      </c>
      <c s="37">
        <v>1</v>
      </c>
      <c s="36">
        <v>0</v>
      </c>
      <c s="36">
        <f>ROUND(G90*H90,6)</f>
      </c>
      <c r="L90" s="38">
        <v>0</v>
      </c>
      <c s="32">
        <f>ROUND(ROUND(L90,2)*ROUND(G90,3),2)</f>
      </c>
      <c s="36" t="s">
        <v>54</v>
      </c>
      <c>
        <f>(M90*21)/100</f>
      </c>
      <c t="s">
        <v>27</v>
      </c>
    </row>
    <row r="91" spans="1:5" ht="12.75">
      <c r="A91" s="35" t="s">
        <v>55</v>
      </c>
      <c r="E91" s="39" t="s">
        <v>184</v>
      </c>
    </row>
    <row r="92" spans="1:5" ht="12.75">
      <c r="A92" s="35" t="s">
        <v>56</v>
      </c>
      <c r="E92" s="40" t="s">
        <v>5</v>
      </c>
    </row>
    <row r="93" spans="1:5" ht="12.75">
      <c r="A93" t="s">
        <v>57</v>
      </c>
      <c r="E93" s="39" t="s">
        <v>5</v>
      </c>
    </row>
    <row r="94" spans="1:16" ht="12.75">
      <c r="A94" t="s">
        <v>49</v>
      </c>
      <c s="34" t="s">
        <v>185</v>
      </c>
      <c s="34" t="s">
        <v>186</v>
      </c>
      <c s="35" t="s">
        <v>5</v>
      </c>
      <c s="6" t="s">
        <v>187</v>
      </c>
      <c s="36" t="s">
        <v>131</v>
      </c>
      <c s="37">
        <v>120</v>
      </c>
      <c s="36">
        <v>0</v>
      </c>
      <c s="36">
        <f>ROUND(G94*H94,6)</f>
      </c>
      <c r="L94" s="38">
        <v>0</v>
      </c>
      <c s="32">
        <f>ROUND(ROUND(L94,2)*ROUND(G94,3),2)</f>
      </c>
      <c s="36" t="s">
        <v>54</v>
      </c>
      <c>
        <f>(M94*21)/100</f>
      </c>
      <c t="s">
        <v>27</v>
      </c>
    </row>
    <row r="95" spans="1:5" ht="12.75">
      <c r="A95" s="35" t="s">
        <v>55</v>
      </c>
      <c r="E95" s="39" t="s">
        <v>187</v>
      </c>
    </row>
    <row r="96" spans="1:5" ht="12.75">
      <c r="A96" s="35" t="s">
        <v>56</v>
      </c>
      <c r="E96" s="40" t="s">
        <v>5</v>
      </c>
    </row>
    <row r="97" spans="1:5" ht="12.75">
      <c r="A97" t="s">
        <v>57</v>
      </c>
      <c r="E97" s="39" t="s">
        <v>5</v>
      </c>
    </row>
    <row r="98" spans="1:16" ht="12.75">
      <c r="A98" t="s">
        <v>49</v>
      </c>
      <c s="34" t="s">
        <v>188</v>
      </c>
      <c s="34" t="s">
        <v>189</v>
      </c>
      <c s="35" t="s">
        <v>5</v>
      </c>
      <c s="6" t="s">
        <v>190</v>
      </c>
      <c s="36" t="s">
        <v>131</v>
      </c>
      <c s="37">
        <v>120</v>
      </c>
      <c s="36">
        <v>0</v>
      </c>
      <c s="36">
        <f>ROUND(G98*H98,6)</f>
      </c>
      <c r="L98" s="38">
        <v>0</v>
      </c>
      <c s="32">
        <f>ROUND(ROUND(L98,2)*ROUND(G98,3),2)</f>
      </c>
      <c s="36" t="s">
        <v>54</v>
      </c>
      <c>
        <f>(M98*21)/100</f>
      </c>
      <c t="s">
        <v>27</v>
      </c>
    </row>
    <row r="99" spans="1:5" ht="12.75">
      <c r="A99" s="35" t="s">
        <v>55</v>
      </c>
      <c r="E99" s="39" t="s">
        <v>190</v>
      </c>
    </row>
    <row r="100" spans="1:5" ht="12.75">
      <c r="A100" s="35" t="s">
        <v>56</v>
      </c>
      <c r="E100" s="40" t="s">
        <v>5</v>
      </c>
    </row>
    <row r="101" spans="1:5" ht="12.75">
      <c r="A101" t="s">
        <v>57</v>
      </c>
      <c r="E101" s="39" t="s">
        <v>5</v>
      </c>
    </row>
    <row r="102" spans="1:16" ht="12.75">
      <c r="A102" t="s">
        <v>49</v>
      </c>
      <c s="34" t="s">
        <v>191</v>
      </c>
      <c s="34" t="s">
        <v>192</v>
      </c>
      <c s="35" t="s">
        <v>5</v>
      </c>
      <c s="6" t="s">
        <v>193</v>
      </c>
      <c s="36" t="s">
        <v>131</v>
      </c>
      <c s="37">
        <v>100</v>
      </c>
      <c s="36">
        <v>0</v>
      </c>
      <c s="36">
        <f>ROUND(G102*H102,6)</f>
      </c>
      <c r="L102" s="38">
        <v>0</v>
      </c>
      <c s="32">
        <f>ROUND(ROUND(L102,2)*ROUND(G102,3),2)</f>
      </c>
      <c s="36" t="s">
        <v>54</v>
      </c>
      <c>
        <f>(M102*21)/100</f>
      </c>
      <c t="s">
        <v>27</v>
      </c>
    </row>
    <row r="103" spans="1:5" ht="12.75">
      <c r="A103" s="35" t="s">
        <v>55</v>
      </c>
      <c r="E103" s="39" t="s">
        <v>193</v>
      </c>
    </row>
    <row r="104" spans="1:5" ht="12.75">
      <c r="A104" s="35" t="s">
        <v>56</v>
      </c>
      <c r="E104" s="40" t="s">
        <v>5</v>
      </c>
    </row>
    <row r="105" spans="1:5" ht="12.75">
      <c r="A105" t="s">
        <v>57</v>
      </c>
      <c r="E105" s="39" t="s">
        <v>5</v>
      </c>
    </row>
    <row r="106" spans="1:16" ht="25.5">
      <c r="A106" t="s">
        <v>49</v>
      </c>
      <c s="34" t="s">
        <v>194</v>
      </c>
      <c s="34" t="s">
        <v>195</v>
      </c>
      <c s="35" t="s">
        <v>5</v>
      </c>
      <c s="6" t="s">
        <v>196</v>
      </c>
      <c s="36" t="s">
        <v>172</v>
      </c>
      <c s="37">
        <v>50</v>
      </c>
      <c s="36">
        <v>0</v>
      </c>
      <c s="36">
        <f>ROUND(G106*H106,6)</f>
      </c>
      <c r="L106" s="38">
        <v>0</v>
      </c>
      <c s="32">
        <f>ROUND(ROUND(L106,2)*ROUND(G106,3),2)</f>
      </c>
      <c s="36" t="s">
        <v>54</v>
      </c>
      <c>
        <f>(M106*21)/100</f>
      </c>
      <c t="s">
        <v>27</v>
      </c>
    </row>
    <row r="107" spans="1:5" ht="25.5">
      <c r="A107" s="35" t="s">
        <v>55</v>
      </c>
      <c r="E107" s="39" t="s">
        <v>196</v>
      </c>
    </row>
    <row r="108" spans="1:5" ht="12.75">
      <c r="A108" s="35" t="s">
        <v>56</v>
      </c>
      <c r="E108" s="40" t="s">
        <v>5</v>
      </c>
    </row>
    <row r="109" spans="1:5" ht="12.75">
      <c r="A109" t="s">
        <v>57</v>
      </c>
      <c r="E109" s="39" t="s">
        <v>5</v>
      </c>
    </row>
    <row r="110" spans="1:16" ht="25.5">
      <c r="A110" t="s">
        <v>49</v>
      </c>
      <c s="34" t="s">
        <v>197</v>
      </c>
      <c s="34" t="s">
        <v>198</v>
      </c>
      <c s="35" t="s">
        <v>5</v>
      </c>
      <c s="6" t="s">
        <v>199</v>
      </c>
      <c s="36" t="s">
        <v>172</v>
      </c>
      <c s="37">
        <v>20</v>
      </c>
      <c s="36">
        <v>0</v>
      </c>
      <c s="36">
        <f>ROUND(G110*H110,6)</f>
      </c>
      <c r="L110" s="38">
        <v>0</v>
      </c>
      <c s="32">
        <f>ROUND(ROUND(L110,2)*ROUND(G110,3),2)</f>
      </c>
      <c s="36" t="s">
        <v>54</v>
      </c>
      <c>
        <f>(M110*21)/100</f>
      </c>
      <c t="s">
        <v>27</v>
      </c>
    </row>
    <row r="111" spans="1:5" ht="25.5">
      <c r="A111" s="35" t="s">
        <v>55</v>
      </c>
      <c r="E111" s="39" t="s">
        <v>199</v>
      </c>
    </row>
    <row r="112" spans="1:5" ht="12.75">
      <c r="A112" s="35" t="s">
        <v>56</v>
      </c>
      <c r="E112" s="40" t="s">
        <v>5</v>
      </c>
    </row>
    <row r="113" spans="1:5" ht="12.75">
      <c r="A113" t="s">
        <v>57</v>
      </c>
      <c r="E113" s="39" t="s">
        <v>5</v>
      </c>
    </row>
    <row r="114" spans="1:16" ht="12.75">
      <c r="A114" t="s">
        <v>49</v>
      </c>
      <c s="34" t="s">
        <v>200</v>
      </c>
      <c s="34" t="s">
        <v>201</v>
      </c>
      <c s="35" t="s">
        <v>5</v>
      </c>
      <c s="6" t="s">
        <v>202</v>
      </c>
      <c s="36" t="s">
        <v>131</v>
      </c>
      <c s="37">
        <v>50</v>
      </c>
      <c s="36">
        <v>0</v>
      </c>
      <c s="36">
        <f>ROUND(G114*H114,6)</f>
      </c>
      <c r="L114" s="38">
        <v>0</v>
      </c>
      <c s="32">
        <f>ROUND(ROUND(L114,2)*ROUND(G114,3),2)</f>
      </c>
      <c s="36" t="s">
        <v>54</v>
      </c>
      <c>
        <f>(M114*21)/100</f>
      </c>
      <c t="s">
        <v>27</v>
      </c>
    </row>
    <row r="115" spans="1:5" ht="12.75">
      <c r="A115" s="35" t="s">
        <v>55</v>
      </c>
      <c r="E115" s="39" t="s">
        <v>202</v>
      </c>
    </row>
    <row r="116" spans="1:5" ht="12.75">
      <c r="A116" s="35" t="s">
        <v>56</v>
      </c>
      <c r="E116" s="40" t="s">
        <v>5</v>
      </c>
    </row>
    <row r="117" spans="1:5" ht="12.75">
      <c r="A117" t="s">
        <v>57</v>
      </c>
      <c r="E117" s="39" t="s">
        <v>5</v>
      </c>
    </row>
    <row r="118" spans="1:16" ht="25.5">
      <c r="A118" t="s">
        <v>49</v>
      </c>
      <c s="34" t="s">
        <v>203</v>
      </c>
      <c s="34" t="s">
        <v>204</v>
      </c>
      <c s="35" t="s">
        <v>5</v>
      </c>
      <c s="6" t="s">
        <v>205</v>
      </c>
      <c s="36" t="s">
        <v>172</v>
      </c>
      <c s="37">
        <v>7950</v>
      </c>
      <c s="36">
        <v>0</v>
      </c>
      <c s="36">
        <f>ROUND(G118*H118,6)</f>
      </c>
      <c r="L118" s="38">
        <v>0</v>
      </c>
      <c s="32">
        <f>ROUND(ROUND(L118,2)*ROUND(G118,3),2)</f>
      </c>
      <c s="36" t="s">
        <v>54</v>
      </c>
      <c>
        <f>(M118*21)/100</f>
      </c>
      <c t="s">
        <v>27</v>
      </c>
    </row>
    <row r="119" spans="1:5" ht="25.5">
      <c r="A119" s="35" t="s">
        <v>55</v>
      </c>
      <c r="E119" s="39" t="s">
        <v>205</v>
      </c>
    </row>
    <row r="120" spans="1:5" ht="12.75">
      <c r="A120" s="35" t="s">
        <v>56</v>
      </c>
      <c r="E120" s="40" t="s">
        <v>5</v>
      </c>
    </row>
    <row r="121" spans="1:5" ht="12.75">
      <c r="A121" t="s">
        <v>57</v>
      </c>
      <c r="E121" s="39" t="s">
        <v>5</v>
      </c>
    </row>
    <row r="122" spans="1:16" ht="38.25">
      <c r="A122" t="s">
        <v>49</v>
      </c>
      <c s="34" t="s">
        <v>206</v>
      </c>
      <c s="34" t="s">
        <v>207</v>
      </c>
      <c s="35" t="s">
        <v>5</v>
      </c>
      <c s="6" t="s">
        <v>208</v>
      </c>
      <c s="36" t="s">
        <v>131</v>
      </c>
      <c s="37">
        <v>5</v>
      </c>
      <c s="36">
        <v>0</v>
      </c>
      <c s="36">
        <f>ROUND(G122*H122,6)</f>
      </c>
      <c r="L122" s="38">
        <v>0</v>
      </c>
      <c s="32">
        <f>ROUND(ROUND(L122,2)*ROUND(G122,3),2)</f>
      </c>
      <c s="36" t="s">
        <v>54</v>
      </c>
      <c>
        <f>(M122*21)/100</f>
      </c>
      <c t="s">
        <v>27</v>
      </c>
    </row>
    <row r="123" spans="1:5" ht="38.25">
      <c r="A123" s="35" t="s">
        <v>55</v>
      </c>
      <c r="E123" s="39" t="s">
        <v>209</v>
      </c>
    </row>
    <row r="124" spans="1:5" ht="12.75">
      <c r="A124" s="35" t="s">
        <v>56</v>
      </c>
      <c r="E124" s="40" t="s">
        <v>5</v>
      </c>
    </row>
    <row r="125" spans="1:5" ht="12.75">
      <c r="A125" t="s">
        <v>57</v>
      </c>
      <c r="E125" s="39" t="s">
        <v>5</v>
      </c>
    </row>
    <row r="126" spans="1:16" ht="38.25">
      <c r="A126" t="s">
        <v>49</v>
      </c>
      <c s="34" t="s">
        <v>210</v>
      </c>
      <c s="34" t="s">
        <v>211</v>
      </c>
      <c s="35" t="s">
        <v>5</v>
      </c>
      <c s="6" t="s">
        <v>212</v>
      </c>
      <c s="36" t="s">
        <v>131</v>
      </c>
      <c s="37">
        <v>1</v>
      </c>
      <c s="36">
        <v>0</v>
      </c>
      <c s="36">
        <f>ROUND(G126*H126,6)</f>
      </c>
      <c r="L126" s="38">
        <v>0</v>
      </c>
      <c s="32">
        <f>ROUND(ROUND(L126,2)*ROUND(G126,3),2)</f>
      </c>
      <c s="36" t="s">
        <v>54</v>
      </c>
      <c>
        <f>(M126*21)/100</f>
      </c>
      <c t="s">
        <v>27</v>
      </c>
    </row>
    <row r="127" spans="1:5" ht="63.75">
      <c r="A127" s="35" t="s">
        <v>55</v>
      </c>
      <c r="E127" s="39" t="s">
        <v>213</v>
      </c>
    </row>
    <row r="128" spans="1:5" ht="12.75">
      <c r="A128" s="35" t="s">
        <v>56</v>
      </c>
      <c r="E128" s="40" t="s">
        <v>5</v>
      </c>
    </row>
    <row r="129" spans="1:5" ht="12.75">
      <c r="A129" t="s">
        <v>57</v>
      </c>
      <c r="E129" s="39" t="s">
        <v>5</v>
      </c>
    </row>
    <row r="130" spans="1:16" ht="25.5">
      <c r="A130" t="s">
        <v>49</v>
      </c>
      <c s="34" t="s">
        <v>214</v>
      </c>
      <c s="34" t="s">
        <v>215</v>
      </c>
      <c s="35" t="s">
        <v>5</v>
      </c>
      <c s="6" t="s">
        <v>216</v>
      </c>
      <c s="36" t="s">
        <v>131</v>
      </c>
      <c s="37">
        <v>3</v>
      </c>
      <c s="36">
        <v>0</v>
      </c>
      <c s="36">
        <f>ROUND(G130*H130,6)</f>
      </c>
      <c r="L130" s="38">
        <v>0</v>
      </c>
      <c s="32">
        <f>ROUND(ROUND(L130,2)*ROUND(G130,3),2)</f>
      </c>
      <c s="36" t="s">
        <v>54</v>
      </c>
      <c>
        <f>(M130*21)/100</f>
      </c>
      <c t="s">
        <v>27</v>
      </c>
    </row>
    <row r="131" spans="1:5" ht="51">
      <c r="A131" s="35" t="s">
        <v>55</v>
      </c>
      <c r="E131" s="39" t="s">
        <v>217</v>
      </c>
    </row>
    <row r="132" spans="1:5" ht="12.75">
      <c r="A132" s="35" t="s">
        <v>56</v>
      </c>
      <c r="E132" s="40" t="s">
        <v>5</v>
      </c>
    </row>
    <row r="133" spans="1:5" ht="12.75">
      <c r="A133" t="s">
        <v>57</v>
      </c>
      <c r="E133" s="39" t="s">
        <v>5</v>
      </c>
    </row>
    <row r="134" spans="1:16" ht="25.5">
      <c r="A134" t="s">
        <v>49</v>
      </c>
      <c s="34" t="s">
        <v>218</v>
      </c>
      <c s="34" t="s">
        <v>219</v>
      </c>
      <c s="35" t="s">
        <v>5</v>
      </c>
      <c s="6" t="s">
        <v>220</v>
      </c>
      <c s="36" t="s">
        <v>172</v>
      </c>
      <c s="37">
        <v>50</v>
      </c>
      <c s="36">
        <v>0</v>
      </c>
      <c s="36">
        <f>ROUND(G134*H134,6)</f>
      </c>
      <c r="L134" s="38">
        <v>0</v>
      </c>
      <c s="32">
        <f>ROUND(ROUND(L134,2)*ROUND(G134,3),2)</f>
      </c>
      <c s="36" t="s">
        <v>54</v>
      </c>
      <c>
        <f>(M134*21)/100</f>
      </c>
      <c t="s">
        <v>27</v>
      </c>
    </row>
    <row r="135" spans="1:5" ht="25.5">
      <c r="A135" s="35" t="s">
        <v>55</v>
      </c>
      <c r="E135" s="39" t="s">
        <v>220</v>
      </c>
    </row>
    <row r="136" spans="1:5" ht="12.75">
      <c r="A136" s="35" t="s">
        <v>56</v>
      </c>
      <c r="E136" s="40" t="s">
        <v>5</v>
      </c>
    </row>
    <row r="137" spans="1:5" ht="12.75">
      <c r="A137" t="s">
        <v>57</v>
      </c>
      <c r="E137" s="39" t="s">
        <v>5</v>
      </c>
    </row>
    <row r="138" spans="1:16" ht="12.75">
      <c r="A138" t="s">
        <v>49</v>
      </c>
      <c s="34" t="s">
        <v>221</v>
      </c>
      <c s="34" t="s">
        <v>222</v>
      </c>
      <c s="35" t="s">
        <v>5</v>
      </c>
      <c s="6" t="s">
        <v>223</v>
      </c>
      <c s="36" t="s">
        <v>131</v>
      </c>
      <c s="37">
        <v>80</v>
      </c>
      <c s="36">
        <v>0</v>
      </c>
      <c s="36">
        <f>ROUND(G138*H138,6)</f>
      </c>
      <c r="L138" s="38">
        <v>0</v>
      </c>
      <c s="32">
        <f>ROUND(ROUND(L138,2)*ROUND(G138,3),2)</f>
      </c>
      <c s="36" t="s">
        <v>54</v>
      </c>
      <c>
        <f>(M138*21)/100</f>
      </c>
      <c t="s">
        <v>27</v>
      </c>
    </row>
    <row r="139" spans="1:5" ht="12.75">
      <c r="A139" s="35" t="s">
        <v>55</v>
      </c>
      <c r="E139" s="39" t="s">
        <v>223</v>
      </c>
    </row>
    <row r="140" spans="1:5" ht="12.75">
      <c r="A140" s="35" t="s">
        <v>56</v>
      </c>
      <c r="E140" s="40" t="s">
        <v>5</v>
      </c>
    </row>
    <row r="141" spans="1:5" ht="12.75">
      <c r="A141" t="s">
        <v>57</v>
      </c>
      <c r="E141" s="39" t="s">
        <v>5</v>
      </c>
    </row>
    <row r="142" spans="1:16" ht="25.5">
      <c r="A142" t="s">
        <v>49</v>
      </c>
      <c s="34" t="s">
        <v>224</v>
      </c>
      <c s="34" t="s">
        <v>225</v>
      </c>
      <c s="35" t="s">
        <v>5</v>
      </c>
      <c s="6" t="s">
        <v>226</v>
      </c>
      <c s="36" t="s">
        <v>172</v>
      </c>
      <c s="37">
        <v>250</v>
      </c>
      <c s="36">
        <v>0</v>
      </c>
      <c s="36">
        <f>ROUND(G142*H142,6)</f>
      </c>
      <c r="L142" s="38">
        <v>0</v>
      </c>
      <c s="32">
        <f>ROUND(ROUND(L142,2)*ROUND(G142,3),2)</f>
      </c>
      <c s="36" t="s">
        <v>54</v>
      </c>
      <c>
        <f>(M142*21)/100</f>
      </c>
      <c t="s">
        <v>27</v>
      </c>
    </row>
    <row r="143" spans="1:5" ht="25.5">
      <c r="A143" s="35" t="s">
        <v>55</v>
      </c>
      <c r="E143" s="39" t="s">
        <v>226</v>
      </c>
    </row>
    <row r="144" spans="1:5" ht="12.75">
      <c r="A144" s="35" t="s">
        <v>56</v>
      </c>
      <c r="E144" s="40" t="s">
        <v>5</v>
      </c>
    </row>
    <row r="145" spans="1:5" ht="12.75">
      <c r="A145" t="s">
        <v>57</v>
      </c>
      <c r="E145" s="39" t="s">
        <v>5</v>
      </c>
    </row>
    <row r="146" spans="1:16" ht="12.75">
      <c r="A146" t="s">
        <v>49</v>
      </c>
      <c s="34" t="s">
        <v>227</v>
      </c>
      <c s="34" t="s">
        <v>228</v>
      </c>
      <c s="35" t="s">
        <v>5</v>
      </c>
      <c s="6" t="s">
        <v>229</v>
      </c>
      <c s="36" t="s">
        <v>131</v>
      </c>
      <c s="37">
        <v>168</v>
      </c>
      <c s="36">
        <v>0</v>
      </c>
      <c s="36">
        <f>ROUND(G146*H146,6)</f>
      </c>
      <c r="L146" s="38">
        <v>0</v>
      </c>
      <c s="32">
        <f>ROUND(ROUND(L146,2)*ROUND(G146,3),2)</f>
      </c>
      <c s="36" t="s">
        <v>54</v>
      </c>
      <c>
        <f>(M146*21)/100</f>
      </c>
      <c t="s">
        <v>27</v>
      </c>
    </row>
    <row r="147" spans="1:5" ht="12.75">
      <c r="A147" s="35" t="s">
        <v>55</v>
      </c>
      <c r="E147" s="39" t="s">
        <v>229</v>
      </c>
    </row>
    <row r="148" spans="1:5" ht="12.75">
      <c r="A148" s="35" t="s">
        <v>56</v>
      </c>
      <c r="E148" s="40" t="s">
        <v>5</v>
      </c>
    </row>
    <row r="149" spans="1:5" ht="12.75">
      <c r="A149" t="s">
        <v>57</v>
      </c>
      <c r="E149" s="39" t="s">
        <v>5</v>
      </c>
    </row>
    <row r="150" spans="1:16" ht="12.75">
      <c r="A150" t="s">
        <v>49</v>
      </c>
      <c s="34" t="s">
        <v>230</v>
      </c>
      <c s="34" t="s">
        <v>231</v>
      </c>
      <c s="35" t="s">
        <v>5</v>
      </c>
      <c s="6" t="s">
        <v>232</v>
      </c>
      <c s="36" t="s">
        <v>131</v>
      </c>
      <c s="37">
        <v>73</v>
      </c>
      <c s="36">
        <v>0</v>
      </c>
      <c s="36">
        <f>ROUND(G150*H150,6)</f>
      </c>
      <c r="L150" s="38">
        <v>0</v>
      </c>
      <c s="32">
        <f>ROUND(ROUND(L150,2)*ROUND(G150,3),2)</f>
      </c>
      <c s="36" t="s">
        <v>54</v>
      </c>
      <c>
        <f>(M150*21)/100</f>
      </c>
      <c t="s">
        <v>27</v>
      </c>
    </row>
    <row r="151" spans="1:5" ht="12.75">
      <c r="A151" s="35" t="s">
        <v>55</v>
      </c>
      <c r="E151" s="39" t="s">
        <v>232</v>
      </c>
    </row>
    <row r="152" spans="1:5" ht="12.75">
      <c r="A152" s="35" t="s">
        <v>56</v>
      </c>
      <c r="E152" s="40" t="s">
        <v>5</v>
      </c>
    </row>
    <row r="153" spans="1:5" ht="12.75">
      <c r="A153" t="s">
        <v>57</v>
      </c>
      <c r="E153" s="39" t="s">
        <v>5</v>
      </c>
    </row>
    <row r="154" spans="1:16" ht="12.75">
      <c r="A154" t="s">
        <v>49</v>
      </c>
      <c s="34" t="s">
        <v>233</v>
      </c>
      <c s="34" t="s">
        <v>234</v>
      </c>
      <c s="35" t="s">
        <v>5</v>
      </c>
      <c s="6" t="s">
        <v>235</v>
      </c>
      <c s="36" t="s">
        <v>131</v>
      </c>
      <c s="37">
        <v>73</v>
      </c>
      <c s="36">
        <v>0</v>
      </c>
      <c s="36">
        <f>ROUND(G154*H154,6)</f>
      </c>
      <c r="L154" s="38">
        <v>0</v>
      </c>
      <c s="32">
        <f>ROUND(ROUND(L154,2)*ROUND(G154,3),2)</f>
      </c>
      <c s="36" t="s">
        <v>54</v>
      </c>
      <c>
        <f>(M154*21)/100</f>
      </c>
      <c t="s">
        <v>27</v>
      </c>
    </row>
    <row r="155" spans="1:5" ht="12.75">
      <c r="A155" s="35" t="s">
        <v>55</v>
      </c>
      <c r="E155" s="39" t="s">
        <v>235</v>
      </c>
    </row>
    <row r="156" spans="1:5" ht="12.75">
      <c r="A156" s="35" t="s">
        <v>56</v>
      </c>
      <c r="E156" s="40" t="s">
        <v>5</v>
      </c>
    </row>
    <row r="157" spans="1:5" ht="12.75">
      <c r="A157" t="s">
        <v>57</v>
      </c>
      <c r="E157" s="39" t="s">
        <v>5</v>
      </c>
    </row>
    <row r="158" spans="1:16" ht="12.75">
      <c r="A158" t="s">
        <v>49</v>
      </c>
      <c s="34" t="s">
        <v>236</v>
      </c>
      <c s="34" t="s">
        <v>237</v>
      </c>
      <c s="35" t="s">
        <v>5</v>
      </c>
      <c s="6" t="s">
        <v>238</v>
      </c>
      <c s="36" t="s">
        <v>131</v>
      </c>
      <c s="37">
        <v>154</v>
      </c>
      <c s="36">
        <v>0</v>
      </c>
      <c s="36">
        <f>ROUND(G158*H158,6)</f>
      </c>
      <c r="L158" s="38">
        <v>0</v>
      </c>
      <c s="32">
        <f>ROUND(ROUND(L158,2)*ROUND(G158,3),2)</f>
      </c>
      <c s="36" t="s">
        <v>54</v>
      </c>
      <c>
        <f>(M158*21)/100</f>
      </c>
      <c t="s">
        <v>27</v>
      </c>
    </row>
    <row r="159" spans="1:5" ht="12.75">
      <c r="A159" s="35" t="s">
        <v>55</v>
      </c>
      <c r="E159" s="39" t="s">
        <v>238</v>
      </c>
    </row>
    <row r="160" spans="1:5" ht="12.75">
      <c r="A160" s="35" t="s">
        <v>56</v>
      </c>
      <c r="E160" s="40" t="s">
        <v>5</v>
      </c>
    </row>
    <row r="161" spans="1:5" ht="12.75">
      <c r="A161" t="s">
        <v>57</v>
      </c>
      <c r="E161" s="39" t="s">
        <v>5</v>
      </c>
    </row>
    <row r="162" spans="1:16" ht="12.75">
      <c r="A162" t="s">
        <v>49</v>
      </c>
      <c s="34" t="s">
        <v>239</v>
      </c>
      <c s="34" t="s">
        <v>240</v>
      </c>
      <c s="35" t="s">
        <v>5</v>
      </c>
      <c s="6" t="s">
        <v>241</v>
      </c>
      <c s="36" t="s">
        <v>131</v>
      </c>
      <c s="37">
        <v>336</v>
      </c>
      <c s="36">
        <v>0</v>
      </c>
      <c s="36">
        <f>ROUND(G162*H162,6)</f>
      </c>
      <c r="L162" s="38">
        <v>0</v>
      </c>
      <c s="32">
        <f>ROUND(ROUND(L162,2)*ROUND(G162,3),2)</f>
      </c>
      <c s="36" t="s">
        <v>54</v>
      </c>
      <c>
        <f>(M162*21)/100</f>
      </c>
      <c t="s">
        <v>27</v>
      </c>
    </row>
    <row r="163" spans="1:5" ht="12.75">
      <c r="A163" s="35" t="s">
        <v>55</v>
      </c>
      <c r="E163" s="39" t="s">
        <v>241</v>
      </c>
    </row>
    <row r="164" spans="1:5" ht="12.75">
      <c r="A164" s="35" t="s">
        <v>56</v>
      </c>
      <c r="E164" s="40" t="s">
        <v>5</v>
      </c>
    </row>
    <row r="165" spans="1:5" ht="12.75">
      <c r="A165" t="s">
        <v>57</v>
      </c>
      <c r="E165" s="39" t="s">
        <v>5</v>
      </c>
    </row>
    <row r="166" spans="1:16" ht="12.75">
      <c r="A166" t="s">
        <v>49</v>
      </c>
      <c s="34" t="s">
        <v>242</v>
      </c>
      <c s="34" t="s">
        <v>243</v>
      </c>
      <c s="35" t="s">
        <v>5</v>
      </c>
      <c s="6" t="s">
        <v>244</v>
      </c>
      <c s="36" t="s">
        <v>131</v>
      </c>
      <c s="37">
        <v>336</v>
      </c>
      <c s="36">
        <v>0</v>
      </c>
      <c s="36">
        <f>ROUND(G166*H166,6)</f>
      </c>
      <c r="L166" s="38">
        <v>0</v>
      </c>
      <c s="32">
        <f>ROUND(ROUND(L166,2)*ROUND(G166,3),2)</f>
      </c>
      <c s="36" t="s">
        <v>54</v>
      </c>
      <c>
        <f>(M166*21)/100</f>
      </c>
      <c t="s">
        <v>27</v>
      </c>
    </row>
    <row r="167" spans="1:5" ht="12.75">
      <c r="A167" s="35" t="s">
        <v>55</v>
      </c>
      <c r="E167" s="39" t="s">
        <v>244</v>
      </c>
    </row>
    <row r="168" spans="1:5" ht="12.75">
      <c r="A168" s="35" t="s">
        <v>56</v>
      </c>
      <c r="E168" s="40" t="s">
        <v>5</v>
      </c>
    </row>
    <row r="169" spans="1:5" ht="12.75">
      <c r="A169" t="s">
        <v>57</v>
      </c>
      <c r="E169" s="39" t="s">
        <v>5</v>
      </c>
    </row>
    <row r="170" spans="1:16" ht="12.75">
      <c r="A170" t="s">
        <v>49</v>
      </c>
      <c s="34" t="s">
        <v>245</v>
      </c>
      <c s="34" t="s">
        <v>246</v>
      </c>
      <c s="35" t="s">
        <v>5</v>
      </c>
      <c s="6" t="s">
        <v>247</v>
      </c>
      <c s="36" t="s">
        <v>131</v>
      </c>
      <c s="37">
        <v>102</v>
      </c>
      <c s="36">
        <v>0</v>
      </c>
      <c s="36">
        <f>ROUND(G170*H170,6)</f>
      </c>
      <c r="L170" s="38">
        <v>0</v>
      </c>
      <c s="32">
        <f>ROUND(ROUND(L170,2)*ROUND(G170,3),2)</f>
      </c>
      <c s="36" t="s">
        <v>54</v>
      </c>
      <c>
        <f>(M170*21)/100</f>
      </c>
      <c t="s">
        <v>27</v>
      </c>
    </row>
    <row r="171" spans="1:5" ht="12.75">
      <c r="A171" s="35" t="s">
        <v>55</v>
      </c>
      <c r="E171" s="39" t="s">
        <v>247</v>
      </c>
    </row>
    <row r="172" spans="1:5" ht="12.75">
      <c r="A172" s="35" t="s">
        <v>56</v>
      </c>
      <c r="E172" s="40" t="s">
        <v>5</v>
      </c>
    </row>
    <row r="173" spans="1:5" ht="12.75">
      <c r="A173" t="s">
        <v>57</v>
      </c>
      <c r="E173" s="39" t="s">
        <v>5</v>
      </c>
    </row>
    <row r="174" spans="1:16" ht="12.75">
      <c r="A174" t="s">
        <v>49</v>
      </c>
      <c s="34" t="s">
        <v>248</v>
      </c>
      <c s="34" t="s">
        <v>249</v>
      </c>
      <c s="35" t="s">
        <v>5</v>
      </c>
      <c s="6" t="s">
        <v>250</v>
      </c>
      <c s="36" t="s">
        <v>251</v>
      </c>
      <c s="37">
        <v>32</v>
      </c>
      <c s="36">
        <v>0</v>
      </c>
      <c s="36">
        <f>ROUND(G174*H174,6)</f>
      </c>
      <c r="L174" s="38">
        <v>0</v>
      </c>
      <c s="32">
        <f>ROUND(ROUND(L174,2)*ROUND(G174,3),2)</f>
      </c>
      <c s="36" t="s">
        <v>54</v>
      </c>
      <c>
        <f>(M174*21)/100</f>
      </c>
      <c t="s">
        <v>27</v>
      </c>
    </row>
    <row r="175" spans="1:5" ht="12.75">
      <c r="A175" s="35" t="s">
        <v>55</v>
      </c>
      <c r="E175" s="39" t="s">
        <v>250</v>
      </c>
    </row>
    <row r="176" spans="1:5" ht="12.75">
      <c r="A176" s="35" t="s">
        <v>56</v>
      </c>
      <c r="E176" s="40" t="s">
        <v>5</v>
      </c>
    </row>
    <row r="177" spans="1:5" ht="12.75">
      <c r="A177" t="s">
        <v>57</v>
      </c>
      <c r="E177" s="39" t="s">
        <v>5</v>
      </c>
    </row>
    <row r="178" spans="1:16" ht="12.75">
      <c r="A178" t="s">
        <v>49</v>
      </c>
      <c s="34" t="s">
        <v>252</v>
      </c>
      <c s="34" t="s">
        <v>253</v>
      </c>
      <c s="35" t="s">
        <v>5</v>
      </c>
      <c s="6" t="s">
        <v>254</v>
      </c>
      <c s="36" t="s">
        <v>131</v>
      </c>
      <c s="37">
        <v>5</v>
      </c>
      <c s="36">
        <v>0</v>
      </c>
      <c s="36">
        <f>ROUND(G178*H178,6)</f>
      </c>
      <c r="L178" s="38">
        <v>0</v>
      </c>
      <c s="32">
        <f>ROUND(ROUND(L178,2)*ROUND(G178,3),2)</f>
      </c>
      <c s="36" t="s">
        <v>54</v>
      </c>
      <c>
        <f>(M178*21)/100</f>
      </c>
      <c t="s">
        <v>27</v>
      </c>
    </row>
    <row r="179" spans="1:5" ht="12.75">
      <c r="A179" s="35" t="s">
        <v>55</v>
      </c>
      <c r="E179" s="39" t="s">
        <v>254</v>
      </c>
    </row>
    <row r="180" spans="1:5" ht="12.75">
      <c r="A180" s="35" t="s">
        <v>56</v>
      </c>
      <c r="E180" s="40" t="s">
        <v>5</v>
      </c>
    </row>
    <row r="181" spans="1:5" ht="12.75">
      <c r="A181" t="s">
        <v>57</v>
      </c>
      <c r="E181" s="39" t="s">
        <v>5</v>
      </c>
    </row>
    <row r="182" spans="1:16" ht="12.75">
      <c r="A182" t="s">
        <v>49</v>
      </c>
      <c s="34" t="s">
        <v>255</v>
      </c>
      <c s="34" t="s">
        <v>256</v>
      </c>
      <c s="35" t="s">
        <v>5</v>
      </c>
      <c s="6" t="s">
        <v>257</v>
      </c>
      <c s="36" t="s">
        <v>100</v>
      </c>
      <c s="37">
        <v>1</v>
      </c>
      <c s="36">
        <v>0</v>
      </c>
      <c s="36">
        <f>ROUND(G182*H182,6)</f>
      </c>
      <c r="L182" s="38">
        <v>0</v>
      </c>
      <c s="32">
        <f>ROUND(ROUND(L182,2)*ROUND(G182,3),2)</f>
      </c>
      <c s="36" t="s">
        <v>54</v>
      </c>
      <c>
        <f>(M182*21)/100</f>
      </c>
      <c t="s">
        <v>27</v>
      </c>
    </row>
    <row r="183" spans="1:5" ht="12.75">
      <c r="A183" s="35" t="s">
        <v>55</v>
      </c>
      <c r="E183" s="39" t="s">
        <v>257</v>
      </c>
    </row>
    <row r="184" spans="1:5" ht="12.75">
      <c r="A184" s="35" t="s">
        <v>56</v>
      </c>
      <c r="E184" s="40" t="s">
        <v>5</v>
      </c>
    </row>
    <row r="185" spans="1:5" ht="12.75">
      <c r="A185" t="s">
        <v>57</v>
      </c>
      <c r="E185" s="39" t="s">
        <v>5</v>
      </c>
    </row>
    <row r="186" spans="1:13" ht="12.75">
      <c r="A186" t="s">
        <v>46</v>
      </c>
      <c r="C186" s="31" t="s">
        <v>109</v>
      </c>
      <c r="E186" s="33" t="s">
        <v>258</v>
      </c>
      <c r="J186" s="32">
        <f>0</f>
      </c>
      <c s="32">
        <f>0</f>
      </c>
      <c s="32">
        <f>0+L187+L191+L195+L199+L203+L207+L211+L215+L219+L223+L227+L231+L235+L239+L243+L247+L251+L255</f>
      </c>
      <c s="32">
        <f>0+M187+M191+M195+M199+M203+M207+M211+M215+M219+M223+M227+M231+M235+M239+M243+M247+M251+M255</f>
      </c>
    </row>
    <row r="187" spans="1:16" ht="25.5">
      <c r="A187" t="s">
        <v>49</v>
      </c>
      <c s="34" t="s">
        <v>259</v>
      </c>
      <c s="34" t="s">
        <v>260</v>
      </c>
      <c s="35" t="s">
        <v>5</v>
      </c>
      <c s="6" t="s">
        <v>261</v>
      </c>
      <c s="36" t="s">
        <v>172</v>
      </c>
      <c s="37">
        <v>300</v>
      </c>
      <c s="36">
        <v>0</v>
      </c>
      <c s="36">
        <f>ROUND(G187*H187,6)</f>
      </c>
      <c r="L187" s="38">
        <v>0</v>
      </c>
      <c s="32">
        <f>ROUND(ROUND(L187,2)*ROUND(G187,3),2)</f>
      </c>
      <c s="36" t="s">
        <v>54</v>
      </c>
      <c>
        <f>(M187*21)/100</f>
      </c>
      <c t="s">
        <v>27</v>
      </c>
    </row>
    <row r="188" spans="1:5" ht="25.5">
      <c r="A188" s="35" t="s">
        <v>55</v>
      </c>
      <c r="E188" s="39" t="s">
        <v>261</v>
      </c>
    </row>
    <row r="189" spans="1:5" ht="12.75">
      <c r="A189" s="35" t="s">
        <v>56</v>
      </c>
      <c r="E189" s="40" t="s">
        <v>5</v>
      </c>
    </row>
    <row r="190" spans="1:5" ht="12.75">
      <c r="A190" t="s">
        <v>57</v>
      </c>
      <c r="E190" s="39" t="s">
        <v>5</v>
      </c>
    </row>
    <row r="191" spans="1:16" ht="25.5">
      <c r="A191" t="s">
        <v>49</v>
      </c>
      <c s="34" t="s">
        <v>262</v>
      </c>
      <c s="34" t="s">
        <v>263</v>
      </c>
      <c s="35" t="s">
        <v>5</v>
      </c>
      <c s="6" t="s">
        <v>264</v>
      </c>
      <c s="36" t="s">
        <v>172</v>
      </c>
      <c s="37">
        <v>1200</v>
      </c>
      <c s="36">
        <v>0</v>
      </c>
      <c s="36">
        <f>ROUND(G191*H191,6)</f>
      </c>
      <c r="L191" s="38">
        <v>0</v>
      </c>
      <c s="32">
        <f>ROUND(ROUND(L191,2)*ROUND(G191,3),2)</f>
      </c>
      <c s="36" t="s">
        <v>54</v>
      </c>
      <c>
        <f>(M191*21)/100</f>
      </c>
      <c t="s">
        <v>27</v>
      </c>
    </row>
    <row r="192" spans="1:5" ht="25.5">
      <c r="A192" s="35" t="s">
        <v>55</v>
      </c>
      <c r="E192" s="39" t="s">
        <v>264</v>
      </c>
    </row>
    <row r="193" spans="1:5" ht="12.75">
      <c r="A193" s="35" t="s">
        <v>56</v>
      </c>
      <c r="E193" s="40" t="s">
        <v>5</v>
      </c>
    </row>
    <row r="194" spans="1:5" ht="12.75">
      <c r="A194" t="s">
        <v>57</v>
      </c>
      <c r="E194" s="39" t="s">
        <v>5</v>
      </c>
    </row>
    <row r="195" spans="1:16" ht="25.5">
      <c r="A195" t="s">
        <v>49</v>
      </c>
      <c s="34" t="s">
        <v>265</v>
      </c>
      <c s="34" t="s">
        <v>266</v>
      </c>
      <c s="35" t="s">
        <v>5</v>
      </c>
      <c s="6" t="s">
        <v>267</v>
      </c>
      <c s="36" t="s">
        <v>172</v>
      </c>
      <c s="37">
        <v>600</v>
      </c>
      <c s="36">
        <v>0</v>
      </c>
      <c s="36">
        <f>ROUND(G195*H195,6)</f>
      </c>
      <c r="L195" s="38">
        <v>0</v>
      </c>
      <c s="32">
        <f>ROUND(ROUND(L195,2)*ROUND(G195,3),2)</f>
      </c>
      <c s="36" t="s">
        <v>54</v>
      </c>
      <c>
        <f>(M195*21)/100</f>
      </c>
      <c t="s">
        <v>27</v>
      </c>
    </row>
    <row r="196" spans="1:5" ht="25.5">
      <c r="A196" s="35" t="s">
        <v>55</v>
      </c>
      <c r="E196" s="39" t="s">
        <v>267</v>
      </c>
    </row>
    <row r="197" spans="1:5" ht="12.75">
      <c r="A197" s="35" t="s">
        <v>56</v>
      </c>
      <c r="E197" s="40" t="s">
        <v>5</v>
      </c>
    </row>
    <row r="198" spans="1:5" ht="12.75">
      <c r="A198" t="s">
        <v>57</v>
      </c>
      <c r="E198" s="39" t="s">
        <v>5</v>
      </c>
    </row>
    <row r="199" spans="1:16" ht="25.5">
      <c r="A199" t="s">
        <v>49</v>
      </c>
      <c s="34" t="s">
        <v>268</v>
      </c>
      <c s="34" t="s">
        <v>269</v>
      </c>
      <c s="35" t="s">
        <v>5</v>
      </c>
      <c s="6" t="s">
        <v>270</v>
      </c>
      <c s="36" t="s">
        <v>172</v>
      </c>
      <c s="37">
        <v>300</v>
      </c>
      <c s="36">
        <v>0</v>
      </c>
      <c s="36">
        <f>ROUND(G199*H199,6)</f>
      </c>
      <c r="L199" s="38">
        <v>0</v>
      </c>
      <c s="32">
        <f>ROUND(ROUND(L199,2)*ROUND(G199,3),2)</f>
      </c>
      <c s="36" t="s">
        <v>54</v>
      </c>
      <c>
        <f>(M199*21)/100</f>
      </c>
      <c t="s">
        <v>27</v>
      </c>
    </row>
    <row r="200" spans="1:5" ht="25.5">
      <c r="A200" s="35" t="s">
        <v>55</v>
      </c>
      <c r="E200" s="39" t="s">
        <v>270</v>
      </c>
    </row>
    <row r="201" spans="1:5" ht="12.75">
      <c r="A201" s="35" t="s">
        <v>56</v>
      </c>
      <c r="E201" s="40" t="s">
        <v>5</v>
      </c>
    </row>
    <row r="202" spans="1:5" ht="12.75">
      <c r="A202" t="s">
        <v>57</v>
      </c>
      <c r="E202" s="39" t="s">
        <v>5</v>
      </c>
    </row>
    <row r="203" spans="1:16" ht="12.75">
      <c r="A203" t="s">
        <v>49</v>
      </c>
      <c s="34" t="s">
        <v>271</v>
      </c>
      <c s="34" t="s">
        <v>272</v>
      </c>
      <c s="35" t="s">
        <v>5</v>
      </c>
      <c s="6" t="s">
        <v>273</v>
      </c>
      <c s="36" t="s">
        <v>131</v>
      </c>
      <c s="37">
        <v>2500</v>
      </c>
      <c s="36">
        <v>0</v>
      </c>
      <c s="36">
        <f>ROUND(G203*H203,6)</f>
      </c>
      <c r="L203" s="38">
        <v>0</v>
      </c>
      <c s="32">
        <f>ROUND(ROUND(L203,2)*ROUND(G203,3),2)</f>
      </c>
      <c s="36" t="s">
        <v>54</v>
      </c>
      <c>
        <f>(M203*21)/100</f>
      </c>
      <c t="s">
        <v>27</v>
      </c>
    </row>
    <row r="204" spans="1:5" ht="12.75">
      <c r="A204" s="35" t="s">
        <v>55</v>
      </c>
      <c r="E204" s="39" t="s">
        <v>273</v>
      </c>
    </row>
    <row r="205" spans="1:5" ht="12.75">
      <c r="A205" s="35" t="s">
        <v>56</v>
      </c>
      <c r="E205" s="40" t="s">
        <v>5</v>
      </c>
    </row>
    <row r="206" spans="1:5" ht="12.75">
      <c r="A206" t="s">
        <v>57</v>
      </c>
      <c r="E206" s="39" t="s">
        <v>5</v>
      </c>
    </row>
    <row r="207" spans="1:16" ht="12.75">
      <c r="A207" t="s">
        <v>49</v>
      </c>
      <c s="34" t="s">
        <v>274</v>
      </c>
      <c s="34" t="s">
        <v>275</v>
      </c>
      <c s="35" t="s">
        <v>5</v>
      </c>
      <c s="6" t="s">
        <v>276</v>
      </c>
      <c s="36" t="s">
        <v>172</v>
      </c>
      <c s="37">
        <v>250</v>
      </c>
      <c s="36">
        <v>0</v>
      </c>
      <c s="36">
        <f>ROUND(G207*H207,6)</f>
      </c>
      <c r="L207" s="38">
        <v>0</v>
      </c>
      <c s="32">
        <f>ROUND(ROUND(L207,2)*ROUND(G207,3),2)</f>
      </c>
      <c s="36" t="s">
        <v>54</v>
      </c>
      <c>
        <f>(M207*21)/100</f>
      </c>
      <c t="s">
        <v>27</v>
      </c>
    </row>
    <row r="208" spans="1:5" ht="12.75">
      <c r="A208" s="35" t="s">
        <v>55</v>
      </c>
      <c r="E208" s="39" t="s">
        <v>276</v>
      </c>
    </row>
    <row r="209" spans="1:5" ht="12.75">
      <c r="A209" s="35" t="s">
        <v>56</v>
      </c>
      <c r="E209" s="40" t="s">
        <v>5</v>
      </c>
    </row>
    <row r="210" spans="1:5" ht="12.75">
      <c r="A210" t="s">
        <v>57</v>
      </c>
      <c r="E210" s="39" t="s">
        <v>5</v>
      </c>
    </row>
    <row r="211" spans="1:16" ht="25.5">
      <c r="A211" t="s">
        <v>49</v>
      </c>
      <c s="34" t="s">
        <v>277</v>
      </c>
      <c s="34" t="s">
        <v>278</v>
      </c>
      <c s="35" t="s">
        <v>5</v>
      </c>
      <c s="6" t="s">
        <v>279</v>
      </c>
      <c s="36" t="s">
        <v>131</v>
      </c>
      <c s="37">
        <v>250</v>
      </c>
      <c s="36">
        <v>0</v>
      </c>
      <c s="36">
        <f>ROUND(G211*H211,6)</f>
      </c>
      <c r="L211" s="38">
        <v>0</v>
      </c>
      <c s="32">
        <f>ROUND(ROUND(L211,2)*ROUND(G211,3),2)</f>
      </c>
      <c s="36" t="s">
        <v>54</v>
      </c>
      <c>
        <f>(M211*21)/100</f>
      </c>
      <c t="s">
        <v>27</v>
      </c>
    </row>
    <row r="212" spans="1:5" ht="25.5">
      <c r="A212" s="35" t="s">
        <v>55</v>
      </c>
      <c r="E212" s="39" t="s">
        <v>279</v>
      </c>
    </row>
    <row r="213" spans="1:5" ht="12.75">
      <c r="A213" s="35" t="s">
        <v>56</v>
      </c>
      <c r="E213" s="40" t="s">
        <v>5</v>
      </c>
    </row>
    <row r="214" spans="1:5" ht="12.75">
      <c r="A214" t="s">
        <v>57</v>
      </c>
      <c r="E214" s="39" t="s">
        <v>5</v>
      </c>
    </row>
    <row r="215" spans="1:16" ht="25.5">
      <c r="A215" t="s">
        <v>49</v>
      </c>
      <c s="34" t="s">
        <v>280</v>
      </c>
      <c s="34" t="s">
        <v>281</v>
      </c>
      <c s="35" t="s">
        <v>5</v>
      </c>
      <c s="6" t="s">
        <v>282</v>
      </c>
      <c s="36" t="s">
        <v>131</v>
      </c>
      <c s="37">
        <v>200</v>
      </c>
      <c s="36">
        <v>0</v>
      </c>
      <c s="36">
        <f>ROUND(G215*H215,6)</f>
      </c>
      <c r="L215" s="38">
        <v>0</v>
      </c>
      <c s="32">
        <f>ROUND(ROUND(L215,2)*ROUND(G215,3),2)</f>
      </c>
      <c s="36" t="s">
        <v>54</v>
      </c>
      <c>
        <f>(M215*21)/100</f>
      </c>
      <c t="s">
        <v>27</v>
      </c>
    </row>
    <row r="216" spans="1:5" ht="25.5">
      <c r="A216" s="35" t="s">
        <v>55</v>
      </c>
      <c r="E216" s="39" t="s">
        <v>282</v>
      </c>
    </row>
    <row r="217" spans="1:5" ht="12.75">
      <c r="A217" s="35" t="s">
        <v>56</v>
      </c>
      <c r="E217" s="40" t="s">
        <v>5</v>
      </c>
    </row>
    <row r="218" spans="1:5" ht="12.75">
      <c r="A218" t="s">
        <v>57</v>
      </c>
      <c r="E218" s="39" t="s">
        <v>5</v>
      </c>
    </row>
    <row r="219" spans="1:16" ht="12.75">
      <c r="A219" t="s">
        <v>49</v>
      </c>
      <c s="34" t="s">
        <v>283</v>
      </c>
      <c s="34" t="s">
        <v>284</v>
      </c>
      <c s="35" t="s">
        <v>5</v>
      </c>
      <c s="6" t="s">
        <v>285</v>
      </c>
      <c s="36" t="s">
        <v>131</v>
      </c>
      <c s="37">
        <v>1200</v>
      </c>
      <c s="36">
        <v>0</v>
      </c>
      <c s="36">
        <f>ROUND(G219*H219,6)</f>
      </c>
      <c r="L219" s="38">
        <v>0</v>
      </c>
      <c s="32">
        <f>ROUND(ROUND(L219,2)*ROUND(G219,3),2)</f>
      </c>
      <c s="36" t="s">
        <v>54</v>
      </c>
      <c>
        <f>(M219*21)/100</f>
      </c>
      <c t="s">
        <v>27</v>
      </c>
    </row>
    <row r="220" spans="1:5" ht="12.75">
      <c r="A220" s="35" t="s">
        <v>55</v>
      </c>
      <c r="E220" s="39" t="s">
        <v>285</v>
      </c>
    </row>
    <row r="221" spans="1:5" ht="12.75">
      <c r="A221" s="35" t="s">
        <v>56</v>
      </c>
      <c r="E221" s="40" t="s">
        <v>5</v>
      </c>
    </row>
    <row r="222" spans="1:5" ht="12.75">
      <c r="A222" t="s">
        <v>57</v>
      </c>
      <c r="E222" s="39" t="s">
        <v>5</v>
      </c>
    </row>
    <row r="223" spans="1:16" ht="12.75">
      <c r="A223" t="s">
        <v>49</v>
      </c>
      <c s="34" t="s">
        <v>286</v>
      </c>
      <c s="34" t="s">
        <v>287</v>
      </c>
      <c s="35" t="s">
        <v>5</v>
      </c>
      <c s="6" t="s">
        <v>288</v>
      </c>
      <c s="36" t="s">
        <v>131</v>
      </c>
      <c s="37">
        <v>1200</v>
      </c>
      <c s="36">
        <v>0</v>
      </c>
      <c s="36">
        <f>ROUND(G223*H223,6)</f>
      </c>
      <c r="L223" s="38">
        <v>0</v>
      </c>
      <c s="32">
        <f>ROUND(ROUND(L223,2)*ROUND(G223,3),2)</f>
      </c>
      <c s="36" t="s">
        <v>54</v>
      </c>
      <c>
        <f>(M223*21)/100</f>
      </c>
      <c t="s">
        <v>27</v>
      </c>
    </row>
    <row r="224" spans="1:5" ht="12.75">
      <c r="A224" s="35" t="s">
        <v>55</v>
      </c>
      <c r="E224" s="39" t="s">
        <v>288</v>
      </c>
    </row>
    <row r="225" spans="1:5" ht="12.75">
      <c r="A225" s="35" t="s">
        <v>56</v>
      </c>
      <c r="E225" s="40" t="s">
        <v>5</v>
      </c>
    </row>
    <row r="226" spans="1:5" ht="12.75">
      <c r="A226" t="s">
        <v>57</v>
      </c>
      <c r="E226" s="39" t="s">
        <v>5</v>
      </c>
    </row>
    <row r="227" spans="1:16" ht="12.75">
      <c r="A227" t="s">
        <v>49</v>
      </c>
      <c s="34" t="s">
        <v>289</v>
      </c>
      <c s="34" t="s">
        <v>290</v>
      </c>
      <c s="35" t="s">
        <v>5</v>
      </c>
      <c s="6" t="s">
        <v>291</v>
      </c>
      <c s="36" t="s">
        <v>131</v>
      </c>
      <c s="37">
        <v>250</v>
      </c>
      <c s="36">
        <v>0</v>
      </c>
      <c s="36">
        <f>ROUND(G227*H227,6)</f>
      </c>
      <c r="L227" s="38">
        <v>0</v>
      </c>
      <c s="32">
        <f>ROUND(ROUND(L227,2)*ROUND(G227,3),2)</f>
      </c>
      <c s="36" t="s">
        <v>54</v>
      </c>
      <c>
        <f>(M227*21)/100</f>
      </c>
      <c t="s">
        <v>27</v>
      </c>
    </row>
    <row r="228" spans="1:5" ht="12.75">
      <c r="A228" s="35" t="s">
        <v>55</v>
      </c>
      <c r="E228" s="39" t="s">
        <v>291</v>
      </c>
    </row>
    <row r="229" spans="1:5" ht="12.75">
      <c r="A229" s="35" t="s">
        <v>56</v>
      </c>
      <c r="E229" s="40" t="s">
        <v>5</v>
      </c>
    </row>
    <row r="230" spans="1:5" ht="12.75">
      <c r="A230" t="s">
        <v>57</v>
      </c>
      <c r="E230" s="39" t="s">
        <v>5</v>
      </c>
    </row>
    <row r="231" spans="1:16" ht="12.75">
      <c r="A231" t="s">
        <v>49</v>
      </c>
      <c s="34" t="s">
        <v>292</v>
      </c>
      <c s="34" t="s">
        <v>293</v>
      </c>
      <c s="35" t="s">
        <v>5</v>
      </c>
      <c s="6" t="s">
        <v>294</v>
      </c>
      <c s="36" t="s">
        <v>131</v>
      </c>
      <c s="37">
        <v>250</v>
      </c>
      <c s="36">
        <v>0</v>
      </c>
      <c s="36">
        <f>ROUND(G231*H231,6)</f>
      </c>
      <c r="L231" s="38">
        <v>0</v>
      </c>
      <c s="32">
        <f>ROUND(ROUND(L231,2)*ROUND(G231,3),2)</f>
      </c>
      <c s="36" t="s">
        <v>54</v>
      </c>
      <c>
        <f>(M231*21)/100</f>
      </c>
      <c t="s">
        <v>27</v>
      </c>
    </row>
    <row r="232" spans="1:5" ht="12.75">
      <c r="A232" s="35" t="s">
        <v>55</v>
      </c>
      <c r="E232" s="39" t="s">
        <v>294</v>
      </c>
    </row>
    <row r="233" spans="1:5" ht="12.75">
      <c r="A233" s="35" t="s">
        <v>56</v>
      </c>
      <c r="E233" s="40" t="s">
        <v>5</v>
      </c>
    </row>
    <row r="234" spans="1:5" ht="12.75">
      <c r="A234" t="s">
        <v>57</v>
      </c>
      <c r="E234" s="39" t="s">
        <v>5</v>
      </c>
    </row>
    <row r="235" spans="1:16" ht="12.75">
      <c r="A235" t="s">
        <v>49</v>
      </c>
      <c s="34" t="s">
        <v>295</v>
      </c>
      <c s="34" t="s">
        <v>296</v>
      </c>
      <c s="35" t="s">
        <v>5</v>
      </c>
      <c s="6" t="s">
        <v>297</v>
      </c>
      <c s="36" t="s">
        <v>172</v>
      </c>
      <c s="37">
        <v>1200</v>
      </c>
      <c s="36">
        <v>0</v>
      </c>
      <c s="36">
        <f>ROUND(G235*H235,6)</f>
      </c>
      <c r="L235" s="38">
        <v>0</v>
      </c>
      <c s="32">
        <f>ROUND(ROUND(L235,2)*ROUND(G235,3),2)</f>
      </c>
      <c s="36" t="s">
        <v>54</v>
      </c>
      <c>
        <f>(M235*21)/100</f>
      </c>
      <c t="s">
        <v>27</v>
      </c>
    </row>
    <row r="236" spans="1:5" ht="12.75">
      <c r="A236" s="35" t="s">
        <v>55</v>
      </c>
      <c r="E236" s="39" t="s">
        <v>297</v>
      </c>
    </row>
    <row r="237" spans="1:5" ht="12.75">
      <c r="A237" s="35" t="s">
        <v>56</v>
      </c>
      <c r="E237" s="40" t="s">
        <v>5</v>
      </c>
    </row>
    <row r="238" spans="1:5" ht="12.75">
      <c r="A238" t="s">
        <v>57</v>
      </c>
      <c r="E238" s="39" t="s">
        <v>5</v>
      </c>
    </row>
    <row r="239" spans="1:16" ht="25.5">
      <c r="A239" t="s">
        <v>49</v>
      </c>
      <c s="34" t="s">
        <v>298</v>
      </c>
      <c s="34" t="s">
        <v>299</v>
      </c>
      <c s="35" t="s">
        <v>5</v>
      </c>
      <c s="6" t="s">
        <v>300</v>
      </c>
      <c s="36" t="s">
        <v>172</v>
      </c>
      <c s="37">
        <v>850</v>
      </c>
      <c s="36">
        <v>0</v>
      </c>
      <c s="36">
        <f>ROUND(G239*H239,6)</f>
      </c>
      <c r="L239" s="38">
        <v>0</v>
      </c>
      <c s="32">
        <f>ROUND(ROUND(L239,2)*ROUND(G239,3),2)</f>
      </c>
      <c s="36" t="s">
        <v>54</v>
      </c>
      <c>
        <f>(M239*21)/100</f>
      </c>
      <c t="s">
        <v>27</v>
      </c>
    </row>
    <row r="240" spans="1:5" ht="25.5">
      <c r="A240" s="35" t="s">
        <v>55</v>
      </c>
      <c r="E240" s="39" t="s">
        <v>300</v>
      </c>
    </row>
    <row r="241" spans="1:5" ht="12.75">
      <c r="A241" s="35" t="s">
        <v>56</v>
      </c>
      <c r="E241" s="40" t="s">
        <v>5</v>
      </c>
    </row>
    <row r="242" spans="1:5" ht="12.75">
      <c r="A242" t="s">
        <v>57</v>
      </c>
      <c r="E242" s="39" t="s">
        <v>5</v>
      </c>
    </row>
    <row r="243" spans="1:16" ht="12.75">
      <c r="A243" t="s">
        <v>49</v>
      </c>
      <c s="34" t="s">
        <v>301</v>
      </c>
      <c s="34" t="s">
        <v>302</v>
      </c>
      <c s="35" t="s">
        <v>5</v>
      </c>
      <c s="6" t="s">
        <v>303</v>
      </c>
      <c s="36" t="s">
        <v>131</v>
      </c>
      <c s="37">
        <v>160</v>
      </c>
      <c s="36">
        <v>0</v>
      </c>
      <c s="36">
        <f>ROUND(G243*H243,6)</f>
      </c>
      <c r="L243" s="38">
        <v>0</v>
      </c>
      <c s="32">
        <f>ROUND(ROUND(L243,2)*ROUND(G243,3),2)</f>
      </c>
      <c s="36" t="s">
        <v>54</v>
      </c>
      <c>
        <f>(M243*21)/100</f>
      </c>
      <c t="s">
        <v>27</v>
      </c>
    </row>
    <row r="244" spans="1:5" ht="12.75">
      <c r="A244" s="35" t="s">
        <v>55</v>
      </c>
      <c r="E244" s="39" t="s">
        <v>303</v>
      </c>
    </row>
    <row r="245" spans="1:5" ht="12.75">
      <c r="A245" s="35" t="s">
        <v>56</v>
      </c>
      <c r="E245" s="40" t="s">
        <v>5</v>
      </c>
    </row>
    <row r="246" spans="1:5" ht="12.75">
      <c r="A246" t="s">
        <v>57</v>
      </c>
      <c r="E246" s="39" t="s">
        <v>5</v>
      </c>
    </row>
    <row r="247" spans="1:16" ht="38.25">
      <c r="A247" t="s">
        <v>49</v>
      </c>
      <c s="34" t="s">
        <v>304</v>
      </c>
      <c s="34" t="s">
        <v>60</v>
      </c>
      <c s="35" t="s">
        <v>5</v>
      </c>
      <c s="6" t="s">
        <v>305</v>
      </c>
      <c s="36" t="s">
        <v>53</v>
      </c>
      <c s="37">
        <v>29.6</v>
      </c>
      <c s="36">
        <v>0</v>
      </c>
      <c s="36">
        <f>ROUND(G247*H247,6)</f>
      </c>
      <c r="L247" s="38">
        <v>0</v>
      </c>
      <c s="32">
        <f>ROUND(ROUND(L247,2)*ROUND(G247,3),2)</f>
      </c>
      <c s="36" t="s">
        <v>54</v>
      </c>
      <c>
        <f>(M247*21)/100</f>
      </c>
      <c t="s">
        <v>27</v>
      </c>
    </row>
    <row r="248" spans="1:5" ht="51">
      <c r="A248" s="35" t="s">
        <v>55</v>
      </c>
      <c r="E248" s="39" t="s">
        <v>306</v>
      </c>
    </row>
    <row r="249" spans="1:5" ht="12.75">
      <c r="A249" s="35" t="s">
        <v>56</v>
      </c>
      <c r="E249" s="40" t="s">
        <v>5</v>
      </c>
    </row>
    <row r="250" spans="1:5" ht="12.75">
      <c r="A250" t="s">
        <v>57</v>
      </c>
      <c r="E250" s="39" t="s">
        <v>5</v>
      </c>
    </row>
    <row r="251" spans="1:16" ht="12.75">
      <c r="A251" t="s">
        <v>49</v>
      </c>
      <c s="34" t="s">
        <v>307</v>
      </c>
      <c s="34" t="s">
        <v>308</v>
      </c>
      <c s="35" t="s">
        <v>5</v>
      </c>
      <c s="6" t="s">
        <v>309</v>
      </c>
      <c s="36" t="s">
        <v>131</v>
      </c>
      <c s="37">
        <v>250</v>
      </c>
      <c s="36">
        <v>0</v>
      </c>
      <c s="36">
        <f>ROUND(G251*H251,6)</f>
      </c>
      <c r="L251" s="38">
        <v>0</v>
      </c>
      <c s="32">
        <f>ROUND(ROUND(L251,2)*ROUND(G251,3),2)</f>
      </c>
      <c s="36" t="s">
        <v>54</v>
      </c>
      <c>
        <f>(M251*21)/100</f>
      </c>
      <c t="s">
        <v>27</v>
      </c>
    </row>
    <row r="252" spans="1:5" ht="12.75">
      <c r="A252" s="35" t="s">
        <v>55</v>
      </c>
      <c r="E252" s="39" t="s">
        <v>309</v>
      </c>
    </row>
    <row r="253" spans="1:5" ht="12.75">
      <c r="A253" s="35" t="s">
        <v>56</v>
      </c>
      <c r="E253" s="40" t="s">
        <v>5</v>
      </c>
    </row>
    <row r="254" spans="1:5" ht="12.75">
      <c r="A254" t="s">
        <v>57</v>
      </c>
      <c r="E254" s="39" t="s">
        <v>5</v>
      </c>
    </row>
    <row r="255" spans="1:16" ht="12.75">
      <c r="A255" t="s">
        <v>49</v>
      </c>
      <c s="34" t="s">
        <v>310</v>
      </c>
      <c s="34" t="s">
        <v>311</v>
      </c>
      <c s="35" t="s">
        <v>5</v>
      </c>
      <c s="6" t="s">
        <v>312</v>
      </c>
      <c s="36" t="s">
        <v>100</v>
      </c>
      <c s="37">
        <v>1</v>
      </c>
      <c s="36">
        <v>0</v>
      </c>
      <c s="36">
        <f>ROUND(G255*H255,6)</f>
      </c>
      <c r="L255" s="38">
        <v>0</v>
      </c>
      <c s="32">
        <f>ROUND(ROUND(L255,2)*ROUND(G255,3),2)</f>
      </c>
      <c s="36" t="s">
        <v>54</v>
      </c>
      <c>
        <f>(M255*21)/100</f>
      </c>
      <c t="s">
        <v>27</v>
      </c>
    </row>
    <row r="256" spans="1:5" ht="12.75">
      <c r="A256" s="35" t="s">
        <v>55</v>
      </c>
      <c r="E256" s="39" t="s">
        <v>312</v>
      </c>
    </row>
    <row r="257" spans="1:5" ht="12.75">
      <c r="A257" s="35" t="s">
        <v>56</v>
      </c>
      <c r="E257" s="40" t="s">
        <v>5</v>
      </c>
    </row>
    <row r="258" spans="1:5" ht="12.75">
      <c r="A258" t="s">
        <v>57</v>
      </c>
      <c r="E258" s="39" t="s">
        <v>5</v>
      </c>
    </row>
    <row r="259" spans="1:13" ht="12.75">
      <c r="A259" t="s">
        <v>46</v>
      </c>
      <c r="C259" s="31" t="s">
        <v>313</v>
      </c>
      <c r="E259" s="33" t="s">
        <v>314</v>
      </c>
      <c r="J259" s="32">
        <f>0</f>
      </c>
      <c s="32">
        <f>0</f>
      </c>
      <c s="32">
        <f>0+L260+L264</f>
      </c>
      <c s="32">
        <f>0+M260+M264</f>
      </c>
    </row>
    <row r="260" spans="1:16" ht="12.75">
      <c r="A260" t="s">
        <v>49</v>
      </c>
      <c s="34" t="s">
        <v>315</v>
      </c>
      <c s="34" t="s">
        <v>316</v>
      </c>
      <c s="35" t="s">
        <v>5</v>
      </c>
      <c s="6" t="s">
        <v>317</v>
      </c>
      <c s="36" t="s">
        <v>100</v>
      </c>
      <c s="37">
        <v>1</v>
      </c>
      <c s="36">
        <v>0</v>
      </c>
      <c s="36">
        <f>ROUND(G260*H260,6)</f>
      </c>
      <c r="L260" s="38">
        <v>0</v>
      </c>
      <c s="32">
        <f>ROUND(ROUND(L260,2)*ROUND(G260,3),2)</f>
      </c>
      <c s="36" t="s">
        <v>54</v>
      </c>
      <c>
        <f>(M260*21)/100</f>
      </c>
      <c t="s">
        <v>27</v>
      </c>
    </row>
    <row r="261" spans="1:5" ht="12.75">
      <c r="A261" s="35" t="s">
        <v>55</v>
      </c>
      <c r="E261" s="39" t="s">
        <v>317</v>
      </c>
    </row>
    <row r="262" spans="1:5" ht="12.75">
      <c r="A262" s="35" t="s">
        <v>56</v>
      </c>
      <c r="E262" s="40" t="s">
        <v>5</v>
      </c>
    </row>
    <row r="263" spans="1:5" ht="12.75">
      <c r="A263" t="s">
        <v>57</v>
      </c>
      <c r="E263" s="39" t="s">
        <v>5</v>
      </c>
    </row>
    <row r="264" spans="1:16" ht="38.25">
      <c r="A264" t="s">
        <v>49</v>
      </c>
      <c s="34" t="s">
        <v>318</v>
      </c>
      <c s="34" t="s">
        <v>89</v>
      </c>
      <c s="35" t="s">
        <v>5</v>
      </c>
      <c s="6" t="s">
        <v>90</v>
      </c>
      <c s="36" t="s">
        <v>53</v>
      </c>
      <c s="37">
        <v>2.05</v>
      </c>
      <c s="36">
        <v>0</v>
      </c>
      <c s="36">
        <f>ROUND(G264*H264,6)</f>
      </c>
      <c r="L264" s="38">
        <v>0</v>
      </c>
      <c s="32">
        <f>ROUND(ROUND(L264,2)*ROUND(G264,3),2)</f>
      </c>
      <c s="36" t="s">
        <v>54</v>
      </c>
      <c>
        <f>(M264*21)/100</f>
      </c>
      <c t="s">
        <v>27</v>
      </c>
    </row>
    <row r="265" spans="1:5" ht="51">
      <c r="A265" s="35" t="s">
        <v>55</v>
      </c>
      <c r="E265" s="39" t="s">
        <v>319</v>
      </c>
    </row>
    <row r="266" spans="1:5" ht="12.75">
      <c r="A266" s="35" t="s">
        <v>56</v>
      </c>
      <c r="E266" s="40" t="s">
        <v>5</v>
      </c>
    </row>
    <row r="267" spans="1:5" ht="12.75">
      <c r="A267" t="s">
        <v>57</v>
      </c>
      <c r="E2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322</v>
      </c>
      <c r="E8" s="30" t="s">
        <v>321</v>
      </c>
      <c r="J8" s="29">
        <f>0+J9+J34</f>
      </c>
      <c s="29">
        <f>0+K9+K34</f>
      </c>
      <c s="29">
        <f>0+L9+L34</f>
      </c>
      <c s="29">
        <f>0+M9+M34</f>
      </c>
    </row>
    <row r="9" spans="1:13" ht="12.75">
      <c r="A9" t="s">
        <v>46</v>
      </c>
      <c r="C9" s="31" t="s">
        <v>101</v>
      </c>
      <c r="E9" s="33" t="s">
        <v>323</v>
      </c>
      <c r="J9" s="32">
        <f>0</f>
      </c>
      <c s="32">
        <f>0</f>
      </c>
      <c s="32">
        <f>0+L10+L14+L18+L22+L26+L30</f>
      </c>
      <c s="32">
        <f>0+M10+M14+M18+M22+M26+M30</f>
      </c>
    </row>
    <row r="10" spans="1:16" ht="12.75">
      <c r="A10" t="s">
        <v>49</v>
      </c>
      <c s="34" t="s">
        <v>50</v>
      </c>
      <c s="34" t="s">
        <v>324</v>
      </c>
      <c s="35" t="s">
        <v>5</v>
      </c>
      <c s="6" t="s">
        <v>325</v>
      </c>
      <c s="36" t="s">
        <v>131</v>
      </c>
      <c s="37">
        <v>2</v>
      </c>
      <c s="36">
        <v>0</v>
      </c>
      <c s="36">
        <f>ROUND(G10*H10,6)</f>
      </c>
      <c r="L10" s="38">
        <v>0</v>
      </c>
      <c s="32">
        <f>ROUND(ROUND(L10,2)*ROUND(G10,3),2)</f>
      </c>
      <c s="36" t="s">
        <v>54</v>
      </c>
      <c>
        <f>(M10*21)/100</f>
      </c>
      <c t="s">
        <v>27</v>
      </c>
    </row>
    <row r="11" spans="1:5" ht="12.75">
      <c r="A11" s="35" t="s">
        <v>55</v>
      </c>
      <c r="E11" s="39" t="s">
        <v>325</v>
      </c>
    </row>
    <row r="12" spans="1:5" ht="12.75">
      <c r="A12" s="35" t="s">
        <v>56</v>
      </c>
      <c r="E12" s="40" t="s">
        <v>5</v>
      </c>
    </row>
    <row r="13" spans="1:5" ht="12.75">
      <c r="A13" t="s">
        <v>57</v>
      </c>
      <c r="E13" s="39" t="s">
        <v>5</v>
      </c>
    </row>
    <row r="14" spans="1:16" ht="12.75">
      <c r="A14" t="s">
        <v>49</v>
      </c>
      <c s="34" t="s">
        <v>27</v>
      </c>
      <c s="34" t="s">
        <v>326</v>
      </c>
      <c s="35" t="s">
        <v>5</v>
      </c>
      <c s="6" t="s">
        <v>327</v>
      </c>
      <c s="36" t="s">
        <v>172</v>
      </c>
      <c s="37">
        <v>45</v>
      </c>
      <c s="36">
        <v>0</v>
      </c>
      <c s="36">
        <f>ROUND(G14*H14,6)</f>
      </c>
      <c r="L14" s="38">
        <v>0</v>
      </c>
      <c s="32">
        <f>ROUND(ROUND(L14,2)*ROUND(G14,3),2)</f>
      </c>
      <c s="36" t="s">
        <v>54</v>
      </c>
      <c>
        <f>(M14*21)/100</f>
      </c>
      <c t="s">
        <v>27</v>
      </c>
    </row>
    <row r="15" spans="1:5" ht="12.75">
      <c r="A15" s="35" t="s">
        <v>55</v>
      </c>
      <c r="E15" s="39" t="s">
        <v>327</v>
      </c>
    </row>
    <row r="16" spans="1:5" ht="12.75">
      <c r="A16" s="35" t="s">
        <v>56</v>
      </c>
      <c r="E16" s="40" t="s">
        <v>5</v>
      </c>
    </row>
    <row r="17" spans="1:5" ht="12.75">
      <c r="A17" t="s">
        <v>57</v>
      </c>
      <c r="E17" s="39" t="s">
        <v>5</v>
      </c>
    </row>
    <row r="18" spans="1:16" ht="12.75">
      <c r="A18" t="s">
        <v>49</v>
      </c>
      <c s="34" t="s">
        <v>25</v>
      </c>
      <c s="34" t="s">
        <v>328</v>
      </c>
      <c s="35" t="s">
        <v>5</v>
      </c>
      <c s="6" t="s">
        <v>329</v>
      </c>
      <c s="36" t="s">
        <v>100</v>
      </c>
      <c s="37">
        <v>1</v>
      </c>
      <c s="36">
        <v>0</v>
      </c>
      <c s="36">
        <f>ROUND(G18*H18,6)</f>
      </c>
      <c r="L18" s="38">
        <v>0</v>
      </c>
      <c s="32">
        <f>ROUND(ROUND(L18,2)*ROUND(G18,3),2)</f>
      </c>
      <c s="36" t="s">
        <v>54</v>
      </c>
      <c>
        <f>(M18*21)/100</f>
      </c>
      <c t="s">
        <v>27</v>
      </c>
    </row>
    <row r="19" spans="1:5" ht="12.75">
      <c r="A19" s="35" t="s">
        <v>55</v>
      </c>
      <c r="E19" s="39" t="s">
        <v>329</v>
      </c>
    </row>
    <row r="20" spans="1:5" ht="12.75">
      <c r="A20" s="35" t="s">
        <v>56</v>
      </c>
      <c r="E20" s="40" t="s">
        <v>5</v>
      </c>
    </row>
    <row r="21" spans="1:5" ht="12.75">
      <c r="A21" t="s">
        <v>57</v>
      </c>
      <c r="E21" s="39" t="s">
        <v>5</v>
      </c>
    </row>
    <row r="22" spans="1:16" ht="12.75">
      <c r="A22" t="s">
        <v>49</v>
      </c>
      <c s="34" t="s">
        <v>63</v>
      </c>
      <c s="34" t="s">
        <v>330</v>
      </c>
      <c s="35" t="s">
        <v>5</v>
      </c>
      <c s="6" t="s">
        <v>331</v>
      </c>
      <c s="36" t="s">
        <v>131</v>
      </c>
      <c s="37">
        <v>1</v>
      </c>
      <c s="36">
        <v>0</v>
      </c>
      <c s="36">
        <f>ROUND(G22*H22,6)</f>
      </c>
      <c r="L22" s="38">
        <v>0</v>
      </c>
      <c s="32">
        <f>ROUND(ROUND(L22,2)*ROUND(G22,3),2)</f>
      </c>
      <c s="36" t="s">
        <v>54</v>
      </c>
      <c>
        <f>(M22*21)/100</f>
      </c>
      <c t="s">
        <v>27</v>
      </c>
    </row>
    <row r="23" spans="1:5" ht="12.75">
      <c r="A23" s="35" t="s">
        <v>55</v>
      </c>
      <c r="E23" s="39" t="s">
        <v>331</v>
      </c>
    </row>
    <row r="24" spans="1:5" ht="12.75">
      <c r="A24" s="35" t="s">
        <v>56</v>
      </c>
      <c r="E24" s="40" t="s">
        <v>5</v>
      </c>
    </row>
    <row r="25" spans="1:5" ht="12.75">
      <c r="A25" t="s">
        <v>57</v>
      </c>
      <c r="E25" s="39" t="s">
        <v>5</v>
      </c>
    </row>
    <row r="26" spans="1:16" ht="12.75">
      <c r="A26" t="s">
        <v>49</v>
      </c>
      <c s="34" t="s">
        <v>66</v>
      </c>
      <c s="34" t="s">
        <v>332</v>
      </c>
      <c s="35" t="s">
        <v>5</v>
      </c>
      <c s="6" t="s">
        <v>333</v>
      </c>
      <c s="36" t="s">
        <v>100</v>
      </c>
      <c s="37">
        <v>1</v>
      </c>
      <c s="36">
        <v>0</v>
      </c>
      <c s="36">
        <f>ROUND(G26*H26,6)</f>
      </c>
      <c r="L26" s="38">
        <v>0</v>
      </c>
      <c s="32">
        <f>ROUND(ROUND(L26,2)*ROUND(G26,3),2)</f>
      </c>
      <c s="36" t="s">
        <v>54</v>
      </c>
      <c>
        <f>(M26*21)/100</f>
      </c>
      <c t="s">
        <v>27</v>
      </c>
    </row>
    <row r="27" spans="1:5" ht="12.75">
      <c r="A27" s="35" t="s">
        <v>55</v>
      </c>
      <c r="E27" s="39" t="s">
        <v>333</v>
      </c>
    </row>
    <row r="28" spans="1:5" ht="12.75">
      <c r="A28" s="35" t="s">
        <v>56</v>
      </c>
      <c r="E28" s="40" t="s">
        <v>5</v>
      </c>
    </row>
    <row r="29" spans="1:5" ht="12.75">
      <c r="A29" t="s">
        <v>57</v>
      </c>
      <c r="E29" s="39" t="s">
        <v>5</v>
      </c>
    </row>
    <row r="30" spans="1:16" ht="12.75">
      <c r="A30" t="s">
        <v>49</v>
      </c>
      <c s="34" t="s">
        <v>26</v>
      </c>
      <c s="34" t="s">
        <v>334</v>
      </c>
      <c s="35" t="s">
        <v>5</v>
      </c>
      <c s="6" t="s">
        <v>312</v>
      </c>
      <c s="36" t="s">
        <v>100</v>
      </c>
      <c s="37">
        <v>1</v>
      </c>
      <c s="36">
        <v>0</v>
      </c>
      <c s="36">
        <f>ROUND(G30*H30,6)</f>
      </c>
      <c r="L30" s="38">
        <v>0</v>
      </c>
      <c s="32">
        <f>ROUND(ROUND(L30,2)*ROUND(G30,3),2)</f>
      </c>
      <c s="36" t="s">
        <v>54</v>
      </c>
      <c>
        <f>(M30*21)/100</f>
      </c>
      <c t="s">
        <v>27</v>
      </c>
    </row>
    <row r="31" spans="1:5" ht="12.75">
      <c r="A31" s="35" t="s">
        <v>55</v>
      </c>
      <c r="E31" s="39" t="s">
        <v>312</v>
      </c>
    </row>
    <row r="32" spans="1:5" ht="12.75">
      <c r="A32" s="35" t="s">
        <v>56</v>
      </c>
      <c r="E32" s="40" t="s">
        <v>5</v>
      </c>
    </row>
    <row r="33" spans="1:5" ht="12.75">
      <c r="A33" t="s">
        <v>57</v>
      </c>
      <c r="E33" s="39" t="s">
        <v>5</v>
      </c>
    </row>
    <row r="34" spans="1:13" ht="12.75">
      <c r="A34" t="s">
        <v>46</v>
      </c>
      <c r="C34" s="31" t="s">
        <v>109</v>
      </c>
      <c r="E34" s="33" t="s">
        <v>258</v>
      </c>
      <c r="J34" s="32">
        <f>0</f>
      </c>
      <c s="32">
        <f>0</f>
      </c>
      <c s="32">
        <f>0+L35+L39+L43+L47+L51+L55+L59+L63+L67</f>
      </c>
      <c s="32">
        <f>0+M35+M39+M43+M47+M51+M55+M59+M63+M67</f>
      </c>
    </row>
    <row r="35" spans="1:16" ht="12.75">
      <c r="A35" t="s">
        <v>49</v>
      </c>
      <c s="34" t="s">
        <v>71</v>
      </c>
      <c s="34" t="s">
        <v>335</v>
      </c>
      <c s="35" t="s">
        <v>5</v>
      </c>
      <c s="6" t="s">
        <v>336</v>
      </c>
      <c s="36" t="s">
        <v>131</v>
      </c>
      <c s="37">
        <v>50</v>
      </c>
      <c s="36">
        <v>0</v>
      </c>
      <c s="36">
        <f>ROUND(G35*H35,6)</f>
      </c>
      <c r="L35" s="38">
        <v>0</v>
      </c>
      <c s="32">
        <f>ROUND(ROUND(L35,2)*ROUND(G35,3),2)</f>
      </c>
      <c s="36" t="s">
        <v>54</v>
      </c>
      <c>
        <f>(M35*21)/100</f>
      </c>
      <c t="s">
        <v>27</v>
      </c>
    </row>
    <row r="36" spans="1:5" ht="12.75">
      <c r="A36" s="35" t="s">
        <v>55</v>
      </c>
      <c r="E36" s="39" t="s">
        <v>336</v>
      </c>
    </row>
    <row r="37" spans="1:5" ht="12.75">
      <c r="A37" s="35" t="s">
        <v>56</v>
      </c>
      <c r="E37" s="40" t="s">
        <v>5</v>
      </c>
    </row>
    <row r="38" spans="1:5" ht="12.75">
      <c r="A38" t="s">
        <v>57</v>
      </c>
      <c r="E38" s="39" t="s">
        <v>5</v>
      </c>
    </row>
    <row r="39" spans="1:16" ht="12.75">
      <c r="A39" t="s">
        <v>49</v>
      </c>
      <c s="34" t="s">
        <v>75</v>
      </c>
      <c s="34" t="s">
        <v>337</v>
      </c>
      <c s="35" t="s">
        <v>5</v>
      </c>
      <c s="6" t="s">
        <v>338</v>
      </c>
      <c s="36" t="s">
        <v>172</v>
      </c>
      <c s="37">
        <v>60</v>
      </c>
      <c s="36">
        <v>0</v>
      </c>
      <c s="36">
        <f>ROUND(G39*H39,6)</f>
      </c>
      <c r="L39" s="38">
        <v>0</v>
      </c>
      <c s="32">
        <f>ROUND(ROUND(L39,2)*ROUND(G39,3),2)</f>
      </c>
      <c s="36" t="s">
        <v>54</v>
      </c>
      <c>
        <f>(M39*21)/100</f>
      </c>
      <c t="s">
        <v>27</v>
      </c>
    </row>
    <row r="40" spans="1:5" ht="12.75">
      <c r="A40" s="35" t="s">
        <v>55</v>
      </c>
      <c r="E40" s="39" t="s">
        <v>338</v>
      </c>
    </row>
    <row r="41" spans="1:5" ht="12.75">
      <c r="A41" s="35" t="s">
        <v>56</v>
      </c>
      <c r="E41" s="40" t="s">
        <v>5</v>
      </c>
    </row>
    <row r="42" spans="1:5" ht="12.75">
      <c r="A42" t="s">
        <v>57</v>
      </c>
      <c r="E42" s="39" t="s">
        <v>5</v>
      </c>
    </row>
    <row r="43" spans="1:16" ht="12.75">
      <c r="A43" t="s">
        <v>49</v>
      </c>
      <c s="34" t="s">
        <v>78</v>
      </c>
      <c s="34" t="s">
        <v>272</v>
      </c>
      <c s="35" t="s">
        <v>5</v>
      </c>
      <c s="6" t="s">
        <v>273</v>
      </c>
      <c s="36" t="s">
        <v>131</v>
      </c>
      <c s="37">
        <v>50</v>
      </c>
      <c s="36">
        <v>0</v>
      </c>
      <c s="36">
        <f>ROUND(G43*H43,6)</f>
      </c>
      <c r="L43" s="38">
        <v>0</v>
      </c>
      <c s="32">
        <f>ROUND(ROUND(L43,2)*ROUND(G43,3),2)</f>
      </c>
      <c s="36" t="s">
        <v>54</v>
      </c>
      <c>
        <f>(M43*21)/100</f>
      </c>
      <c t="s">
        <v>27</v>
      </c>
    </row>
    <row r="44" spans="1:5" ht="12.75">
      <c r="A44" s="35" t="s">
        <v>55</v>
      </c>
      <c r="E44" s="39" t="s">
        <v>273</v>
      </c>
    </row>
    <row r="45" spans="1:5" ht="12.75">
      <c r="A45" s="35" t="s">
        <v>56</v>
      </c>
      <c r="E45" s="40" t="s">
        <v>5</v>
      </c>
    </row>
    <row r="46" spans="1:5" ht="12.75">
      <c r="A46" t="s">
        <v>57</v>
      </c>
      <c r="E46" s="39" t="s">
        <v>5</v>
      </c>
    </row>
    <row r="47" spans="1:16" ht="12.75">
      <c r="A47" t="s">
        <v>49</v>
      </c>
      <c s="34" t="s">
        <v>81</v>
      </c>
      <c s="34" t="s">
        <v>284</v>
      </c>
      <c s="35" t="s">
        <v>5</v>
      </c>
      <c s="6" t="s">
        <v>285</v>
      </c>
      <c s="36" t="s">
        <v>131</v>
      </c>
      <c s="37">
        <v>50</v>
      </c>
      <c s="36">
        <v>0</v>
      </c>
      <c s="36">
        <f>ROUND(G47*H47,6)</f>
      </c>
      <c r="L47" s="38">
        <v>0</v>
      </c>
      <c s="32">
        <f>ROUND(ROUND(L47,2)*ROUND(G47,3),2)</f>
      </c>
      <c s="36" t="s">
        <v>54</v>
      </c>
      <c>
        <f>(M47*21)/100</f>
      </c>
      <c t="s">
        <v>27</v>
      </c>
    </row>
    <row r="48" spans="1:5" ht="12.75">
      <c r="A48" s="35" t="s">
        <v>55</v>
      </c>
      <c r="E48" s="39" t="s">
        <v>285</v>
      </c>
    </row>
    <row r="49" spans="1:5" ht="12.75">
      <c r="A49" s="35" t="s">
        <v>56</v>
      </c>
      <c r="E49" s="40" t="s">
        <v>5</v>
      </c>
    </row>
    <row r="50" spans="1:5" ht="12.75">
      <c r="A50" t="s">
        <v>57</v>
      </c>
      <c r="E50" s="39" t="s">
        <v>5</v>
      </c>
    </row>
    <row r="51" spans="1:16" ht="12.75">
      <c r="A51" t="s">
        <v>49</v>
      </c>
      <c s="34" t="s">
        <v>84</v>
      </c>
      <c s="34" t="s">
        <v>287</v>
      </c>
      <c s="35" t="s">
        <v>5</v>
      </c>
      <c s="6" t="s">
        <v>288</v>
      </c>
      <c s="36" t="s">
        <v>131</v>
      </c>
      <c s="37">
        <v>50</v>
      </c>
      <c s="36">
        <v>0</v>
      </c>
      <c s="36">
        <f>ROUND(G51*H51,6)</f>
      </c>
      <c r="L51" s="38">
        <v>0</v>
      </c>
      <c s="32">
        <f>ROUND(ROUND(L51,2)*ROUND(G51,3),2)</f>
      </c>
      <c s="36" t="s">
        <v>54</v>
      </c>
      <c>
        <f>(M51*21)/100</f>
      </c>
      <c t="s">
        <v>27</v>
      </c>
    </row>
    <row r="52" spans="1:5" ht="12.75">
      <c r="A52" s="35" t="s">
        <v>55</v>
      </c>
      <c r="E52" s="39" t="s">
        <v>288</v>
      </c>
    </row>
    <row r="53" spans="1:5" ht="12.75">
      <c r="A53" s="35" t="s">
        <v>56</v>
      </c>
      <c r="E53" s="40" t="s">
        <v>5</v>
      </c>
    </row>
    <row r="54" spans="1:5" ht="12.75">
      <c r="A54" t="s">
        <v>57</v>
      </c>
      <c r="E54" s="39" t="s">
        <v>5</v>
      </c>
    </row>
    <row r="55" spans="1:16" ht="12.75">
      <c r="A55" t="s">
        <v>49</v>
      </c>
      <c s="34" t="s">
        <v>88</v>
      </c>
      <c s="34" t="s">
        <v>339</v>
      </c>
      <c s="35" t="s">
        <v>5</v>
      </c>
      <c s="6" t="s">
        <v>340</v>
      </c>
      <c s="36" t="s">
        <v>131</v>
      </c>
      <c s="37">
        <v>5</v>
      </c>
      <c s="36">
        <v>0</v>
      </c>
      <c s="36">
        <f>ROUND(G55*H55,6)</f>
      </c>
      <c r="L55" s="38">
        <v>0</v>
      </c>
      <c s="32">
        <f>ROUND(ROUND(L55,2)*ROUND(G55,3),2)</f>
      </c>
      <c s="36" t="s">
        <v>54</v>
      </c>
      <c>
        <f>(M55*21)/100</f>
      </c>
      <c t="s">
        <v>27</v>
      </c>
    </row>
    <row r="56" spans="1:5" ht="12.75">
      <c r="A56" s="35" t="s">
        <v>55</v>
      </c>
      <c r="E56" s="39" t="s">
        <v>340</v>
      </c>
    </row>
    <row r="57" spans="1:5" ht="12.75">
      <c r="A57" s="35" t="s">
        <v>56</v>
      </c>
      <c r="E57" s="40" t="s">
        <v>5</v>
      </c>
    </row>
    <row r="58" spans="1:5" ht="12.75">
      <c r="A58" t="s">
        <v>57</v>
      </c>
      <c r="E58" s="39" t="s">
        <v>5</v>
      </c>
    </row>
    <row r="59" spans="1:16" ht="12.75">
      <c r="A59" t="s">
        <v>49</v>
      </c>
      <c s="34" t="s">
        <v>155</v>
      </c>
      <c s="34" t="s">
        <v>341</v>
      </c>
      <c s="35" t="s">
        <v>5</v>
      </c>
      <c s="6" t="s">
        <v>342</v>
      </c>
      <c s="36" t="s">
        <v>172</v>
      </c>
      <c s="37">
        <v>45</v>
      </c>
      <c s="36">
        <v>0</v>
      </c>
      <c s="36">
        <f>ROUND(G59*H59,6)</f>
      </c>
      <c r="L59" s="38">
        <v>0</v>
      </c>
      <c s="32">
        <f>ROUND(ROUND(L59,2)*ROUND(G59,3),2)</f>
      </c>
      <c s="36" t="s">
        <v>54</v>
      </c>
      <c>
        <f>(M59*21)/100</f>
      </c>
      <c t="s">
        <v>27</v>
      </c>
    </row>
    <row r="60" spans="1:5" ht="12.75">
      <c r="A60" s="35" t="s">
        <v>55</v>
      </c>
      <c r="E60" s="39" t="s">
        <v>342</v>
      </c>
    </row>
    <row r="61" spans="1:5" ht="12.75">
      <c r="A61" s="35" t="s">
        <v>56</v>
      </c>
      <c r="E61" s="40" t="s">
        <v>5</v>
      </c>
    </row>
    <row r="62" spans="1:5" ht="12.75">
      <c r="A62" t="s">
        <v>57</v>
      </c>
      <c r="E62" s="39" t="s">
        <v>5</v>
      </c>
    </row>
    <row r="63" spans="1:16" ht="38.25">
      <c r="A63" t="s">
        <v>49</v>
      </c>
      <c s="34" t="s">
        <v>159</v>
      </c>
      <c s="34" t="s">
        <v>60</v>
      </c>
      <c s="35" t="s">
        <v>5</v>
      </c>
      <c s="6" t="s">
        <v>305</v>
      </c>
      <c s="36" t="s">
        <v>53</v>
      </c>
      <c s="37">
        <v>0.81</v>
      </c>
      <c s="36">
        <v>0</v>
      </c>
      <c s="36">
        <f>ROUND(G63*H63,6)</f>
      </c>
      <c r="L63" s="38">
        <v>0</v>
      </c>
      <c s="32">
        <f>ROUND(ROUND(L63,2)*ROUND(G63,3),2)</f>
      </c>
      <c s="36" t="s">
        <v>54</v>
      </c>
      <c>
        <f>(M63*21)/100</f>
      </c>
      <c t="s">
        <v>27</v>
      </c>
    </row>
    <row r="64" spans="1:5" ht="51">
      <c r="A64" s="35" t="s">
        <v>55</v>
      </c>
      <c r="E64" s="39" t="s">
        <v>306</v>
      </c>
    </row>
    <row r="65" spans="1:5" ht="12.75">
      <c r="A65" s="35" t="s">
        <v>56</v>
      </c>
      <c r="E65" s="40" t="s">
        <v>5</v>
      </c>
    </row>
    <row r="66" spans="1:5" ht="12.75">
      <c r="A66" t="s">
        <v>57</v>
      </c>
      <c r="E66" s="39" t="s">
        <v>5</v>
      </c>
    </row>
    <row r="67" spans="1:16" ht="12.75">
      <c r="A67" t="s">
        <v>49</v>
      </c>
      <c s="34" t="s">
        <v>163</v>
      </c>
      <c s="34" t="s">
        <v>343</v>
      </c>
      <c s="35" t="s">
        <v>5</v>
      </c>
      <c s="6" t="s">
        <v>312</v>
      </c>
      <c s="36" t="s">
        <v>100</v>
      </c>
      <c s="37">
        <v>1</v>
      </c>
      <c s="36">
        <v>0</v>
      </c>
      <c s="36">
        <f>ROUND(G67*H67,6)</f>
      </c>
      <c r="L67" s="38">
        <v>0</v>
      </c>
      <c s="32">
        <f>ROUND(ROUND(L67,2)*ROUND(G67,3),2)</f>
      </c>
      <c s="36" t="s">
        <v>54</v>
      </c>
      <c>
        <f>(M67*21)/100</f>
      </c>
      <c t="s">
        <v>27</v>
      </c>
    </row>
    <row r="68" spans="1:5" ht="12.75">
      <c r="A68" s="35" t="s">
        <v>55</v>
      </c>
      <c r="E68" s="39" t="s">
        <v>312</v>
      </c>
    </row>
    <row r="69" spans="1:5" ht="12.75">
      <c r="A69" s="35" t="s">
        <v>56</v>
      </c>
      <c r="E69" s="40" t="s">
        <v>5</v>
      </c>
    </row>
    <row r="70" spans="1:5" ht="12.75">
      <c r="A70" t="s">
        <v>57</v>
      </c>
      <c r="E7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346</v>
      </c>
      <c r="E8" s="30" t="s">
        <v>345</v>
      </c>
      <c r="J8" s="29">
        <f>0+J9</f>
      </c>
      <c s="29">
        <f>0+K9</f>
      </c>
      <c s="29">
        <f>0+L9</f>
      </c>
      <c s="29">
        <f>0+M9</f>
      </c>
    </row>
    <row r="9" spans="1:13" ht="12.75">
      <c r="A9" t="s">
        <v>46</v>
      </c>
      <c r="C9" s="31" t="s">
        <v>236</v>
      </c>
      <c r="E9" s="33" t="s">
        <v>347</v>
      </c>
      <c r="J9" s="32">
        <f>0</f>
      </c>
      <c s="32">
        <f>0</f>
      </c>
      <c s="32">
        <f>0+L10+L14+L18+L22</f>
      </c>
      <c s="32">
        <f>0+M10+M14+M18+M22</f>
      </c>
    </row>
    <row r="10" spans="1:16" ht="38.25">
      <c r="A10" t="s">
        <v>49</v>
      </c>
      <c s="34" t="s">
        <v>50</v>
      </c>
      <c s="34" t="s">
        <v>348</v>
      </c>
      <c s="35" t="s">
        <v>5</v>
      </c>
      <c s="6" t="s">
        <v>349</v>
      </c>
      <c s="36" t="s">
        <v>350</v>
      </c>
      <c s="37">
        <v>1</v>
      </c>
      <c s="36">
        <v>0</v>
      </c>
      <c s="36">
        <f>ROUND(G10*H10,6)</f>
      </c>
      <c r="L10" s="38">
        <v>0</v>
      </c>
      <c s="32">
        <f>ROUND(ROUND(L10,2)*ROUND(G10,3),2)</f>
      </c>
      <c s="36" t="s">
        <v>54</v>
      </c>
      <c>
        <f>(M10*21)/100</f>
      </c>
      <c t="s">
        <v>27</v>
      </c>
    </row>
    <row r="11" spans="1:5" ht="38.25">
      <c r="A11" s="35" t="s">
        <v>55</v>
      </c>
      <c r="E11" s="39" t="s">
        <v>351</v>
      </c>
    </row>
    <row r="12" spans="1:5" ht="12.75">
      <c r="A12" s="35" t="s">
        <v>56</v>
      </c>
      <c r="E12" s="40" t="s">
        <v>5</v>
      </c>
    </row>
    <row r="13" spans="1:5" ht="12.75">
      <c r="A13" t="s">
        <v>57</v>
      </c>
      <c r="E13" s="39" t="s">
        <v>5</v>
      </c>
    </row>
    <row r="14" spans="1:16" ht="38.25">
      <c r="A14" t="s">
        <v>49</v>
      </c>
      <c s="34" t="s">
        <v>27</v>
      </c>
      <c s="34" t="s">
        <v>352</v>
      </c>
      <c s="35" t="s">
        <v>5</v>
      </c>
      <c s="6" t="s">
        <v>353</v>
      </c>
      <c s="36" t="s">
        <v>350</v>
      </c>
      <c s="37">
        <v>2</v>
      </c>
      <c s="36">
        <v>0</v>
      </c>
      <c s="36">
        <f>ROUND(G14*H14,6)</f>
      </c>
      <c r="L14" s="38">
        <v>0</v>
      </c>
      <c s="32">
        <f>ROUND(ROUND(L14,2)*ROUND(G14,3),2)</f>
      </c>
      <c s="36" t="s">
        <v>54</v>
      </c>
      <c>
        <f>(M14*21)/100</f>
      </c>
      <c t="s">
        <v>27</v>
      </c>
    </row>
    <row r="15" spans="1:5" ht="38.25">
      <c r="A15" s="35" t="s">
        <v>55</v>
      </c>
      <c r="E15" s="39" t="s">
        <v>354</v>
      </c>
    </row>
    <row r="16" spans="1:5" ht="12.75">
      <c r="A16" s="35" t="s">
        <v>56</v>
      </c>
      <c r="E16" s="40" t="s">
        <v>5</v>
      </c>
    </row>
    <row r="17" spans="1:5" ht="12.75">
      <c r="A17" t="s">
        <v>57</v>
      </c>
      <c r="E17" s="39" t="s">
        <v>5</v>
      </c>
    </row>
    <row r="18" spans="1:16" ht="38.25">
      <c r="A18" t="s">
        <v>49</v>
      </c>
      <c s="34" t="s">
        <v>25</v>
      </c>
      <c s="34" t="s">
        <v>355</v>
      </c>
      <c s="35" t="s">
        <v>5</v>
      </c>
      <c s="6" t="s">
        <v>356</v>
      </c>
      <c s="36" t="s">
        <v>350</v>
      </c>
      <c s="37">
        <v>4</v>
      </c>
      <c s="36">
        <v>0</v>
      </c>
      <c s="36">
        <f>ROUND(G18*H18,6)</f>
      </c>
      <c r="L18" s="38">
        <v>0</v>
      </c>
      <c s="32">
        <f>ROUND(ROUND(L18,2)*ROUND(G18,3),2)</f>
      </c>
      <c s="36" t="s">
        <v>54</v>
      </c>
      <c>
        <f>(M18*21)/100</f>
      </c>
      <c t="s">
        <v>27</v>
      </c>
    </row>
    <row r="19" spans="1:5" ht="51">
      <c r="A19" s="35" t="s">
        <v>55</v>
      </c>
      <c r="E19" s="39" t="s">
        <v>357</v>
      </c>
    </row>
    <row r="20" spans="1:5" ht="12.75">
      <c r="A20" s="35" t="s">
        <v>56</v>
      </c>
      <c r="E20" s="40" t="s">
        <v>5</v>
      </c>
    </row>
    <row r="21" spans="1:5" ht="12.75">
      <c r="A21" t="s">
        <v>57</v>
      </c>
      <c r="E21" s="39" t="s">
        <v>5</v>
      </c>
    </row>
    <row r="22" spans="1:16" ht="38.25">
      <c r="A22" t="s">
        <v>49</v>
      </c>
      <c s="34" t="s">
        <v>63</v>
      </c>
      <c s="34" t="s">
        <v>358</v>
      </c>
      <c s="35" t="s">
        <v>5</v>
      </c>
      <c s="6" t="s">
        <v>359</v>
      </c>
      <c s="36" t="s">
        <v>350</v>
      </c>
      <c s="37">
        <v>4</v>
      </c>
      <c s="36">
        <v>0</v>
      </c>
      <c s="36">
        <f>ROUND(G22*H22,6)</f>
      </c>
      <c r="L22" s="38">
        <v>0</v>
      </c>
      <c s="32">
        <f>ROUND(ROUND(L22,2)*ROUND(G22,3),2)</f>
      </c>
      <c s="36" t="s">
        <v>54</v>
      </c>
      <c>
        <f>(M22*21)/100</f>
      </c>
      <c t="s">
        <v>27</v>
      </c>
    </row>
    <row r="23" spans="1:5" ht="38.25">
      <c r="A23" s="35" t="s">
        <v>55</v>
      </c>
      <c r="E23" s="39" t="s">
        <v>360</v>
      </c>
    </row>
    <row r="24" spans="1:5" ht="12.75">
      <c r="A24" s="35" t="s">
        <v>56</v>
      </c>
      <c r="E24" s="40" t="s">
        <v>5</v>
      </c>
    </row>
    <row r="25" spans="1:5" ht="12.75">
      <c r="A25" t="s">
        <v>57</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363</v>
      </c>
      <c r="E8" s="30" t="s">
        <v>362</v>
      </c>
      <c r="J8" s="29">
        <f>0+J9+J54+J115</f>
      </c>
      <c s="29">
        <f>0+K9+K54+K115</f>
      </c>
      <c s="29">
        <f>0+L9+L54+L115</f>
      </c>
      <c s="29">
        <f>0+M9+M54+M115</f>
      </c>
    </row>
    <row r="9" spans="1:13" ht="12.75">
      <c r="A9" t="s">
        <v>46</v>
      </c>
      <c r="C9" s="31" t="s">
        <v>101</v>
      </c>
      <c r="E9" s="33" t="s">
        <v>128</v>
      </c>
      <c r="J9" s="32">
        <f>0</f>
      </c>
      <c s="32">
        <f>0</f>
      </c>
      <c s="32">
        <f>0+L10+L14+L18+L22+L26+L30+L34+L38+L42+L46+L50</f>
      </c>
      <c s="32">
        <f>0+M10+M14+M18+M22+M26+M30+M34+M38+M42+M46+M50</f>
      </c>
    </row>
    <row r="10" spans="1:16" ht="12.75">
      <c r="A10" t="s">
        <v>49</v>
      </c>
      <c s="34" t="s">
        <v>50</v>
      </c>
      <c s="34" t="s">
        <v>364</v>
      </c>
      <c s="35" t="s">
        <v>5</v>
      </c>
      <c s="6" t="s">
        <v>365</v>
      </c>
      <c s="36" t="s">
        <v>172</v>
      </c>
      <c s="37">
        <v>1400</v>
      </c>
      <c s="36">
        <v>0</v>
      </c>
      <c s="36">
        <f>ROUND(G10*H10,6)</f>
      </c>
      <c r="L10" s="38">
        <v>0</v>
      </c>
      <c s="32">
        <f>ROUND(ROUND(L10,2)*ROUND(G10,3),2)</f>
      </c>
      <c s="36" t="s">
        <v>54</v>
      </c>
      <c>
        <f>(M10*21)/100</f>
      </c>
      <c t="s">
        <v>27</v>
      </c>
    </row>
    <row r="11" spans="1:5" ht="12.75">
      <c r="A11" s="35" t="s">
        <v>55</v>
      </c>
      <c r="E11" s="39" t="s">
        <v>365</v>
      </c>
    </row>
    <row r="12" spans="1:5" ht="12.75">
      <c r="A12" s="35" t="s">
        <v>56</v>
      </c>
      <c r="E12" s="40" t="s">
        <v>5</v>
      </c>
    </row>
    <row r="13" spans="1:5" ht="12.75">
      <c r="A13" t="s">
        <v>57</v>
      </c>
      <c r="E13" s="39" t="s">
        <v>5</v>
      </c>
    </row>
    <row r="14" spans="1:16" ht="38.25">
      <c r="A14" t="s">
        <v>49</v>
      </c>
      <c s="34" t="s">
        <v>27</v>
      </c>
      <c s="34" t="s">
        <v>366</v>
      </c>
      <c s="35" t="s">
        <v>5</v>
      </c>
      <c s="6" t="s">
        <v>367</v>
      </c>
      <c s="36" t="s">
        <v>131</v>
      </c>
      <c s="37">
        <v>12</v>
      </c>
      <c s="36">
        <v>0</v>
      </c>
      <c s="36">
        <f>ROUND(G14*H14,6)</f>
      </c>
      <c r="L14" s="38">
        <v>0</v>
      </c>
      <c s="32">
        <f>ROUND(ROUND(L14,2)*ROUND(G14,3),2)</f>
      </c>
      <c s="36" t="s">
        <v>54</v>
      </c>
      <c>
        <f>(M14*21)/100</f>
      </c>
      <c t="s">
        <v>27</v>
      </c>
    </row>
    <row r="15" spans="1:5" ht="51">
      <c r="A15" s="35" t="s">
        <v>55</v>
      </c>
      <c r="E15" s="39" t="s">
        <v>368</v>
      </c>
    </row>
    <row r="16" spans="1:5" ht="12.75">
      <c r="A16" s="35" t="s">
        <v>56</v>
      </c>
      <c r="E16" s="40" t="s">
        <v>5</v>
      </c>
    </row>
    <row r="17" spans="1:5" ht="12.75">
      <c r="A17" t="s">
        <v>57</v>
      </c>
      <c r="E17" s="39" t="s">
        <v>5</v>
      </c>
    </row>
    <row r="18" spans="1:16" ht="38.25">
      <c r="A18" t="s">
        <v>49</v>
      </c>
      <c s="34" t="s">
        <v>25</v>
      </c>
      <c s="34" t="s">
        <v>369</v>
      </c>
      <c s="35" t="s">
        <v>5</v>
      </c>
      <c s="6" t="s">
        <v>370</v>
      </c>
      <c s="36" t="s">
        <v>131</v>
      </c>
      <c s="37">
        <v>2</v>
      </c>
      <c s="36">
        <v>0</v>
      </c>
      <c s="36">
        <f>ROUND(G18*H18,6)</f>
      </c>
      <c r="L18" s="38">
        <v>0</v>
      </c>
      <c s="32">
        <f>ROUND(ROUND(L18,2)*ROUND(G18,3),2)</f>
      </c>
      <c s="36" t="s">
        <v>54</v>
      </c>
      <c>
        <f>(M18*21)/100</f>
      </c>
      <c t="s">
        <v>27</v>
      </c>
    </row>
    <row r="19" spans="1:5" ht="51">
      <c r="A19" s="35" t="s">
        <v>55</v>
      </c>
      <c r="E19" s="39" t="s">
        <v>371</v>
      </c>
    </row>
    <row r="20" spans="1:5" ht="12.75">
      <c r="A20" s="35" t="s">
        <v>56</v>
      </c>
      <c r="E20" s="40" t="s">
        <v>5</v>
      </c>
    </row>
    <row r="21" spans="1:5" ht="12.75">
      <c r="A21" t="s">
        <v>57</v>
      </c>
      <c r="E21" s="39" t="s">
        <v>5</v>
      </c>
    </row>
    <row r="22" spans="1:16" ht="25.5">
      <c r="A22" t="s">
        <v>49</v>
      </c>
      <c s="34" t="s">
        <v>63</v>
      </c>
      <c s="34" t="s">
        <v>372</v>
      </c>
      <c s="35" t="s">
        <v>5</v>
      </c>
      <c s="6" t="s">
        <v>373</v>
      </c>
      <c s="36" t="s">
        <v>131</v>
      </c>
      <c s="37">
        <v>1</v>
      </c>
      <c s="36">
        <v>0</v>
      </c>
      <c s="36">
        <f>ROUND(G22*H22,6)</f>
      </c>
      <c r="L22" s="38">
        <v>0</v>
      </c>
      <c s="32">
        <f>ROUND(ROUND(L22,2)*ROUND(G22,3),2)</f>
      </c>
      <c s="36" t="s">
        <v>54</v>
      </c>
      <c>
        <f>(M22*21)/100</f>
      </c>
      <c t="s">
        <v>27</v>
      </c>
    </row>
    <row r="23" spans="1:5" ht="25.5">
      <c r="A23" s="35" t="s">
        <v>55</v>
      </c>
      <c r="E23" s="39" t="s">
        <v>373</v>
      </c>
    </row>
    <row r="24" spans="1:5" ht="12.75">
      <c r="A24" s="35" t="s">
        <v>56</v>
      </c>
      <c r="E24" s="40" t="s">
        <v>5</v>
      </c>
    </row>
    <row r="25" spans="1:5" ht="12.75">
      <c r="A25" t="s">
        <v>57</v>
      </c>
      <c r="E25" s="39" t="s">
        <v>5</v>
      </c>
    </row>
    <row r="26" spans="1:16" ht="12.75">
      <c r="A26" t="s">
        <v>49</v>
      </c>
      <c s="34" t="s">
        <v>66</v>
      </c>
      <c s="34" t="s">
        <v>228</v>
      </c>
      <c s="35" t="s">
        <v>5</v>
      </c>
      <c s="6" t="s">
        <v>229</v>
      </c>
      <c s="36" t="s">
        <v>131</v>
      </c>
      <c s="37">
        <v>28</v>
      </c>
      <c s="36">
        <v>0</v>
      </c>
      <c s="36">
        <f>ROUND(G26*H26,6)</f>
      </c>
      <c r="L26" s="38">
        <v>0</v>
      </c>
      <c s="32">
        <f>ROUND(ROUND(L26,2)*ROUND(G26,3),2)</f>
      </c>
      <c s="36" t="s">
        <v>54</v>
      </c>
      <c>
        <f>(M26*21)/100</f>
      </c>
      <c t="s">
        <v>27</v>
      </c>
    </row>
    <row r="27" spans="1:5" ht="12.75">
      <c r="A27" s="35" t="s">
        <v>55</v>
      </c>
      <c r="E27" s="39" t="s">
        <v>229</v>
      </c>
    </row>
    <row r="28" spans="1:5" ht="12.75">
      <c r="A28" s="35" t="s">
        <v>56</v>
      </c>
      <c r="E28" s="40" t="s">
        <v>5</v>
      </c>
    </row>
    <row r="29" spans="1:5" ht="12.75">
      <c r="A29" t="s">
        <v>57</v>
      </c>
      <c r="E29" s="39" t="s">
        <v>5</v>
      </c>
    </row>
    <row r="30" spans="1:16" ht="12.75">
      <c r="A30" t="s">
        <v>49</v>
      </c>
      <c s="34" t="s">
        <v>26</v>
      </c>
      <c s="34" t="s">
        <v>374</v>
      </c>
      <c s="35" t="s">
        <v>5</v>
      </c>
      <c s="6" t="s">
        <v>375</v>
      </c>
      <c s="36" t="s">
        <v>131</v>
      </c>
      <c s="37">
        <v>14</v>
      </c>
      <c s="36">
        <v>0</v>
      </c>
      <c s="36">
        <f>ROUND(G30*H30,6)</f>
      </c>
      <c r="L30" s="38">
        <v>0</v>
      </c>
      <c s="32">
        <f>ROUND(ROUND(L30,2)*ROUND(G30,3),2)</f>
      </c>
      <c s="36" t="s">
        <v>54</v>
      </c>
      <c>
        <f>(M30*21)/100</f>
      </c>
      <c t="s">
        <v>27</v>
      </c>
    </row>
    <row r="31" spans="1:5" ht="12.75">
      <c r="A31" s="35" t="s">
        <v>55</v>
      </c>
      <c r="E31" s="39" t="s">
        <v>375</v>
      </c>
    </row>
    <row r="32" spans="1:5" ht="12.75">
      <c r="A32" s="35" t="s">
        <v>56</v>
      </c>
      <c r="E32" s="40" t="s">
        <v>5</v>
      </c>
    </row>
    <row r="33" spans="1:5" ht="12.75">
      <c r="A33" t="s">
        <v>57</v>
      </c>
      <c r="E33" s="39" t="s">
        <v>5</v>
      </c>
    </row>
    <row r="34" spans="1:16" ht="12.75">
      <c r="A34" t="s">
        <v>49</v>
      </c>
      <c s="34" t="s">
        <v>71</v>
      </c>
      <c s="34" t="s">
        <v>240</v>
      </c>
      <c s="35" t="s">
        <v>5</v>
      </c>
      <c s="6" t="s">
        <v>241</v>
      </c>
      <c s="36" t="s">
        <v>131</v>
      </c>
      <c s="37">
        <v>28</v>
      </c>
      <c s="36">
        <v>0</v>
      </c>
      <c s="36">
        <f>ROUND(G34*H34,6)</f>
      </c>
      <c r="L34" s="38">
        <v>0</v>
      </c>
      <c s="32">
        <f>ROUND(ROUND(L34,2)*ROUND(G34,3),2)</f>
      </c>
      <c s="36" t="s">
        <v>54</v>
      </c>
      <c>
        <f>(M34*21)/100</f>
      </c>
      <c t="s">
        <v>27</v>
      </c>
    </row>
    <row r="35" spans="1:5" ht="12.75">
      <c r="A35" s="35" t="s">
        <v>55</v>
      </c>
      <c r="E35" s="39" t="s">
        <v>241</v>
      </c>
    </row>
    <row r="36" spans="1:5" ht="12.75">
      <c r="A36" s="35" t="s">
        <v>56</v>
      </c>
      <c r="E36" s="40" t="s">
        <v>5</v>
      </c>
    </row>
    <row r="37" spans="1:5" ht="12.75">
      <c r="A37" t="s">
        <v>57</v>
      </c>
      <c r="E37" s="39" t="s">
        <v>5</v>
      </c>
    </row>
    <row r="38" spans="1:16" ht="12.75">
      <c r="A38" t="s">
        <v>49</v>
      </c>
      <c s="34" t="s">
        <v>75</v>
      </c>
      <c s="34" t="s">
        <v>243</v>
      </c>
      <c s="35" t="s">
        <v>5</v>
      </c>
      <c s="6" t="s">
        <v>244</v>
      </c>
      <c s="36" t="s">
        <v>131</v>
      </c>
      <c s="37">
        <v>28</v>
      </c>
      <c s="36">
        <v>0</v>
      </c>
      <c s="36">
        <f>ROUND(G38*H38,6)</f>
      </c>
      <c r="L38" s="38">
        <v>0</v>
      </c>
      <c s="32">
        <f>ROUND(ROUND(L38,2)*ROUND(G38,3),2)</f>
      </c>
      <c s="36" t="s">
        <v>54</v>
      </c>
      <c>
        <f>(M38*21)/100</f>
      </c>
      <c t="s">
        <v>27</v>
      </c>
    </row>
    <row r="39" spans="1:5" ht="12.75">
      <c r="A39" s="35" t="s">
        <v>55</v>
      </c>
      <c r="E39" s="39" t="s">
        <v>244</v>
      </c>
    </row>
    <row r="40" spans="1:5" ht="12.75">
      <c r="A40" s="35" t="s">
        <v>56</v>
      </c>
      <c r="E40" s="40" t="s">
        <v>5</v>
      </c>
    </row>
    <row r="41" spans="1:5" ht="12.75">
      <c r="A41" t="s">
        <v>57</v>
      </c>
      <c r="E41" s="39" t="s">
        <v>5</v>
      </c>
    </row>
    <row r="42" spans="1:16" ht="12.75">
      <c r="A42" t="s">
        <v>49</v>
      </c>
      <c s="34" t="s">
        <v>78</v>
      </c>
      <c s="34" t="s">
        <v>246</v>
      </c>
      <c s="35" t="s">
        <v>5</v>
      </c>
      <c s="6" t="s">
        <v>247</v>
      </c>
      <c s="36" t="s">
        <v>131</v>
      </c>
      <c s="37">
        <v>28</v>
      </c>
      <c s="36">
        <v>0</v>
      </c>
      <c s="36">
        <f>ROUND(G42*H42,6)</f>
      </c>
      <c r="L42" s="38">
        <v>0</v>
      </c>
      <c s="32">
        <f>ROUND(ROUND(L42,2)*ROUND(G42,3),2)</f>
      </c>
      <c s="36" t="s">
        <v>54</v>
      </c>
      <c>
        <f>(M42*21)/100</f>
      </c>
      <c t="s">
        <v>27</v>
      </c>
    </row>
    <row r="43" spans="1:5" ht="12.75">
      <c r="A43" s="35" t="s">
        <v>55</v>
      </c>
      <c r="E43" s="39" t="s">
        <v>247</v>
      </c>
    </row>
    <row r="44" spans="1:5" ht="12.75">
      <c r="A44" s="35" t="s">
        <v>56</v>
      </c>
      <c r="E44" s="40" t="s">
        <v>5</v>
      </c>
    </row>
    <row r="45" spans="1:5" ht="12.75">
      <c r="A45" t="s">
        <v>57</v>
      </c>
      <c r="E45" s="39" t="s">
        <v>5</v>
      </c>
    </row>
    <row r="46" spans="1:16" ht="12.75">
      <c r="A46" t="s">
        <v>49</v>
      </c>
      <c s="34" t="s">
        <v>81</v>
      </c>
      <c s="34" t="s">
        <v>249</v>
      </c>
      <c s="35" t="s">
        <v>5</v>
      </c>
      <c s="6" t="s">
        <v>250</v>
      </c>
      <c s="36" t="s">
        <v>251</v>
      </c>
      <c s="37">
        <v>8</v>
      </c>
      <c s="36">
        <v>0</v>
      </c>
      <c s="36">
        <f>ROUND(G46*H46,6)</f>
      </c>
      <c r="L46" s="38">
        <v>0</v>
      </c>
      <c s="32">
        <f>ROUND(ROUND(L46,2)*ROUND(G46,3),2)</f>
      </c>
      <c s="36" t="s">
        <v>54</v>
      </c>
      <c>
        <f>(M46*21)/100</f>
      </c>
      <c t="s">
        <v>27</v>
      </c>
    </row>
    <row r="47" spans="1:5" ht="12.75">
      <c r="A47" s="35" t="s">
        <v>55</v>
      </c>
      <c r="E47" s="39" t="s">
        <v>250</v>
      </c>
    </row>
    <row r="48" spans="1:5" ht="12.75">
      <c r="A48" s="35" t="s">
        <v>56</v>
      </c>
      <c r="E48" s="40" t="s">
        <v>5</v>
      </c>
    </row>
    <row r="49" spans="1:5" ht="12.75">
      <c r="A49" t="s">
        <v>57</v>
      </c>
      <c r="E49" s="39" t="s">
        <v>5</v>
      </c>
    </row>
    <row r="50" spans="1:16" ht="12.75">
      <c r="A50" t="s">
        <v>49</v>
      </c>
      <c s="34" t="s">
        <v>84</v>
      </c>
      <c s="34" t="s">
        <v>376</v>
      </c>
      <c s="35" t="s">
        <v>5</v>
      </c>
      <c s="6" t="s">
        <v>377</v>
      </c>
      <c s="36" t="s">
        <v>100</v>
      </c>
      <c s="37">
        <v>1</v>
      </c>
      <c s="36">
        <v>0</v>
      </c>
      <c s="36">
        <f>ROUND(G50*H50,6)</f>
      </c>
      <c r="L50" s="38">
        <v>0</v>
      </c>
      <c s="32">
        <f>ROUND(ROUND(L50,2)*ROUND(G50,3),2)</f>
      </c>
      <c s="36" t="s">
        <v>54</v>
      </c>
      <c>
        <f>(M50*21)/100</f>
      </c>
      <c t="s">
        <v>27</v>
      </c>
    </row>
    <row r="51" spans="1:5" ht="12.75">
      <c r="A51" s="35" t="s">
        <v>55</v>
      </c>
      <c r="E51" s="39" t="s">
        <v>377</v>
      </c>
    </row>
    <row r="52" spans="1:5" ht="12.75">
      <c r="A52" s="35" t="s">
        <v>56</v>
      </c>
      <c r="E52" s="40" t="s">
        <v>5</v>
      </c>
    </row>
    <row r="53" spans="1:5" ht="12.75">
      <c r="A53" t="s">
        <v>57</v>
      </c>
      <c r="E53" s="39" t="s">
        <v>5</v>
      </c>
    </row>
    <row r="54" spans="1:13" ht="12.75">
      <c r="A54" t="s">
        <v>46</v>
      </c>
      <c r="C54" s="31" t="s">
        <v>109</v>
      </c>
      <c r="E54" s="33" t="s">
        <v>258</v>
      </c>
      <c r="J54" s="32">
        <f>0</f>
      </c>
      <c s="32">
        <f>0</f>
      </c>
      <c s="32">
        <f>0+L55+L59+L63+L67+L71+L75+L79+L83+L87+L91+L95+L99+L103+L107+L111</f>
      </c>
      <c s="32">
        <f>0+M55+M59+M63+M67+M71+M75+M79+M83+M87+M91+M95+M99+M103+M107+M111</f>
      </c>
    </row>
    <row r="55" spans="1:16" ht="12.75">
      <c r="A55" t="s">
        <v>49</v>
      </c>
      <c s="34" t="s">
        <v>88</v>
      </c>
      <c s="34" t="s">
        <v>378</v>
      </c>
      <c s="35" t="s">
        <v>5</v>
      </c>
      <c s="6" t="s">
        <v>379</v>
      </c>
      <c s="36" t="s">
        <v>172</v>
      </c>
      <c s="37">
        <v>100</v>
      </c>
      <c s="36">
        <v>0</v>
      </c>
      <c s="36">
        <f>ROUND(G55*H55,6)</f>
      </c>
      <c r="L55" s="38">
        <v>0</v>
      </c>
      <c s="32">
        <f>ROUND(ROUND(L55,2)*ROUND(G55,3),2)</f>
      </c>
      <c s="36" t="s">
        <v>54</v>
      </c>
      <c>
        <f>(M55*21)/100</f>
      </c>
      <c t="s">
        <v>27</v>
      </c>
    </row>
    <row r="56" spans="1:5" ht="12.75">
      <c r="A56" s="35" t="s">
        <v>55</v>
      </c>
      <c r="E56" s="39" t="s">
        <v>379</v>
      </c>
    </row>
    <row r="57" spans="1:5" ht="12.75">
      <c r="A57" s="35" t="s">
        <v>56</v>
      </c>
      <c r="E57" s="40" t="s">
        <v>5</v>
      </c>
    </row>
    <row r="58" spans="1:5" ht="12.75">
      <c r="A58" t="s">
        <v>57</v>
      </c>
      <c r="E58" s="39" t="s">
        <v>5</v>
      </c>
    </row>
    <row r="59" spans="1:16" ht="12.75">
      <c r="A59" t="s">
        <v>49</v>
      </c>
      <c s="34" t="s">
        <v>155</v>
      </c>
      <c s="34" t="s">
        <v>380</v>
      </c>
      <c s="35" t="s">
        <v>5</v>
      </c>
      <c s="6" t="s">
        <v>381</v>
      </c>
      <c s="36" t="s">
        <v>172</v>
      </c>
      <c s="37">
        <v>100</v>
      </c>
      <c s="36">
        <v>0</v>
      </c>
      <c s="36">
        <f>ROUND(G59*H59,6)</f>
      </c>
      <c r="L59" s="38">
        <v>0</v>
      </c>
      <c s="32">
        <f>ROUND(ROUND(L59,2)*ROUND(G59,3),2)</f>
      </c>
      <c s="36" t="s">
        <v>54</v>
      </c>
      <c>
        <f>(M59*21)/100</f>
      </c>
      <c t="s">
        <v>27</v>
      </c>
    </row>
    <row r="60" spans="1:5" ht="12.75">
      <c r="A60" s="35" t="s">
        <v>55</v>
      </c>
      <c r="E60" s="39" t="s">
        <v>381</v>
      </c>
    </row>
    <row r="61" spans="1:5" ht="12.75">
      <c r="A61" s="35" t="s">
        <v>56</v>
      </c>
      <c r="E61" s="40" t="s">
        <v>5</v>
      </c>
    </row>
    <row r="62" spans="1:5" ht="12.75">
      <c r="A62" t="s">
        <v>57</v>
      </c>
      <c r="E62" s="39" t="s">
        <v>5</v>
      </c>
    </row>
    <row r="63" spans="1:16" ht="12.75">
      <c r="A63" t="s">
        <v>49</v>
      </c>
      <c s="34" t="s">
        <v>159</v>
      </c>
      <c s="34" t="s">
        <v>382</v>
      </c>
      <c s="35" t="s">
        <v>5</v>
      </c>
      <c s="6" t="s">
        <v>273</v>
      </c>
      <c s="36" t="s">
        <v>131</v>
      </c>
      <c s="37">
        <v>500</v>
      </c>
      <c s="36">
        <v>0</v>
      </c>
      <c s="36">
        <f>ROUND(G63*H63,6)</f>
      </c>
      <c r="L63" s="38">
        <v>0</v>
      </c>
      <c s="32">
        <f>ROUND(ROUND(L63,2)*ROUND(G63,3),2)</f>
      </c>
      <c s="36" t="s">
        <v>54</v>
      </c>
      <c>
        <f>(M63*21)/100</f>
      </c>
      <c t="s">
        <v>27</v>
      </c>
    </row>
    <row r="64" spans="1:5" ht="12.75">
      <c r="A64" s="35" t="s">
        <v>55</v>
      </c>
      <c r="E64" s="39" t="s">
        <v>273</v>
      </c>
    </row>
    <row r="65" spans="1:5" ht="12.75">
      <c r="A65" s="35" t="s">
        <v>56</v>
      </c>
      <c r="E65" s="40" t="s">
        <v>5</v>
      </c>
    </row>
    <row r="66" spans="1:5" ht="12.75">
      <c r="A66" t="s">
        <v>57</v>
      </c>
      <c r="E66" s="39" t="s">
        <v>5</v>
      </c>
    </row>
    <row r="67" spans="1:16" ht="12.75">
      <c r="A67" t="s">
        <v>49</v>
      </c>
      <c s="34" t="s">
        <v>163</v>
      </c>
      <c s="34" t="s">
        <v>275</v>
      </c>
      <c s="35" t="s">
        <v>5</v>
      </c>
      <c s="6" t="s">
        <v>276</v>
      </c>
      <c s="36" t="s">
        <v>172</v>
      </c>
      <c s="37">
        <v>150</v>
      </c>
      <c s="36">
        <v>0</v>
      </c>
      <c s="36">
        <f>ROUND(G67*H67,6)</f>
      </c>
      <c r="L67" s="38">
        <v>0</v>
      </c>
      <c s="32">
        <f>ROUND(ROUND(L67,2)*ROUND(G67,3),2)</f>
      </c>
      <c s="36" t="s">
        <v>54</v>
      </c>
      <c>
        <f>(M67*21)/100</f>
      </c>
      <c t="s">
        <v>27</v>
      </c>
    </row>
    <row r="68" spans="1:5" ht="12.75">
      <c r="A68" s="35" t="s">
        <v>55</v>
      </c>
      <c r="E68" s="39" t="s">
        <v>276</v>
      </c>
    </row>
    <row r="69" spans="1:5" ht="12.75">
      <c r="A69" s="35" t="s">
        <v>56</v>
      </c>
      <c r="E69" s="40" t="s">
        <v>5</v>
      </c>
    </row>
    <row r="70" spans="1:5" ht="12.75">
      <c r="A70" t="s">
        <v>57</v>
      </c>
      <c r="E70" s="39" t="s">
        <v>5</v>
      </c>
    </row>
    <row r="71" spans="1:16" ht="12.75">
      <c r="A71" t="s">
        <v>49</v>
      </c>
      <c s="34" t="s">
        <v>166</v>
      </c>
      <c s="34" t="s">
        <v>383</v>
      </c>
      <c s="35" t="s">
        <v>5</v>
      </c>
      <c s="6" t="s">
        <v>384</v>
      </c>
      <c s="36" t="s">
        <v>131</v>
      </c>
      <c s="37">
        <v>150</v>
      </c>
      <c s="36">
        <v>0</v>
      </c>
      <c s="36">
        <f>ROUND(G71*H71,6)</f>
      </c>
      <c r="L71" s="38">
        <v>0</v>
      </c>
      <c s="32">
        <f>ROUND(ROUND(L71,2)*ROUND(G71,3),2)</f>
      </c>
      <c s="36" t="s">
        <v>54</v>
      </c>
      <c>
        <f>(M71*21)/100</f>
      </c>
      <c t="s">
        <v>27</v>
      </c>
    </row>
    <row r="72" spans="1:5" ht="12.75">
      <c r="A72" s="35" t="s">
        <v>55</v>
      </c>
      <c r="E72" s="39" t="s">
        <v>384</v>
      </c>
    </row>
    <row r="73" spans="1:5" ht="12.75">
      <c r="A73" s="35" t="s">
        <v>56</v>
      </c>
      <c r="E73" s="40" t="s">
        <v>5</v>
      </c>
    </row>
    <row r="74" spans="1:5" ht="12.75">
      <c r="A74" t="s">
        <v>57</v>
      </c>
      <c r="E74" s="39" t="s">
        <v>5</v>
      </c>
    </row>
    <row r="75" spans="1:16" ht="12.75">
      <c r="A75" t="s">
        <v>49</v>
      </c>
      <c s="34" t="s">
        <v>169</v>
      </c>
      <c s="34" t="s">
        <v>385</v>
      </c>
      <c s="35" t="s">
        <v>5</v>
      </c>
      <c s="6" t="s">
        <v>386</v>
      </c>
      <c s="36" t="s">
        <v>131</v>
      </c>
      <c s="37">
        <v>150</v>
      </c>
      <c s="36">
        <v>0</v>
      </c>
      <c s="36">
        <f>ROUND(G75*H75,6)</f>
      </c>
      <c r="L75" s="38">
        <v>0</v>
      </c>
      <c s="32">
        <f>ROUND(ROUND(L75,2)*ROUND(G75,3),2)</f>
      </c>
      <c s="36" t="s">
        <v>54</v>
      </c>
      <c>
        <f>(M75*21)/100</f>
      </c>
      <c t="s">
        <v>27</v>
      </c>
    </row>
    <row r="76" spans="1:5" ht="12.75">
      <c r="A76" s="35" t="s">
        <v>55</v>
      </c>
      <c r="E76" s="39" t="s">
        <v>386</v>
      </c>
    </row>
    <row r="77" spans="1:5" ht="12.75">
      <c r="A77" s="35" t="s">
        <v>56</v>
      </c>
      <c r="E77" s="40" t="s">
        <v>5</v>
      </c>
    </row>
    <row r="78" spans="1:5" ht="12.75">
      <c r="A78" t="s">
        <v>57</v>
      </c>
      <c r="E78" s="39" t="s">
        <v>5</v>
      </c>
    </row>
    <row r="79" spans="1:16" ht="12.75">
      <c r="A79" t="s">
        <v>49</v>
      </c>
      <c s="34" t="s">
        <v>173</v>
      </c>
      <c s="34" t="s">
        <v>387</v>
      </c>
      <c s="35" t="s">
        <v>5</v>
      </c>
      <c s="6" t="s">
        <v>285</v>
      </c>
      <c s="36" t="s">
        <v>131</v>
      </c>
      <c s="37">
        <v>200</v>
      </c>
      <c s="36">
        <v>0</v>
      </c>
      <c s="36">
        <f>ROUND(G79*H79,6)</f>
      </c>
      <c r="L79" s="38">
        <v>0</v>
      </c>
      <c s="32">
        <f>ROUND(ROUND(L79,2)*ROUND(G79,3),2)</f>
      </c>
      <c s="36" t="s">
        <v>54</v>
      </c>
      <c>
        <f>(M79*21)/100</f>
      </c>
      <c t="s">
        <v>27</v>
      </c>
    </row>
    <row r="80" spans="1:5" ht="12.75">
      <c r="A80" s="35" t="s">
        <v>55</v>
      </c>
      <c r="E80" s="39" t="s">
        <v>285</v>
      </c>
    </row>
    <row r="81" spans="1:5" ht="12.75">
      <c r="A81" s="35" t="s">
        <v>56</v>
      </c>
      <c r="E81" s="40" t="s">
        <v>5</v>
      </c>
    </row>
    <row r="82" spans="1:5" ht="12.75">
      <c r="A82" t="s">
        <v>57</v>
      </c>
      <c r="E82" s="39" t="s">
        <v>5</v>
      </c>
    </row>
    <row r="83" spans="1:16" ht="12.75">
      <c r="A83" t="s">
        <v>49</v>
      </c>
      <c s="34" t="s">
        <v>176</v>
      </c>
      <c s="34" t="s">
        <v>388</v>
      </c>
      <c s="35" t="s">
        <v>5</v>
      </c>
      <c s="6" t="s">
        <v>288</v>
      </c>
      <c s="36" t="s">
        <v>131</v>
      </c>
      <c s="37">
        <v>200</v>
      </c>
      <c s="36">
        <v>0</v>
      </c>
      <c s="36">
        <f>ROUND(G83*H83,6)</f>
      </c>
      <c r="L83" s="38">
        <v>0</v>
      </c>
      <c s="32">
        <f>ROUND(ROUND(L83,2)*ROUND(G83,3),2)</f>
      </c>
      <c s="36" t="s">
        <v>54</v>
      </c>
      <c>
        <f>(M83*21)/100</f>
      </c>
      <c t="s">
        <v>27</v>
      </c>
    </row>
    <row r="84" spans="1:5" ht="12.75">
      <c r="A84" s="35" t="s">
        <v>55</v>
      </c>
      <c r="E84" s="39" t="s">
        <v>288</v>
      </c>
    </row>
    <row r="85" spans="1:5" ht="12.75">
      <c r="A85" s="35" t="s">
        <v>56</v>
      </c>
      <c r="E85" s="40" t="s">
        <v>5</v>
      </c>
    </row>
    <row r="86" spans="1:5" ht="12.75">
      <c r="A86" t="s">
        <v>57</v>
      </c>
      <c r="E86" s="39" t="s">
        <v>5</v>
      </c>
    </row>
    <row r="87" spans="1:16" ht="12.75">
      <c r="A87" t="s">
        <v>49</v>
      </c>
      <c s="34" t="s">
        <v>179</v>
      </c>
      <c s="34" t="s">
        <v>290</v>
      </c>
      <c s="35" t="s">
        <v>5</v>
      </c>
      <c s="6" t="s">
        <v>291</v>
      </c>
      <c s="36" t="s">
        <v>131</v>
      </c>
      <c s="37">
        <v>200</v>
      </c>
      <c s="36">
        <v>0</v>
      </c>
      <c s="36">
        <f>ROUND(G87*H87,6)</f>
      </c>
      <c r="L87" s="38">
        <v>0</v>
      </c>
      <c s="32">
        <f>ROUND(ROUND(L87,2)*ROUND(G87,3),2)</f>
      </c>
      <c s="36" t="s">
        <v>54</v>
      </c>
      <c>
        <f>(M87*21)/100</f>
      </c>
      <c t="s">
        <v>27</v>
      </c>
    </row>
    <row r="88" spans="1:5" ht="12.75">
      <c r="A88" s="35" t="s">
        <v>55</v>
      </c>
      <c r="E88" s="39" t="s">
        <v>291</v>
      </c>
    </row>
    <row r="89" spans="1:5" ht="12.75">
      <c r="A89" s="35" t="s">
        <v>56</v>
      </c>
      <c r="E89" s="40" t="s">
        <v>5</v>
      </c>
    </row>
    <row r="90" spans="1:5" ht="12.75">
      <c r="A90" t="s">
        <v>57</v>
      </c>
      <c r="E90" s="39" t="s">
        <v>5</v>
      </c>
    </row>
    <row r="91" spans="1:16" ht="12.75">
      <c r="A91" t="s">
        <v>49</v>
      </c>
      <c s="34" t="s">
        <v>182</v>
      </c>
      <c s="34" t="s">
        <v>293</v>
      </c>
      <c s="35" t="s">
        <v>5</v>
      </c>
      <c s="6" t="s">
        <v>294</v>
      </c>
      <c s="36" t="s">
        <v>131</v>
      </c>
      <c s="37">
        <v>200</v>
      </c>
      <c s="36">
        <v>0</v>
      </c>
      <c s="36">
        <f>ROUND(G91*H91,6)</f>
      </c>
      <c r="L91" s="38">
        <v>0</v>
      </c>
      <c s="32">
        <f>ROUND(ROUND(L91,2)*ROUND(G91,3),2)</f>
      </c>
      <c s="36" t="s">
        <v>54</v>
      </c>
      <c>
        <f>(M91*21)/100</f>
      </c>
      <c t="s">
        <v>27</v>
      </c>
    </row>
    <row r="92" spans="1:5" ht="12.75">
      <c r="A92" s="35" t="s">
        <v>55</v>
      </c>
      <c r="E92" s="39" t="s">
        <v>294</v>
      </c>
    </row>
    <row r="93" spans="1:5" ht="12.75">
      <c r="A93" s="35" t="s">
        <v>56</v>
      </c>
      <c r="E93" s="40" t="s">
        <v>5</v>
      </c>
    </row>
    <row r="94" spans="1:5" ht="12.75">
      <c r="A94" t="s">
        <v>57</v>
      </c>
      <c r="E94" s="39" t="s">
        <v>5</v>
      </c>
    </row>
    <row r="95" spans="1:16" ht="12.75">
      <c r="A95" t="s">
        <v>49</v>
      </c>
      <c s="34" t="s">
        <v>185</v>
      </c>
      <c s="34" t="s">
        <v>296</v>
      </c>
      <c s="35" t="s">
        <v>5</v>
      </c>
      <c s="6" t="s">
        <v>297</v>
      </c>
      <c s="36" t="s">
        <v>172</v>
      </c>
      <c s="37">
        <v>50</v>
      </c>
      <c s="36">
        <v>0</v>
      </c>
      <c s="36">
        <f>ROUND(G95*H95,6)</f>
      </c>
      <c r="L95" s="38">
        <v>0</v>
      </c>
      <c s="32">
        <f>ROUND(ROUND(L95,2)*ROUND(G95,3),2)</f>
      </c>
      <c s="36" t="s">
        <v>54</v>
      </c>
      <c>
        <f>(M95*21)/100</f>
      </c>
      <c t="s">
        <v>27</v>
      </c>
    </row>
    <row r="96" spans="1:5" ht="12.75">
      <c r="A96" s="35" t="s">
        <v>55</v>
      </c>
      <c r="E96" s="39" t="s">
        <v>297</v>
      </c>
    </row>
    <row r="97" spans="1:5" ht="12.75">
      <c r="A97" s="35" t="s">
        <v>56</v>
      </c>
      <c r="E97" s="40" t="s">
        <v>5</v>
      </c>
    </row>
    <row r="98" spans="1:5" ht="12.75">
      <c r="A98" t="s">
        <v>57</v>
      </c>
      <c r="E98" s="39" t="s">
        <v>5</v>
      </c>
    </row>
    <row r="99" spans="1:16" ht="12.75">
      <c r="A99" t="s">
        <v>49</v>
      </c>
      <c s="34" t="s">
        <v>188</v>
      </c>
      <c s="34" t="s">
        <v>302</v>
      </c>
      <c s="35" t="s">
        <v>5</v>
      </c>
      <c s="6" t="s">
        <v>303</v>
      </c>
      <c s="36" t="s">
        <v>131</v>
      </c>
      <c s="37">
        <v>10</v>
      </c>
      <c s="36">
        <v>0</v>
      </c>
      <c s="36">
        <f>ROUND(G99*H99,6)</f>
      </c>
      <c r="L99" s="38">
        <v>0</v>
      </c>
      <c s="32">
        <f>ROUND(ROUND(L99,2)*ROUND(G99,3),2)</f>
      </c>
      <c s="36" t="s">
        <v>54</v>
      </c>
      <c>
        <f>(M99*21)/100</f>
      </c>
      <c t="s">
        <v>27</v>
      </c>
    </row>
    <row r="100" spans="1:5" ht="12.75">
      <c r="A100" s="35" t="s">
        <v>55</v>
      </c>
      <c r="E100" s="39" t="s">
        <v>303</v>
      </c>
    </row>
    <row r="101" spans="1:5" ht="12.75">
      <c r="A101" s="35" t="s">
        <v>56</v>
      </c>
      <c r="E101" s="40" t="s">
        <v>5</v>
      </c>
    </row>
    <row r="102" spans="1:5" ht="12.75">
      <c r="A102" t="s">
        <v>57</v>
      </c>
      <c r="E102" s="39" t="s">
        <v>5</v>
      </c>
    </row>
    <row r="103" spans="1:16" ht="38.25">
      <c r="A103" t="s">
        <v>49</v>
      </c>
      <c s="34" t="s">
        <v>191</v>
      </c>
      <c s="34" t="s">
        <v>60</v>
      </c>
      <c s="35" t="s">
        <v>5</v>
      </c>
      <c s="6" t="s">
        <v>305</v>
      </c>
      <c s="36" t="s">
        <v>53</v>
      </c>
      <c s="37">
        <v>0.63</v>
      </c>
      <c s="36">
        <v>0</v>
      </c>
      <c s="36">
        <f>ROUND(G103*H103,6)</f>
      </c>
      <c r="L103" s="38">
        <v>0</v>
      </c>
      <c s="32">
        <f>ROUND(ROUND(L103,2)*ROUND(G103,3),2)</f>
      </c>
      <c s="36" t="s">
        <v>54</v>
      </c>
      <c>
        <f>(M103*21)/100</f>
      </c>
      <c t="s">
        <v>27</v>
      </c>
    </row>
    <row r="104" spans="1:5" ht="51">
      <c r="A104" s="35" t="s">
        <v>55</v>
      </c>
      <c r="E104" s="39" t="s">
        <v>306</v>
      </c>
    </row>
    <row r="105" spans="1:5" ht="12.75">
      <c r="A105" s="35" t="s">
        <v>56</v>
      </c>
      <c r="E105" s="40" t="s">
        <v>5</v>
      </c>
    </row>
    <row r="106" spans="1:5" ht="12.75">
      <c r="A106" t="s">
        <v>57</v>
      </c>
      <c r="E106" s="39" t="s">
        <v>5</v>
      </c>
    </row>
    <row r="107" spans="1:16" ht="12.75">
      <c r="A107" t="s">
        <v>49</v>
      </c>
      <c s="34" t="s">
        <v>194</v>
      </c>
      <c s="34" t="s">
        <v>308</v>
      </c>
      <c s="35" t="s">
        <v>5</v>
      </c>
      <c s="6" t="s">
        <v>309</v>
      </c>
      <c s="36" t="s">
        <v>131</v>
      </c>
      <c s="37">
        <v>100</v>
      </c>
      <c s="36">
        <v>0</v>
      </c>
      <c s="36">
        <f>ROUND(G107*H107,6)</f>
      </c>
      <c r="L107" s="38">
        <v>0</v>
      </c>
      <c s="32">
        <f>ROUND(ROUND(L107,2)*ROUND(G107,3),2)</f>
      </c>
      <c s="36" t="s">
        <v>54</v>
      </c>
      <c>
        <f>(M107*21)/100</f>
      </c>
      <c t="s">
        <v>27</v>
      </c>
    </row>
    <row r="108" spans="1:5" ht="12.75">
      <c r="A108" s="35" t="s">
        <v>55</v>
      </c>
      <c r="E108" s="39" t="s">
        <v>309</v>
      </c>
    </row>
    <row r="109" spans="1:5" ht="12.75">
      <c r="A109" s="35" t="s">
        <v>56</v>
      </c>
      <c r="E109" s="40" t="s">
        <v>5</v>
      </c>
    </row>
    <row r="110" spans="1:5" ht="12.75">
      <c r="A110" t="s">
        <v>57</v>
      </c>
      <c r="E110" s="39" t="s">
        <v>5</v>
      </c>
    </row>
    <row r="111" spans="1:16" ht="12.75">
      <c r="A111" t="s">
        <v>49</v>
      </c>
      <c s="34" t="s">
        <v>197</v>
      </c>
      <c s="34" t="s">
        <v>389</v>
      </c>
      <c s="35" t="s">
        <v>5</v>
      </c>
      <c s="6" t="s">
        <v>312</v>
      </c>
      <c s="36" t="s">
        <v>100</v>
      </c>
      <c s="37">
        <v>1</v>
      </c>
      <c s="36">
        <v>0</v>
      </c>
      <c s="36">
        <f>ROUND(G111*H111,6)</f>
      </c>
      <c r="L111" s="38">
        <v>0</v>
      </c>
      <c s="32">
        <f>ROUND(ROUND(L111,2)*ROUND(G111,3),2)</f>
      </c>
      <c s="36" t="s">
        <v>54</v>
      </c>
      <c>
        <f>(M111*21)/100</f>
      </c>
      <c t="s">
        <v>27</v>
      </c>
    </row>
    <row r="112" spans="1:5" ht="12.75">
      <c r="A112" s="35" t="s">
        <v>55</v>
      </c>
      <c r="E112" s="39" t="s">
        <v>312</v>
      </c>
    </row>
    <row r="113" spans="1:5" ht="12.75">
      <c r="A113" s="35" t="s">
        <v>56</v>
      </c>
      <c r="E113" s="40" t="s">
        <v>5</v>
      </c>
    </row>
    <row r="114" spans="1:5" ht="12.75">
      <c r="A114" t="s">
        <v>57</v>
      </c>
      <c r="E114" s="39" t="s">
        <v>5</v>
      </c>
    </row>
    <row r="115" spans="1:13" ht="12.75">
      <c r="A115" t="s">
        <v>46</v>
      </c>
      <c r="C115" s="31" t="s">
        <v>390</v>
      </c>
      <c r="E115" s="33" t="s">
        <v>391</v>
      </c>
      <c r="J115" s="32">
        <f>0</f>
      </c>
      <c s="32">
        <f>0</f>
      </c>
      <c s="32">
        <f>0+L116+L120</f>
      </c>
      <c s="32">
        <f>0+M116+M120</f>
      </c>
    </row>
    <row r="116" spans="1:16" ht="12.75">
      <c r="A116" t="s">
        <v>49</v>
      </c>
      <c s="34" t="s">
        <v>200</v>
      </c>
      <c s="34" t="s">
        <v>348</v>
      </c>
      <c s="35" t="s">
        <v>5</v>
      </c>
      <c s="6" t="s">
        <v>392</v>
      </c>
      <c s="36" t="s">
        <v>100</v>
      </c>
      <c s="37">
        <v>1</v>
      </c>
      <c s="36">
        <v>0</v>
      </c>
      <c s="36">
        <f>ROUND(G116*H116,6)</f>
      </c>
      <c r="L116" s="38">
        <v>0</v>
      </c>
      <c s="32">
        <f>ROUND(ROUND(L116,2)*ROUND(G116,3),2)</f>
      </c>
      <c s="36" t="s">
        <v>54</v>
      </c>
      <c>
        <f>(M116*21)/100</f>
      </c>
      <c t="s">
        <v>27</v>
      </c>
    </row>
    <row r="117" spans="1:5" ht="12.75">
      <c r="A117" s="35" t="s">
        <v>55</v>
      </c>
      <c r="E117" s="39" t="s">
        <v>392</v>
      </c>
    </row>
    <row r="118" spans="1:5" ht="12.75">
      <c r="A118" s="35" t="s">
        <v>56</v>
      </c>
      <c r="E118" s="40" t="s">
        <v>5</v>
      </c>
    </row>
    <row r="119" spans="1:5" ht="12.75">
      <c r="A119" t="s">
        <v>57</v>
      </c>
      <c r="E119" s="39" t="s">
        <v>5</v>
      </c>
    </row>
    <row r="120" spans="1:16" ht="38.25">
      <c r="A120" t="s">
        <v>49</v>
      </c>
      <c s="34" t="s">
        <v>203</v>
      </c>
      <c s="34" t="s">
        <v>89</v>
      </c>
      <c s="35" t="s">
        <v>5</v>
      </c>
      <c s="6" t="s">
        <v>90</v>
      </c>
      <c s="36" t="s">
        <v>53</v>
      </c>
      <c s="37">
        <v>0.5</v>
      </c>
      <c s="36">
        <v>0</v>
      </c>
      <c s="36">
        <f>ROUND(G120*H120,6)</f>
      </c>
      <c r="L120" s="38">
        <v>0</v>
      </c>
      <c s="32">
        <f>ROUND(ROUND(L120,2)*ROUND(G120,3),2)</f>
      </c>
      <c s="36" t="s">
        <v>54</v>
      </c>
      <c>
        <f>(M120*21)/100</f>
      </c>
      <c t="s">
        <v>27</v>
      </c>
    </row>
    <row r="121" spans="1:5" ht="51">
      <c r="A121" s="35" t="s">
        <v>55</v>
      </c>
      <c r="E121" s="39" t="s">
        <v>319</v>
      </c>
    </row>
    <row r="122" spans="1:5" ht="12.75">
      <c r="A122" s="35" t="s">
        <v>56</v>
      </c>
      <c r="E122" s="40" t="s">
        <v>5</v>
      </c>
    </row>
    <row r="123" spans="1:5" ht="12.75">
      <c r="A123" t="s">
        <v>57</v>
      </c>
      <c r="E1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123</v>
      </c>
      <c s="42">
        <f>Rekapitulace!C14</f>
      </c>
      <c s="20" t="s">
        <v>0</v>
      </c>
      <c t="s">
        <v>22</v>
      </c>
      <c t="s">
        <v>27</v>
      </c>
    </row>
    <row r="4" spans="1:16" ht="32" customHeight="1">
      <c r="A4" s="24" t="s">
        <v>19</v>
      </c>
      <c s="25" t="s">
        <v>28</v>
      </c>
      <c s="27" t="s">
        <v>123</v>
      </c>
      <c r="E4" s="26" t="s">
        <v>124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395</v>
      </c>
      <c r="E8" s="30" t="s">
        <v>394</v>
      </c>
      <c r="J8" s="29">
        <f>0+J9</f>
      </c>
      <c s="29">
        <f>0+K9</f>
      </c>
      <c s="29">
        <f>0+L9</f>
      </c>
      <c s="29">
        <f>0+M9</f>
      </c>
    </row>
    <row r="9" spans="1:13" ht="12.75">
      <c r="A9" t="s">
        <v>46</v>
      </c>
      <c r="C9" s="31" t="s">
        <v>396</v>
      </c>
      <c r="E9" s="33" t="s">
        <v>397</v>
      </c>
      <c r="J9" s="32">
        <f>0</f>
      </c>
      <c s="32">
        <f>0</f>
      </c>
      <c s="32">
        <f>0+L10</f>
      </c>
      <c s="32">
        <f>0+M10</f>
      </c>
    </row>
    <row r="10" spans="1:16" ht="38.25">
      <c r="A10" t="s">
        <v>49</v>
      </c>
      <c s="34" t="s">
        <v>398</v>
      </c>
      <c s="34" t="s">
        <v>348</v>
      </c>
      <c s="35" t="s">
        <v>5</v>
      </c>
      <c s="6" t="s">
        <v>399</v>
      </c>
      <c s="36" t="s">
        <v>350</v>
      </c>
      <c s="37">
        <v>2</v>
      </c>
      <c s="36">
        <v>0</v>
      </c>
      <c s="36">
        <f>ROUND(G10*H10,6)</f>
      </c>
      <c r="L10" s="38">
        <v>0</v>
      </c>
      <c s="32">
        <f>ROUND(ROUND(L10,2)*ROUND(G10,3),2)</f>
      </c>
      <c s="36" t="s">
        <v>54</v>
      </c>
      <c>
        <f>(M10*21)/100</f>
      </c>
      <c t="s">
        <v>27</v>
      </c>
    </row>
    <row r="11" spans="1:5" ht="38.25">
      <c r="A11" s="35" t="s">
        <v>55</v>
      </c>
      <c r="E11" s="39" t="s">
        <v>400</v>
      </c>
    </row>
    <row r="12" spans="1:5" ht="12.75">
      <c r="A12" s="35" t="s">
        <v>56</v>
      </c>
      <c r="E12" s="40" t="s">
        <v>5</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401</v>
      </c>
      <c s="42">
        <f>Rekapitulace!C20</f>
      </c>
      <c s="20" t="s">
        <v>0</v>
      </c>
      <c t="s">
        <v>22</v>
      </c>
      <c t="s">
        <v>27</v>
      </c>
    </row>
    <row r="4" spans="1:16" ht="32" customHeight="1">
      <c r="A4" s="24" t="s">
        <v>19</v>
      </c>
      <c s="25" t="s">
        <v>28</v>
      </c>
      <c s="27" t="s">
        <v>401</v>
      </c>
      <c r="E4" s="26" t="s">
        <v>402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COUNTIFS(L8:L314,"=0",A8:A314,"P")+COUNTIFS(L8:L314,"",A8:A314,"P")+SUM(Q8:Q314)</f>
      </c>
    </row>
    <row r="8" spans="1:13" ht="12.75">
      <c r="A8" t="s">
        <v>44</v>
      </c>
      <c r="C8" s="28" t="s">
        <v>405</v>
      </c>
      <c r="E8" s="30" t="s">
        <v>404</v>
      </c>
      <c r="J8" s="29">
        <f>0+J9+J46+J71+J96+J121+J126+J135+J196+J209+J230+J267+J308+J313</f>
      </c>
      <c s="29">
        <f>0+K9+K46+K71+K96+K121+K126+K135+K196+K209+K230+K267+K308+K313</f>
      </c>
      <c s="29">
        <f>0+L9+L46+L71+L96+L121+L126+L135+L196+L209+L230+L267+L308+L313</f>
      </c>
      <c s="29">
        <f>0+M9+M46+M71+M96+M121+M126+M135+M196+M209+M230+M267+M308+M313</f>
      </c>
    </row>
    <row r="9" spans="1:13" ht="12.75">
      <c r="A9" t="s">
        <v>46</v>
      </c>
      <c r="C9" s="31" t="s">
        <v>50</v>
      </c>
      <c r="E9" s="33" t="s">
        <v>406</v>
      </c>
      <c r="J9" s="32">
        <f>0</f>
      </c>
      <c s="32">
        <f>0</f>
      </c>
      <c s="32">
        <f>0+L10+L14+L18+L22+L26+L30+L34+L38+L42</f>
      </c>
      <c s="32">
        <f>0+M10+M14+M18+M22+M26+M30+M34+M38+M42</f>
      </c>
    </row>
    <row r="10" spans="1:16" ht="25.5">
      <c r="A10" t="s">
        <v>49</v>
      </c>
      <c s="34" t="s">
        <v>50</v>
      </c>
      <c s="34" t="s">
        <v>407</v>
      </c>
      <c s="35" t="s">
        <v>5</v>
      </c>
      <c s="6" t="s">
        <v>408</v>
      </c>
      <c s="36" t="s">
        <v>409</v>
      </c>
      <c s="37">
        <v>403.777</v>
      </c>
      <c s="36">
        <v>0</v>
      </c>
      <c s="36">
        <f>ROUND(G10*H10,6)</f>
      </c>
      <c r="L10" s="38">
        <v>0</v>
      </c>
      <c s="32">
        <f>ROUND(ROUND(L10,2)*ROUND(G10,3),2)</f>
      </c>
      <c s="36" t="s">
        <v>54</v>
      </c>
      <c>
        <f>(M10*21)/100</f>
      </c>
      <c t="s">
        <v>27</v>
      </c>
    </row>
    <row r="11" spans="1:5" ht="25.5">
      <c r="A11" s="35" t="s">
        <v>55</v>
      </c>
      <c r="E11" s="39" t="s">
        <v>408</v>
      </c>
    </row>
    <row r="12" spans="1:5" ht="12.75">
      <c r="A12" s="35" t="s">
        <v>56</v>
      </c>
      <c r="E12" s="40" t="s">
        <v>5</v>
      </c>
    </row>
    <row r="13" spans="1:5" ht="12.75">
      <c r="A13" t="s">
        <v>57</v>
      </c>
      <c r="E13" s="39" t="s">
        <v>5</v>
      </c>
    </row>
    <row r="14" spans="1:16" ht="25.5">
      <c r="A14" t="s">
        <v>49</v>
      </c>
      <c s="34" t="s">
        <v>27</v>
      </c>
      <c s="34" t="s">
        <v>410</v>
      </c>
      <c s="35" t="s">
        <v>5</v>
      </c>
      <c s="6" t="s">
        <v>411</v>
      </c>
      <c s="36" t="s">
        <v>412</v>
      </c>
      <c s="37">
        <v>15</v>
      </c>
      <c s="36">
        <v>0</v>
      </c>
      <c s="36">
        <f>ROUND(G14*H14,6)</f>
      </c>
      <c r="L14" s="38">
        <v>0</v>
      </c>
      <c s="32">
        <f>ROUND(ROUND(L14,2)*ROUND(G14,3),2)</f>
      </c>
      <c s="36" t="s">
        <v>54</v>
      </c>
      <c>
        <f>(M14*21)/100</f>
      </c>
      <c t="s">
        <v>27</v>
      </c>
    </row>
    <row r="15" spans="1:5" ht="25.5">
      <c r="A15" s="35" t="s">
        <v>55</v>
      </c>
      <c r="E15" s="39" t="s">
        <v>411</v>
      </c>
    </row>
    <row r="16" spans="1:5" ht="12.75">
      <c r="A16" s="35" t="s">
        <v>56</v>
      </c>
      <c r="E16" s="40" t="s">
        <v>5</v>
      </c>
    </row>
    <row r="17" spans="1:5" ht="12.75">
      <c r="A17" t="s">
        <v>57</v>
      </c>
      <c r="E17" s="39" t="s">
        <v>5</v>
      </c>
    </row>
    <row r="18" spans="1:16" ht="25.5">
      <c r="A18" t="s">
        <v>49</v>
      </c>
      <c s="34" t="s">
        <v>25</v>
      </c>
      <c s="34" t="s">
        <v>413</v>
      </c>
      <c s="35" t="s">
        <v>5</v>
      </c>
      <c s="6" t="s">
        <v>414</v>
      </c>
      <c s="36" t="s">
        <v>412</v>
      </c>
      <c s="37">
        <v>2.688</v>
      </c>
      <c s="36">
        <v>0</v>
      </c>
      <c s="36">
        <f>ROUND(G18*H18,6)</f>
      </c>
      <c r="L18" s="38">
        <v>0</v>
      </c>
      <c s="32">
        <f>ROUND(ROUND(L18,2)*ROUND(G18,3),2)</f>
      </c>
      <c s="36" t="s">
        <v>54</v>
      </c>
      <c>
        <f>(M18*21)/100</f>
      </c>
      <c t="s">
        <v>27</v>
      </c>
    </row>
    <row r="19" spans="1:5" ht="25.5">
      <c r="A19" s="35" t="s">
        <v>55</v>
      </c>
      <c r="E19" s="39" t="s">
        <v>414</v>
      </c>
    </row>
    <row r="20" spans="1:5" ht="12.75">
      <c r="A20" s="35" t="s">
        <v>56</v>
      </c>
      <c r="E20" s="40" t="s">
        <v>5</v>
      </c>
    </row>
    <row r="21" spans="1:5" ht="12.75">
      <c r="A21" t="s">
        <v>57</v>
      </c>
      <c r="E21" s="39" t="s">
        <v>5</v>
      </c>
    </row>
    <row r="22" spans="1:16" ht="25.5">
      <c r="A22" t="s">
        <v>49</v>
      </c>
      <c s="34" t="s">
        <v>63</v>
      </c>
      <c s="34" t="s">
        <v>415</v>
      </c>
      <c s="35" t="s">
        <v>5</v>
      </c>
      <c s="6" t="s">
        <v>416</v>
      </c>
      <c s="36" t="s">
        <v>412</v>
      </c>
      <c s="37">
        <v>1.344</v>
      </c>
      <c s="36">
        <v>0</v>
      </c>
      <c s="36">
        <f>ROUND(G22*H22,6)</f>
      </c>
      <c r="L22" s="38">
        <v>0</v>
      </c>
      <c s="32">
        <f>ROUND(ROUND(L22,2)*ROUND(G22,3),2)</f>
      </c>
      <c s="36" t="s">
        <v>54</v>
      </c>
      <c>
        <f>(M22*21)/100</f>
      </c>
      <c t="s">
        <v>27</v>
      </c>
    </row>
    <row r="23" spans="1:5" ht="38.25">
      <c r="A23" s="35" t="s">
        <v>55</v>
      </c>
      <c r="E23" s="39" t="s">
        <v>417</v>
      </c>
    </row>
    <row r="24" spans="1:5" ht="12.75">
      <c r="A24" s="35" t="s">
        <v>56</v>
      </c>
      <c r="E24" s="40" t="s">
        <v>5</v>
      </c>
    </row>
    <row r="25" spans="1:5" ht="12.75">
      <c r="A25" t="s">
        <v>57</v>
      </c>
      <c r="E25" s="39" t="s">
        <v>5</v>
      </c>
    </row>
    <row r="26" spans="1:16" ht="12.75">
      <c r="A26" t="s">
        <v>49</v>
      </c>
      <c s="34" t="s">
        <v>66</v>
      </c>
      <c s="34" t="s">
        <v>418</v>
      </c>
      <c s="35" t="s">
        <v>5</v>
      </c>
      <c s="6" t="s">
        <v>419</v>
      </c>
      <c s="36" t="s">
        <v>53</v>
      </c>
      <c s="37">
        <v>2.688</v>
      </c>
      <c s="36">
        <v>0</v>
      </c>
      <c s="36">
        <f>ROUND(G26*H26,6)</f>
      </c>
      <c r="L26" s="38">
        <v>0</v>
      </c>
      <c s="32">
        <f>ROUND(ROUND(L26,2)*ROUND(G26,3),2)</f>
      </c>
      <c s="36" t="s">
        <v>54</v>
      </c>
      <c>
        <f>(M26*21)/100</f>
      </c>
      <c t="s">
        <v>27</v>
      </c>
    </row>
    <row r="27" spans="1:5" ht="12.75">
      <c r="A27" s="35" t="s">
        <v>55</v>
      </c>
      <c r="E27" s="39" t="s">
        <v>419</v>
      </c>
    </row>
    <row r="28" spans="1:5" ht="12.75">
      <c r="A28" s="35" t="s">
        <v>56</v>
      </c>
      <c r="E28" s="40" t="s">
        <v>5</v>
      </c>
    </row>
    <row r="29" spans="1:5" ht="12.75">
      <c r="A29" t="s">
        <v>57</v>
      </c>
      <c r="E29" s="39" t="s">
        <v>5</v>
      </c>
    </row>
    <row r="30" spans="1:16" ht="25.5">
      <c r="A30" t="s">
        <v>49</v>
      </c>
      <c s="34" t="s">
        <v>26</v>
      </c>
      <c s="34" t="s">
        <v>420</v>
      </c>
      <c s="35" t="s">
        <v>5</v>
      </c>
      <c s="6" t="s">
        <v>421</v>
      </c>
      <c s="36" t="s">
        <v>412</v>
      </c>
      <c s="37">
        <v>1.344</v>
      </c>
      <c s="36">
        <v>0</v>
      </c>
      <c s="36">
        <f>ROUND(G30*H30,6)</f>
      </c>
      <c r="L30" s="38">
        <v>0</v>
      </c>
      <c s="32">
        <f>ROUND(ROUND(L30,2)*ROUND(G30,3),2)</f>
      </c>
      <c s="36" t="s">
        <v>54</v>
      </c>
      <c>
        <f>(M30*21)/100</f>
      </c>
      <c t="s">
        <v>27</v>
      </c>
    </row>
    <row r="31" spans="1:5" ht="25.5">
      <c r="A31" s="35" t="s">
        <v>55</v>
      </c>
      <c r="E31" s="39" t="s">
        <v>421</v>
      </c>
    </row>
    <row r="32" spans="1:5" ht="12.75">
      <c r="A32" s="35" t="s">
        <v>56</v>
      </c>
      <c r="E32" s="40" t="s">
        <v>5</v>
      </c>
    </row>
    <row r="33" spans="1:5" ht="12.75">
      <c r="A33" t="s">
        <v>57</v>
      </c>
      <c r="E33" s="39" t="s">
        <v>5</v>
      </c>
    </row>
    <row r="34" spans="1:16" ht="38.25">
      <c r="A34" t="s">
        <v>49</v>
      </c>
      <c s="34" t="s">
        <v>71</v>
      </c>
      <c s="34" t="s">
        <v>422</v>
      </c>
      <c s="35" t="s">
        <v>5</v>
      </c>
      <c s="6" t="s">
        <v>423</v>
      </c>
      <c s="36" t="s">
        <v>412</v>
      </c>
      <c s="37">
        <v>1.344</v>
      </c>
      <c s="36">
        <v>0</v>
      </c>
      <c s="36">
        <f>ROUND(G34*H34,6)</f>
      </c>
      <c r="L34" s="38">
        <v>0</v>
      </c>
      <c s="32">
        <f>ROUND(ROUND(L34,2)*ROUND(G34,3),2)</f>
      </c>
      <c s="36" t="s">
        <v>54</v>
      </c>
      <c>
        <f>(M34*21)/100</f>
      </c>
      <c t="s">
        <v>27</v>
      </c>
    </row>
    <row r="35" spans="1:5" ht="38.25">
      <c r="A35" s="35" t="s">
        <v>55</v>
      </c>
      <c r="E35" s="39" t="s">
        <v>424</v>
      </c>
    </row>
    <row r="36" spans="1:5" ht="12.75">
      <c r="A36" s="35" t="s">
        <v>56</v>
      </c>
      <c r="E36" s="40" t="s">
        <v>5</v>
      </c>
    </row>
    <row r="37" spans="1:5" ht="12.75">
      <c r="A37" t="s">
        <v>57</v>
      </c>
      <c r="E37" s="39" t="s">
        <v>5</v>
      </c>
    </row>
    <row r="38" spans="1:16" ht="25.5">
      <c r="A38" t="s">
        <v>49</v>
      </c>
      <c s="34" t="s">
        <v>75</v>
      </c>
      <c s="34" t="s">
        <v>425</v>
      </c>
      <c s="35" t="s">
        <v>5</v>
      </c>
      <c s="6" t="s">
        <v>426</v>
      </c>
      <c s="36" t="s">
        <v>412</v>
      </c>
      <c s="37">
        <v>1.344</v>
      </c>
      <c s="36">
        <v>0</v>
      </c>
      <c s="36">
        <f>ROUND(G38*H38,6)</f>
      </c>
      <c r="L38" s="38">
        <v>0</v>
      </c>
      <c s="32">
        <f>ROUND(ROUND(L38,2)*ROUND(G38,3),2)</f>
      </c>
      <c s="36" t="s">
        <v>54</v>
      </c>
      <c>
        <f>(M38*21)/100</f>
      </c>
      <c t="s">
        <v>27</v>
      </c>
    </row>
    <row r="39" spans="1:5" ht="25.5">
      <c r="A39" s="35" t="s">
        <v>55</v>
      </c>
      <c r="E39" s="39" t="s">
        <v>426</v>
      </c>
    </row>
    <row r="40" spans="1:5" ht="12.75">
      <c r="A40" s="35" t="s">
        <v>56</v>
      </c>
      <c r="E40" s="40" t="s">
        <v>5</v>
      </c>
    </row>
    <row r="41" spans="1:5" ht="12.75">
      <c r="A41" t="s">
        <v>57</v>
      </c>
      <c r="E41" s="39" t="s">
        <v>5</v>
      </c>
    </row>
    <row r="42" spans="1:16" ht="25.5">
      <c r="A42" t="s">
        <v>49</v>
      </c>
      <c s="34" t="s">
        <v>78</v>
      </c>
      <c s="34" t="s">
        <v>427</v>
      </c>
      <c s="35" t="s">
        <v>5</v>
      </c>
      <c s="6" t="s">
        <v>428</v>
      </c>
      <c s="36" t="s">
        <v>409</v>
      </c>
      <c s="37">
        <v>5</v>
      </c>
      <c s="36">
        <v>0</v>
      </c>
      <c s="36">
        <f>ROUND(G42*H42,6)</f>
      </c>
      <c r="L42" s="38">
        <v>0</v>
      </c>
      <c s="32">
        <f>ROUND(ROUND(L42,2)*ROUND(G42,3),2)</f>
      </c>
      <c s="36" t="s">
        <v>54</v>
      </c>
      <c>
        <f>(M42*21)/100</f>
      </c>
      <c t="s">
        <v>27</v>
      </c>
    </row>
    <row r="43" spans="1:5" ht="25.5">
      <c r="A43" s="35" t="s">
        <v>55</v>
      </c>
      <c r="E43" s="39" t="s">
        <v>428</v>
      </c>
    </row>
    <row r="44" spans="1:5" ht="12.75">
      <c r="A44" s="35" t="s">
        <v>56</v>
      </c>
      <c r="E44" s="40" t="s">
        <v>5</v>
      </c>
    </row>
    <row r="45" spans="1:5" ht="12.75">
      <c r="A45" t="s">
        <v>57</v>
      </c>
      <c r="E45" s="39" t="s">
        <v>5</v>
      </c>
    </row>
    <row r="46" spans="1:13" ht="12.75">
      <c r="A46" t="s">
        <v>46</v>
      </c>
      <c r="C46" s="31" t="s">
        <v>81</v>
      </c>
      <c r="E46" s="33" t="s">
        <v>429</v>
      </c>
      <c r="J46" s="32">
        <f>0</f>
      </c>
      <c s="32">
        <f>0</f>
      </c>
      <c s="32">
        <f>0+L47+L51+L55+L59+L63+L67</f>
      </c>
      <c s="32">
        <f>0+M47+M51+M55+M59+M63+M67</f>
      </c>
    </row>
    <row r="47" spans="1:16" ht="25.5">
      <c r="A47" t="s">
        <v>49</v>
      </c>
      <c s="34" t="s">
        <v>81</v>
      </c>
      <c s="34" t="s">
        <v>430</v>
      </c>
      <c s="35" t="s">
        <v>5</v>
      </c>
      <c s="6" t="s">
        <v>431</v>
      </c>
      <c s="36" t="s">
        <v>409</v>
      </c>
      <c s="37">
        <v>250</v>
      </c>
      <c s="36">
        <v>0</v>
      </c>
      <c s="36">
        <f>ROUND(G47*H47,6)</f>
      </c>
      <c r="L47" s="38">
        <v>0</v>
      </c>
      <c s="32">
        <f>ROUND(ROUND(L47,2)*ROUND(G47,3),2)</f>
      </c>
      <c s="36" t="s">
        <v>54</v>
      </c>
      <c>
        <f>(M47*21)/100</f>
      </c>
      <c t="s">
        <v>27</v>
      </c>
    </row>
    <row r="48" spans="1:5" ht="38.25">
      <c r="A48" s="35" t="s">
        <v>55</v>
      </c>
      <c r="E48" s="39" t="s">
        <v>432</v>
      </c>
    </row>
    <row r="49" spans="1:5" ht="12.75">
      <c r="A49" s="35" t="s">
        <v>56</v>
      </c>
      <c r="E49" s="40" t="s">
        <v>5</v>
      </c>
    </row>
    <row r="50" spans="1:5" ht="12.75">
      <c r="A50" t="s">
        <v>57</v>
      </c>
      <c r="E50" s="39" t="s">
        <v>5</v>
      </c>
    </row>
    <row r="51" spans="1:16" ht="25.5">
      <c r="A51" t="s">
        <v>49</v>
      </c>
      <c s="34" t="s">
        <v>84</v>
      </c>
      <c s="34" t="s">
        <v>433</v>
      </c>
      <c s="35" t="s">
        <v>5</v>
      </c>
      <c s="6" t="s">
        <v>434</v>
      </c>
      <c s="36" t="s">
        <v>409</v>
      </c>
      <c s="37">
        <v>250</v>
      </c>
      <c s="36">
        <v>0</v>
      </c>
      <c s="36">
        <f>ROUND(G51*H51,6)</f>
      </c>
      <c r="L51" s="38">
        <v>0</v>
      </c>
      <c s="32">
        <f>ROUND(ROUND(L51,2)*ROUND(G51,3),2)</f>
      </c>
      <c s="36" t="s">
        <v>54</v>
      </c>
      <c>
        <f>(M51*21)/100</f>
      </c>
      <c t="s">
        <v>27</v>
      </c>
    </row>
    <row r="52" spans="1:5" ht="38.25">
      <c r="A52" s="35" t="s">
        <v>55</v>
      </c>
      <c r="E52" s="39" t="s">
        <v>435</v>
      </c>
    </row>
    <row r="53" spans="1:5" ht="12.75">
      <c r="A53" s="35" t="s">
        <v>56</v>
      </c>
      <c r="E53" s="40" t="s">
        <v>5</v>
      </c>
    </row>
    <row r="54" spans="1:5" ht="12.75">
      <c r="A54" t="s">
        <v>57</v>
      </c>
      <c r="E54" s="39" t="s">
        <v>5</v>
      </c>
    </row>
    <row r="55" spans="1:16" ht="25.5">
      <c r="A55" t="s">
        <v>49</v>
      </c>
      <c s="34" t="s">
        <v>88</v>
      </c>
      <c s="34" t="s">
        <v>436</v>
      </c>
      <c s="35" t="s">
        <v>5</v>
      </c>
      <c s="6" t="s">
        <v>437</v>
      </c>
      <c s="36" t="s">
        <v>172</v>
      </c>
      <c s="37">
        <v>14.736</v>
      </c>
      <c s="36">
        <v>0</v>
      </c>
      <c s="36">
        <f>ROUND(G55*H55,6)</f>
      </c>
      <c r="L55" s="38">
        <v>0</v>
      </c>
      <c s="32">
        <f>ROUND(ROUND(L55,2)*ROUND(G55,3),2)</f>
      </c>
      <c s="36" t="s">
        <v>54</v>
      </c>
      <c>
        <f>(M55*21)/100</f>
      </c>
      <c t="s">
        <v>27</v>
      </c>
    </row>
    <row r="56" spans="1:5" ht="25.5">
      <c r="A56" s="35" t="s">
        <v>55</v>
      </c>
      <c r="E56" s="39" t="s">
        <v>437</v>
      </c>
    </row>
    <row r="57" spans="1:5" ht="12.75">
      <c r="A57" s="35" t="s">
        <v>56</v>
      </c>
      <c r="E57" s="40" t="s">
        <v>5</v>
      </c>
    </row>
    <row r="58" spans="1:5" ht="12.75">
      <c r="A58" t="s">
        <v>57</v>
      </c>
      <c r="E58" s="39" t="s">
        <v>5</v>
      </c>
    </row>
    <row r="59" spans="1:16" ht="38.25">
      <c r="A59" t="s">
        <v>49</v>
      </c>
      <c s="34" t="s">
        <v>155</v>
      </c>
      <c s="34" t="s">
        <v>438</v>
      </c>
      <c s="35" t="s">
        <v>5</v>
      </c>
      <c s="6" t="s">
        <v>439</v>
      </c>
      <c s="36" t="s">
        <v>409</v>
      </c>
      <c s="37">
        <v>153.96</v>
      </c>
      <c s="36">
        <v>0</v>
      </c>
      <c s="36">
        <f>ROUND(G59*H59,6)</f>
      </c>
      <c r="L59" s="38">
        <v>0</v>
      </c>
      <c s="32">
        <f>ROUND(ROUND(L59,2)*ROUND(G59,3),2)</f>
      </c>
      <c s="36" t="s">
        <v>54</v>
      </c>
      <c>
        <f>(M59*21)/100</f>
      </c>
      <c t="s">
        <v>27</v>
      </c>
    </row>
    <row r="60" spans="1:5" ht="38.25">
      <c r="A60" s="35" t="s">
        <v>55</v>
      </c>
      <c r="E60" s="39" t="s">
        <v>440</v>
      </c>
    </row>
    <row r="61" spans="1:5" ht="12.75">
      <c r="A61" s="35" t="s">
        <v>56</v>
      </c>
      <c r="E61" s="40" t="s">
        <v>5</v>
      </c>
    </row>
    <row r="62" spans="1:5" ht="12.75">
      <c r="A62" t="s">
        <v>57</v>
      </c>
      <c r="E62" s="39" t="s">
        <v>5</v>
      </c>
    </row>
    <row r="63" spans="1:16" ht="38.25">
      <c r="A63" t="s">
        <v>49</v>
      </c>
      <c s="34" t="s">
        <v>159</v>
      </c>
      <c s="34" t="s">
        <v>51</v>
      </c>
      <c s="35" t="s">
        <v>5</v>
      </c>
      <c s="6" t="s">
        <v>441</v>
      </c>
      <c s="36" t="s">
        <v>53</v>
      </c>
      <c s="37">
        <v>72.5</v>
      </c>
      <c s="36">
        <v>0</v>
      </c>
      <c s="36">
        <f>ROUND(G63*H63,6)</f>
      </c>
      <c r="L63" s="38">
        <v>0</v>
      </c>
      <c s="32">
        <f>ROUND(ROUND(L63,2)*ROUND(G63,3),2)</f>
      </c>
      <c s="36" t="s">
        <v>54</v>
      </c>
      <c>
        <f>(M63*21)/100</f>
      </c>
      <c t="s">
        <v>27</v>
      </c>
    </row>
    <row r="64" spans="1:5" ht="51">
      <c r="A64" s="35" t="s">
        <v>55</v>
      </c>
      <c r="E64" s="39" t="s">
        <v>442</v>
      </c>
    </row>
    <row r="65" spans="1:5" ht="12.75">
      <c r="A65" s="35" t="s">
        <v>56</v>
      </c>
      <c r="E65" s="40" t="s">
        <v>5</v>
      </c>
    </row>
    <row r="66" spans="1:5" ht="12.75">
      <c r="A66" t="s">
        <v>57</v>
      </c>
      <c r="E66" s="39" t="s">
        <v>5</v>
      </c>
    </row>
    <row r="67" spans="1:16" ht="38.25">
      <c r="A67" t="s">
        <v>49</v>
      </c>
      <c s="34" t="s">
        <v>163</v>
      </c>
      <c s="34" t="s">
        <v>58</v>
      </c>
      <c s="35" t="s">
        <v>5</v>
      </c>
      <c s="6" t="s">
        <v>443</v>
      </c>
      <c s="36" t="s">
        <v>53</v>
      </c>
      <c s="37">
        <v>118.058</v>
      </c>
      <c s="36">
        <v>0</v>
      </c>
      <c s="36">
        <f>ROUND(G67*H67,6)</f>
      </c>
      <c r="L67" s="38">
        <v>0</v>
      </c>
      <c s="32">
        <f>ROUND(ROUND(L67,2)*ROUND(G67,3),2)</f>
      </c>
      <c s="36" t="s">
        <v>54</v>
      </c>
      <c>
        <f>(M67*21)/100</f>
      </c>
      <c t="s">
        <v>27</v>
      </c>
    </row>
    <row r="68" spans="1:5" ht="51">
      <c r="A68" s="35" t="s">
        <v>55</v>
      </c>
      <c r="E68" s="39" t="s">
        <v>444</v>
      </c>
    </row>
    <row r="69" spans="1:5" ht="12.75">
      <c r="A69" s="35" t="s">
        <v>56</v>
      </c>
      <c r="E69" s="40" t="s">
        <v>5</v>
      </c>
    </row>
    <row r="70" spans="1:5" ht="12.75">
      <c r="A70" t="s">
        <v>57</v>
      </c>
      <c r="E70" s="39" t="s">
        <v>5</v>
      </c>
    </row>
    <row r="71" spans="1:13" ht="12.75">
      <c r="A71" t="s">
        <v>46</v>
      </c>
      <c r="C71" s="31" t="s">
        <v>63</v>
      </c>
      <c r="E71" s="33" t="s">
        <v>445</v>
      </c>
      <c r="J71" s="32">
        <f>0</f>
      </c>
      <c s="32">
        <f>0</f>
      </c>
      <c s="32">
        <f>0+L72+L76+L80+L84+L88+L92</f>
      </c>
      <c s="32">
        <f>0+M72+M76+M80+M84+M88+M92</f>
      </c>
    </row>
    <row r="72" spans="1:16" ht="25.5">
      <c r="A72" t="s">
        <v>49</v>
      </c>
      <c s="34" t="s">
        <v>166</v>
      </c>
      <c s="34" t="s">
        <v>446</v>
      </c>
      <c s="35" t="s">
        <v>5</v>
      </c>
      <c s="6" t="s">
        <v>447</v>
      </c>
      <c s="36" t="s">
        <v>409</v>
      </c>
      <c s="37">
        <v>20.5</v>
      </c>
      <c s="36">
        <v>0</v>
      </c>
      <c s="36">
        <f>ROUND(G72*H72,6)</f>
      </c>
      <c r="L72" s="38">
        <v>0</v>
      </c>
      <c s="32">
        <f>ROUND(ROUND(L72,2)*ROUND(G72,3),2)</f>
      </c>
      <c s="36" t="s">
        <v>54</v>
      </c>
      <c>
        <f>(M72*21)/100</f>
      </c>
      <c t="s">
        <v>27</v>
      </c>
    </row>
    <row r="73" spans="1:5" ht="63.75">
      <c r="A73" s="35" t="s">
        <v>55</v>
      </c>
      <c r="E73" s="39" t="s">
        <v>448</v>
      </c>
    </row>
    <row r="74" spans="1:5" ht="12.75">
      <c r="A74" s="35" t="s">
        <v>56</v>
      </c>
      <c r="E74" s="40" t="s">
        <v>5</v>
      </c>
    </row>
    <row r="75" spans="1:5" ht="12.75">
      <c r="A75" t="s">
        <v>57</v>
      </c>
      <c r="E75" s="39" t="s">
        <v>5</v>
      </c>
    </row>
    <row r="76" spans="1:16" ht="25.5">
      <c r="A76" t="s">
        <v>49</v>
      </c>
      <c s="34" t="s">
        <v>169</v>
      </c>
      <c s="34" t="s">
        <v>449</v>
      </c>
      <c s="35" t="s">
        <v>5</v>
      </c>
      <c s="6" t="s">
        <v>450</v>
      </c>
      <c s="36" t="s">
        <v>409</v>
      </c>
      <c s="37">
        <v>20.5</v>
      </c>
      <c s="36">
        <v>0</v>
      </c>
      <c s="36">
        <f>ROUND(G76*H76,6)</f>
      </c>
      <c r="L76" s="38">
        <v>0</v>
      </c>
      <c s="32">
        <f>ROUND(ROUND(L76,2)*ROUND(G76,3),2)</f>
      </c>
      <c s="36" t="s">
        <v>54</v>
      </c>
      <c>
        <f>(M76*21)/100</f>
      </c>
      <c t="s">
        <v>27</v>
      </c>
    </row>
    <row r="77" spans="1:5" ht="51">
      <c r="A77" s="35" t="s">
        <v>55</v>
      </c>
      <c r="E77" s="39" t="s">
        <v>451</v>
      </c>
    </row>
    <row r="78" spans="1:5" ht="12.75">
      <c r="A78" s="35" t="s">
        <v>56</v>
      </c>
      <c r="E78" s="40" t="s">
        <v>5</v>
      </c>
    </row>
    <row r="79" spans="1:5" ht="12.75">
      <c r="A79" t="s">
        <v>57</v>
      </c>
      <c r="E79" s="39" t="s">
        <v>5</v>
      </c>
    </row>
    <row r="80" spans="1:16" ht="25.5">
      <c r="A80" t="s">
        <v>49</v>
      </c>
      <c s="34" t="s">
        <v>173</v>
      </c>
      <c s="34" t="s">
        <v>452</v>
      </c>
      <c s="35" t="s">
        <v>5</v>
      </c>
      <c s="6" t="s">
        <v>453</v>
      </c>
      <c s="36" t="s">
        <v>409</v>
      </c>
      <c s="37">
        <v>11.095</v>
      </c>
      <c s="36">
        <v>0</v>
      </c>
      <c s="36">
        <f>ROUND(G80*H80,6)</f>
      </c>
      <c r="L80" s="38">
        <v>0</v>
      </c>
      <c s="32">
        <f>ROUND(ROUND(L80,2)*ROUND(G80,3),2)</f>
      </c>
      <c s="36" t="s">
        <v>54</v>
      </c>
      <c>
        <f>(M80*21)/100</f>
      </c>
      <c t="s">
        <v>27</v>
      </c>
    </row>
    <row r="81" spans="1:5" ht="25.5">
      <c r="A81" s="35" t="s">
        <v>55</v>
      </c>
      <c r="E81" s="39" t="s">
        <v>453</v>
      </c>
    </row>
    <row r="82" spans="1:5" ht="12.75">
      <c r="A82" s="35" t="s">
        <v>56</v>
      </c>
      <c r="E82" s="40" t="s">
        <v>5</v>
      </c>
    </row>
    <row r="83" spans="1:5" ht="12.75">
      <c r="A83" t="s">
        <v>57</v>
      </c>
      <c r="E83" s="39" t="s">
        <v>5</v>
      </c>
    </row>
    <row r="84" spans="1:16" ht="25.5">
      <c r="A84" t="s">
        <v>49</v>
      </c>
      <c s="34" t="s">
        <v>176</v>
      </c>
      <c s="34" t="s">
        <v>454</v>
      </c>
      <c s="35" t="s">
        <v>5</v>
      </c>
      <c s="6" t="s">
        <v>455</v>
      </c>
      <c s="36" t="s">
        <v>409</v>
      </c>
      <c s="37">
        <v>11.095</v>
      </c>
      <c s="36">
        <v>0</v>
      </c>
      <c s="36">
        <f>ROUND(G84*H84,6)</f>
      </c>
      <c r="L84" s="38">
        <v>0</v>
      </c>
      <c s="32">
        <f>ROUND(ROUND(L84,2)*ROUND(G84,3),2)</f>
      </c>
      <c s="36" t="s">
        <v>54</v>
      </c>
      <c>
        <f>(M84*21)/100</f>
      </c>
      <c t="s">
        <v>27</v>
      </c>
    </row>
    <row r="85" spans="1:5" ht="25.5">
      <c r="A85" s="35" t="s">
        <v>55</v>
      </c>
      <c r="E85" s="39" t="s">
        <v>455</v>
      </c>
    </row>
    <row r="86" spans="1:5" ht="12.75">
      <c r="A86" s="35" t="s">
        <v>56</v>
      </c>
      <c r="E86" s="40" t="s">
        <v>5</v>
      </c>
    </row>
    <row r="87" spans="1:5" ht="12.75">
      <c r="A87" t="s">
        <v>57</v>
      </c>
      <c r="E87" s="39" t="s">
        <v>5</v>
      </c>
    </row>
    <row r="88" spans="1:16" ht="25.5">
      <c r="A88" t="s">
        <v>49</v>
      </c>
      <c s="34" t="s">
        <v>179</v>
      </c>
      <c s="34" t="s">
        <v>456</v>
      </c>
      <c s="35" t="s">
        <v>5</v>
      </c>
      <c s="6" t="s">
        <v>457</v>
      </c>
      <c s="36" t="s">
        <v>412</v>
      </c>
      <c s="37">
        <v>3.075</v>
      </c>
      <c s="36">
        <v>0</v>
      </c>
      <c s="36">
        <f>ROUND(G88*H88,6)</f>
      </c>
      <c r="L88" s="38">
        <v>0</v>
      </c>
      <c s="32">
        <f>ROUND(ROUND(L88,2)*ROUND(G88,3),2)</f>
      </c>
      <c s="36" t="s">
        <v>54</v>
      </c>
      <c>
        <f>(M88*21)/100</f>
      </c>
      <c t="s">
        <v>27</v>
      </c>
    </row>
    <row r="89" spans="1:5" ht="38.25">
      <c r="A89" s="35" t="s">
        <v>55</v>
      </c>
      <c r="E89" s="39" t="s">
        <v>458</v>
      </c>
    </row>
    <row r="90" spans="1:5" ht="12.75">
      <c r="A90" s="35" t="s">
        <v>56</v>
      </c>
      <c r="E90" s="40" t="s">
        <v>5</v>
      </c>
    </row>
    <row r="91" spans="1:5" ht="12.75">
      <c r="A91" t="s">
        <v>57</v>
      </c>
      <c r="E91" s="39" t="s">
        <v>5</v>
      </c>
    </row>
    <row r="92" spans="1:16" ht="38.25">
      <c r="A92" t="s">
        <v>49</v>
      </c>
      <c s="34" t="s">
        <v>182</v>
      </c>
      <c s="34" t="s">
        <v>459</v>
      </c>
      <c s="35" t="s">
        <v>5</v>
      </c>
      <c s="6" t="s">
        <v>460</v>
      </c>
      <c s="36" t="s">
        <v>53</v>
      </c>
      <c s="37">
        <v>0.244</v>
      </c>
      <c s="36">
        <v>0</v>
      </c>
      <c s="36">
        <f>ROUND(G92*H92,6)</f>
      </c>
      <c r="L92" s="38">
        <v>0</v>
      </c>
      <c s="32">
        <f>ROUND(ROUND(L92,2)*ROUND(G92,3),2)</f>
      </c>
      <c s="36" t="s">
        <v>54</v>
      </c>
      <c>
        <f>(M92*21)/100</f>
      </c>
      <c t="s">
        <v>27</v>
      </c>
    </row>
    <row r="93" spans="1:5" ht="51">
      <c r="A93" s="35" t="s">
        <v>55</v>
      </c>
      <c r="E93" s="39" t="s">
        <v>461</v>
      </c>
    </row>
    <row r="94" spans="1:5" ht="12.75">
      <c r="A94" s="35" t="s">
        <v>56</v>
      </c>
      <c r="E94" s="40" t="s">
        <v>5</v>
      </c>
    </row>
    <row r="95" spans="1:5" ht="12.75">
      <c r="A95" t="s">
        <v>57</v>
      </c>
      <c r="E95" s="39" t="s">
        <v>5</v>
      </c>
    </row>
    <row r="96" spans="1:13" ht="12.75">
      <c r="A96" t="s">
        <v>46</v>
      </c>
      <c r="C96" s="31" t="s">
        <v>66</v>
      </c>
      <c r="E96" s="33" t="s">
        <v>462</v>
      </c>
      <c r="J96" s="32">
        <f>0</f>
      </c>
      <c s="32">
        <f>0</f>
      </c>
      <c s="32">
        <f>0+L97+L101+L105+L109+L113+L117</f>
      </c>
      <c s="32">
        <f>0+M97+M101+M105+M109+M113+M117</f>
      </c>
    </row>
    <row r="97" spans="1:16" ht="38.25">
      <c r="A97" t="s">
        <v>49</v>
      </c>
      <c s="34" t="s">
        <v>185</v>
      </c>
      <c s="34" t="s">
        <v>463</v>
      </c>
      <c s="35" t="s">
        <v>5</v>
      </c>
      <c s="6" t="s">
        <v>464</v>
      </c>
      <c s="36" t="s">
        <v>409</v>
      </c>
      <c s="37">
        <v>250</v>
      </c>
      <c s="36">
        <v>0</v>
      </c>
      <c s="36">
        <f>ROUND(G97*H97,6)</f>
      </c>
      <c r="L97" s="38">
        <v>0</v>
      </c>
      <c s="32">
        <f>ROUND(ROUND(L97,2)*ROUND(G97,3),2)</f>
      </c>
      <c s="36" t="s">
        <v>54</v>
      </c>
      <c>
        <f>(M97*21)/100</f>
      </c>
      <c t="s">
        <v>27</v>
      </c>
    </row>
    <row r="98" spans="1:5" ht="51">
      <c r="A98" s="35" t="s">
        <v>55</v>
      </c>
      <c r="E98" s="39" t="s">
        <v>465</v>
      </c>
    </row>
    <row r="99" spans="1:5" ht="12.75">
      <c r="A99" s="35" t="s">
        <v>56</v>
      </c>
      <c r="E99" s="40" t="s">
        <v>5</v>
      </c>
    </row>
    <row r="100" spans="1:5" ht="12.75">
      <c r="A100" t="s">
        <v>57</v>
      </c>
      <c r="E100" s="39" t="s">
        <v>5</v>
      </c>
    </row>
    <row r="101" spans="1:16" ht="12.75">
      <c r="A101" t="s">
        <v>49</v>
      </c>
      <c s="34" t="s">
        <v>188</v>
      </c>
      <c s="34" t="s">
        <v>466</v>
      </c>
      <c s="35" t="s">
        <v>5</v>
      </c>
      <c s="6" t="s">
        <v>467</v>
      </c>
      <c s="36" t="s">
        <v>409</v>
      </c>
      <c s="37">
        <v>257.5</v>
      </c>
      <c s="36">
        <v>0</v>
      </c>
      <c s="36">
        <f>ROUND(G101*H101,6)</f>
      </c>
      <c r="L101" s="38">
        <v>0</v>
      </c>
      <c s="32">
        <f>ROUND(ROUND(L101,2)*ROUND(G101,3),2)</f>
      </c>
      <c s="36" t="s">
        <v>54</v>
      </c>
      <c>
        <f>(M101*21)/100</f>
      </c>
      <c t="s">
        <v>27</v>
      </c>
    </row>
    <row r="102" spans="1:5" ht="12.75">
      <c r="A102" s="35" t="s">
        <v>55</v>
      </c>
      <c r="E102" s="39" t="s">
        <v>467</v>
      </c>
    </row>
    <row r="103" spans="1:5" ht="12.75">
      <c r="A103" s="35" t="s">
        <v>56</v>
      </c>
      <c r="E103" s="40" t="s">
        <v>5</v>
      </c>
    </row>
    <row r="104" spans="1:5" ht="12.75">
      <c r="A104" t="s">
        <v>57</v>
      </c>
      <c r="E104" s="39" t="s">
        <v>5</v>
      </c>
    </row>
    <row r="105" spans="1:16" ht="25.5">
      <c r="A105" t="s">
        <v>49</v>
      </c>
      <c s="34" t="s">
        <v>191</v>
      </c>
      <c s="34" t="s">
        <v>468</v>
      </c>
      <c s="35" t="s">
        <v>5</v>
      </c>
      <c s="6" t="s">
        <v>469</v>
      </c>
      <c s="36" t="s">
        <v>409</v>
      </c>
      <c s="37">
        <v>250</v>
      </c>
      <c s="36">
        <v>0</v>
      </c>
      <c s="36">
        <f>ROUND(G105*H105,6)</f>
      </c>
      <c r="L105" s="38">
        <v>0</v>
      </c>
      <c s="32">
        <f>ROUND(ROUND(L105,2)*ROUND(G105,3),2)</f>
      </c>
      <c s="36" t="s">
        <v>54</v>
      </c>
      <c>
        <f>(M105*21)/100</f>
      </c>
      <c t="s">
        <v>27</v>
      </c>
    </row>
    <row r="106" spans="1:5" ht="25.5">
      <c r="A106" s="35" t="s">
        <v>55</v>
      </c>
      <c r="E106" s="39" t="s">
        <v>469</v>
      </c>
    </row>
    <row r="107" spans="1:5" ht="12.75">
      <c r="A107" s="35" t="s">
        <v>56</v>
      </c>
      <c r="E107" s="40" t="s">
        <v>5</v>
      </c>
    </row>
    <row r="108" spans="1:5" ht="12.75">
      <c r="A108" t="s">
        <v>57</v>
      </c>
      <c r="E108" s="39" t="s">
        <v>5</v>
      </c>
    </row>
    <row r="109" spans="1:16" ht="25.5">
      <c r="A109" t="s">
        <v>49</v>
      </c>
      <c s="34" t="s">
        <v>194</v>
      </c>
      <c s="34" t="s">
        <v>470</v>
      </c>
      <c s="35" t="s">
        <v>5</v>
      </c>
      <c s="6" t="s">
        <v>471</v>
      </c>
      <c s="36" t="s">
        <v>409</v>
      </c>
      <c s="37">
        <v>149.157</v>
      </c>
      <c s="36">
        <v>0</v>
      </c>
      <c s="36">
        <f>ROUND(G109*H109,6)</f>
      </c>
      <c r="L109" s="38">
        <v>0</v>
      </c>
      <c s="32">
        <f>ROUND(ROUND(L109,2)*ROUND(G109,3),2)</f>
      </c>
      <c s="36" t="s">
        <v>54</v>
      </c>
      <c>
        <f>(M109*21)/100</f>
      </c>
      <c t="s">
        <v>27</v>
      </c>
    </row>
    <row r="110" spans="1:5" ht="51">
      <c r="A110" s="35" t="s">
        <v>55</v>
      </c>
      <c r="E110" s="39" t="s">
        <v>472</v>
      </c>
    </row>
    <row r="111" spans="1:5" ht="12.75">
      <c r="A111" s="35" t="s">
        <v>56</v>
      </c>
      <c r="E111" s="40" t="s">
        <v>5</v>
      </c>
    </row>
    <row r="112" spans="1:5" ht="12.75">
      <c r="A112" t="s">
        <v>57</v>
      </c>
      <c r="E112" s="39" t="s">
        <v>5</v>
      </c>
    </row>
    <row r="113" spans="1:16" ht="12.75">
      <c r="A113" t="s">
        <v>49</v>
      </c>
      <c s="34" t="s">
        <v>197</v>
      </c>
      <c s="34" t="s">
        <v>473</v>
      </c>
      <c s="35" t="s">
        <v>5</v>
      </c>
      <c s="6" t="s">
        <v>474</v>
      </c>
      <c s="36" t="s">
        <v>409</v>
      </c>
      <c s="37">
        <v>153.632</v>
      </c>
      <c s="36">
        <v>0</v>
      </c>
      <c s="36">
        <f>ROUND(G113*H113,6)</f>
      </c>
      <c r="L113" s="38">
        <v>0</v>
      </c>
      <c s="32">
        <f>ROUND(ROUND(L113,2)*ROUND(G113,3),2)</f>
      </c>
      <c s="36" t="s">
        <v>54</v>
      </c>
      <c>
        <f>(M113*21)/100</f>
      </c>
      <c t="s">
        <v>27</v>
      </c>
    </row>
    <row r="114" spans="1:5" ht="12.75">
      <c r="A114" s="35" t="s">
        <v>55</v>
      </c>
      <c r="E114" s="39" t="s">
        <v>474</v>
      </c>
    </row>
    <row r="115" spans="1:5" ht="12.75">
      <c r="A115" s="35" t="s">
        <v>56</v>
      </c>
      <c r="E115" s="40" t="s">
        <v>5</v>
      </c>
    </row>
    <row r="116" spans="1:5" ht="12.75">
      <c r="A116" t="s">
        <v>57</v>
      </c>
      <c r="E116" s="39" t="s">
        <v>5</v>
      </c>
    </row>
    <row r="117" spans="1:16" ht="25.5">
      <c r="A117" t="s">
        <v>49</v>
      </c>
      <c s="34" t="s">
        <v>200</v>
      </c>
      <c s="34" t="s">
        <v>475</v>
      </c>
      <c s="35" t="s">
        <v>5</v>
      </c>
      <c s="6" t="s">
        <v>476</v>
      </c>
      <c s="36" t="s">
        <v>409</v>
      </c>
      <c s="37">
        <v>149.157</v>
      </c>
      <c s="36">
        <v>0</v>
      </c>
      <c s="36">
        <f>ROUND(G117*H117,6)</f>
      </c>
      <c r="L117" s="38">
        <v>0</v>
      </c>
      <c s="32">
        <f>ROUND(ROUND(L117,2)*ROUND(G117,3),2)</f>
      </c>
      <c s="36" t="s">
        <v>54</v>
      </c>
      <c>
        <f>(M117*21)/100</f>
      </c>
      <c t="s">
        <v>27</v>
      </c>
    </row>
    <row r="118" spans="1:5" ht="25.5">
      <c r="A118" s="35" t="s">
        <v>55</v>
      </c>
      <c r="E118" s="39" t="s">
        <v>476</v>
      </c>
    </row>
    <row r="119" spans="1:5" ht="12.75">
      <c r="A119" s="35" t="s">
        <v>56</v>
      </c>
      <c r="E119" s="40" t="s">
        <v>5</v>
      </c>
    </row>
    <row r="120" spans="1:5" ht="12.75">
      <c r="A120" t="s">
        <v>57</v>
      </c>
      <c r="E120" s="39" t="s">
        <v>5</v>
      </c>
    </row>
    <row r="121" spans="1:13" ht="12.75">
      <c r="A121" t="s">
        <v>46</v>
      </c>
      <c r="C121" s="31" t="s">
        <v>315</v>
      </c>
      <c r="E121" s="33" t="s">
        <v>477</v>
      </c>
      <c r="J121" s="32">
        <f>0</f>
      </c>
      <c s="32">
        <f>0</f>
      </c>
      <c s="32">
        <f>0+L122</f>
      </c>
      <c s="32">
        <f>0+M122</f>
      </c>
    </row>
    <row r="122" spans="1:16" ht="25.5">
      <c r="A122" t="s">
        <v>49</v>
      </c>
      <c s="34" t="s">
        <v>203</v>
      </c>
      <c s="34" t="s">
        <v>478</v>
      </c>
      <c s="35" t="s">
        <v>5</v>
      </c>
      <c s="6" t="s">
        <v>479</v>
      </c>
      <c s="36" t="s">
        <v>412</v>
      </c>
      <c s="37">
        <v>0.693</v>
      </c>
      <c s="36">
        <v>0</v>
      </c>
      <c s="36">
        <f>ROUND(G122*H122,6)</f>
      </c>
      <c r="L122" s="38">
        <v>0</v>
      </c>
      <c s="32">
        <f>ROUND(ROUND(L122,2)*ROUND(G122,3),2)</f>
      </c>
      <c s="36" t="s">
        <v>54</v>
      </c>
      <c>
        <f>(M122*21)/100</f>
      </c>
      <c t="s">
        <v>27</v>
      </c>
    </row>
    <row r="123" spans="1:5" ht="25.5">
      <c r="A123" s="35" t="s">
        <v>55</v>
      </c>
      <c r="E123" s="39" t="s">
        <v>479</v>
      </c>
    </row>
    <row r="124" spans="1:5" ht="12.75">
      <c r="A124" s="35" t="s">
        <v>56</v>
      </c>
      <c r="E124" s="40" t="s">
        <v>5</v>
      </c>
    </row>
    <row r="125" spans="1:5" ht="12.75">
      <c r="A125" t="s">
        <v>57</v>
      </c>
      <c r="E125" s="39" t="s">
        <v>5</v>
      </c>
    </row>
    <row r="126" spans="1:13" ht="12.75">
      <c r="A126" t="s">
        <v>46</v>
      </c>
      <c r="C126" s="31" t="s">
        <v>480</v>
      </c>
      <c r="E126" s="33" t="s">
        <v>481</v>
      </c>
      <c r="J126" s="32">
        <f>0</f>
      </c>
      <c s="32">
        <f>0</f>
      </c>
      <c s="32">
        <f>0+L127+L131</f>
      </c>
      <c s="32">
        <f>0+M127+M131</f>
      </c>
    </row>
    <row r="127" spans="1:16" ht="12.75">
      <c r="A127" t="s">
        <v>49</v>
      </c>
      <c s="34" t="s">
        <v>206</v>
      </c>
      <c s="34" t="s">
        <v>482</v>
      </c>
      <c s="35" t="s">
        <v>5</v>
      </c>
      <c s="6" t="s">
        <v>483</v>
      </c>
      <c s="36" t="s">
        <v>409</v>
      </c>
      <c s="37">
        <v>153.96</v>
      </c>
      <c s="36">
        <v>0</v>
      </c>
      <c s="36">
        <f>ROUND(G127*H127,6)</f>
      </c>
      <c r="L127" s="38">
        <v>0</v>
      </c>
      <c s="32">
        <f>ROUND(ROUND(L127,2)*ROUND(G127,3),2)</f>
      </c>
      <c s="36" t="s">
        <v>54</v>
      </c>
      <c>
        <f>(M127*21)/100</f>
      </c>
      <c t="s">
        <v>27</v>
      </c>
    </row>
    <row r="128" spans="1:5" ht="12.75">
      <c r="A128" s="35" t="s">
        <v>55</v>
      </c>
      <c r="E128" s="39" t="s">
        <v>483</v>
      </c>
    </row>
    <row r="129" spans="1:5" ht="12.75">
      <c r="A129" s="35" t="s">
        <v>56</v>
      </c>
      <c r="E129" s="40" t="s">
        <v>5</v>
      </c>
    </row>
    <row r="130" spans="1:5" ht="12.75">
      <c r="A130" t="s">
        <v>57</v>
      </c>
      <c r="E130" s="39" t="s">
        <v>5</v>
      </c>
    </row>
    <row r="131" spans="1:16" ht="38.25">
      <c r="A131" t="s">
        <v>49</v>
      </c>
      <c s="34" t="s">
        <v>210</v>
      </c>
      <c s="34" t="s">
        <v>67</v>
      </c>
      <c s="35" t="s">
        <v>5</v>
      </c>
      <c s="6" t="s">
        <v>484</v>
      </c>
      <c s="36" t="s">
        <v>53</v>
      </c>
      <c s="37">
        <v>0.616</v>
      </c>
      <c s="36">
        <v>0</v>
      </c>
      <c s="36">
        <f>ROUND(G131*H131,6)</f>
      </c>
      <c r="L131" s="38">
        <v>0</v>
      </c>
      <c s="32">
        <f>ROUND(ROUND(L131,2)*ROUND(G131,3),2)</f>
      </c>
      <c s="36" t="s">
        <v>54</v>
      </c>
      <c>
        <f>(M131*21)/100</f>
      </c>
      <c t="s">
        <v>27</v>
      </c>
    </row>
    <row r="132" spans="1:5" ht="51">
      <c r="A132" s="35" t="s">
        <v>55</v>
      </c>
      <c r="E132" s="39" t="s">
        <v>485</v>
      </c>
    </row>
    <row r="133" spans="1:5" ht="12.75">
      <c r="A133" s="35" t="s">
        <v>56</v>
      </c>
      <c r="E133" s="40" t="s">
        <v>5</v>
      </c>
    </row>
    <row r="134" spans="1:5" ht="12.75">
      <c r="A134" t="s">
        <v>57</v>
      </c>
      <c r="E134" s="39" t="s">
        <v>5</v>
      </c>
    </row>
    <row r="135" spans="1:13" ht="12.75">
      <c r="A135" t="s">
        <v>46</v>
      </c>
      <c r="C135" s="31" t="s">
        <v>486</v>
      </c>
      <c r="E135" s="33" t="s">
        <v>487</v>
      </c>
      <c r="J135" s="32">
        <f>0</f>
      </c>
      <c s="32">
        <f>0</f>
      </c>
      <c s="32">
        <f>0+L136+L140+L144+L148+L152+L156+L160+L164+L168+L172+L176+L180+L184+L188+L192</f>
      </c>
      <c s="32">
        <f>0+M136+M140+M144+M148+M152+M156+M160+M164+M168+M172+M176+M180+M184+M188+M192</f>
      </c>
    </row>
    <row r="136" spans="1:16" ht="25.5">
      <c r="A136" t="s">
        <v>49</v>
      </c>
      <c s="34" t="s">
        <v>214</v>
      </c>
      <c s="34" t="s">
        <v>488</v>
      </c>
      <c s="35" t="s">
        <v>5</v>
      </c>
      <c s="6" t="s">
        <v>489</v>
      </c>
      <c s="36" t="s">
        <v>172</v>
      </c>
      <c s="37">
        <v>2</v>
      </c>
      <c s="36">
        <v>0</v>
      </c>
      <c s="36">
        <f>ROUND(G136*H136,6)</f>
      </c>
      <c r="L136" s="38">
        <v>0</v>
      </c>
      <c s="32">
        <f>ROUND(ROUND(L136,2)*ROUND(G136,3),2)</f>
      </c>
      <c s="36" t="s">
        <v>54</v>
      </c>
      <c>
        <f>(M136*21)/100</f>
      </c>
      <c t="s">
        <v>27</v>
      </c>
    </row>
    <row r="137" spans="1:5" ht="25.5">
      <c r="A137" s="35" t="s">
        <v>55</v>
      </c>
      <c r="E137" s="39" t="s">
        <v>489</v>
      </c>
    </row>
    <row r="138" spans="1:5" ht="12.75">
      <c r="A138" s="35" t="s">
        <v>56</v>
      </c>
      <c r="E138" s="40" t="s">
        <v>5</v>
      </c>
    </row>
    <row r="139" spans="1:5" ht="12.75">
      <c r="A139" t="s">
        <v>57</v>
      </c>
      <c r="E139" s="39" t="s">
        <v>5</v>
      </c>
    </row>
    <row r="140" spans="1:16" ht="38.25">
      <c r="A140" t="s">
        <v>49</v>
      </c>
      <c s="34" t="s">
        <v>218</v>
      </c>
      <c s="34" t="s">
        <v>64</v>
      </c>
      <c s="35" t="s">
        <v>5</v>
      </c>
      <c s="6" t="s">
        <v>490</v>
      </c>
      <c s="36" t="s">
        <v>53</v>
      </c>
      <c s="37">
        <v>0.05</v>
      </c>
      <c s="36">
        <v>0</v>
      </c>
      <c s="36">
        <f>ROUND(G140*H140,6)</f>
      </c>
      <c r="L140" s="38">
        <v>0</v>
      </c>
      <c s="32">
        <f>ROUND(ROUND(L140,2)*ROUND(G140,3),2)</f>
      </c>
      <c s="36" t="s">
        <v>54</v>
      </c>
      <c>
        <f>(M140*21)/100</f>
      </c>
      <c t="s">
        <v>27</v>
      </c>
    </row>
    <row r="141" spans="1:5" ht="51">
      <c r="A141" s="35" t="s">
        <v>55</v>
      </c>
      <c r="E141" s="39" t="s">
        <v>491</v>
      </c>
    </row>
    <row r="142" spans="1:5" ht="12.75">
      <c r="A142" s="35" t="s">
        <v>56</v>
      </c>
      <c r="E142" s="40" t="s">
        <v>5</v>
      </c>
    </row>
    <row r="143" spans="1:5" ht="12.75">
      <c r="A143" t="s">
        <v>57</v>
      </c>
      <c r="E143" s="39" t="s">
        <v>5</v>
      </c>
    </row>
    <row r="144" spans="1:16" ht="25.5">
      <c r="A144" t="s">
        <v>49</v>
      </c>
      <c s="34" t="s">
        <v>221</v>
      </c>
      <c s="34" t="s">
        <v>492</v>
      </c>
      <c s="35" t="s">
        <v>5</v>
      </c>
      <c s="6" t="s">
        <v>493</v>
      </c>
      <c s="36" t="s">
        <v>172</v>
      </c>
      <c s="37">
        <v>2</v>
      </c>
      <c s="36">
        <v>0</v>
      </c>
      <c s="36">
        <f>ROUND(G144*H144,6)</f>
      </c>
      <c r="L144" s="38">
        <v>0</v>
      </c>
      <c s="32">
        <f>ROUND(ROUND(L144,2)*ROUND(G144,3),2)</f>
      </c>
      <c s="36" t="s">
        <v>54</v>
      </c>
      <c>
        <f>(M144*21)/100</f>
      </c>
      <c t="s">
        <v>27</v>
      </c>
    </row>
    <row r="145" spans="1:5" ht="25.5">
      <c r="A145" s="35" t="s">
        <v>55</v>
      </c>
      <c r="E145" s="39" t="s">
        <v>493</v>
      </c>
    </row>
    <row r="146" spans="1:5" ht="12.75">
      <c r="A146" s="35" t="s">
        <v>56</v>
      </c>
      <c r="E146" s="40" t="s">
        <v>5</v>
      </c>
    </row>
    <row r="147" spans="1:5" ht="12.75">
      <c r="A147" t="s">
        <v>57</v>
      </c>
      <c r="E147" s="39" t="s">
        <v>5</v>
      </c>
    </row>
    <row r="148" spans="1:16" ht="12.75">
      <c r="A148" t="s">
        <v>49</v>
      </c>
      <c s="34" t="s">
        <v>224</v>
      </c>
      <c s="34" t="s">
        <v>494</v>
      </c>
      <c s="35" t="s">
        <v>5</v>
      </c>
      <c s="6" t="s">
        <v>495</v>
      </c>
      <c s="36" t="s">
        <v>496</v>
      </c>
      <c s="37">
        <v>56.4</v>
      </c>
      <c s="36">
        <v>0</v>
      </c>
      <c s="36">
        <f>ROUND(G148*H148,6)</f>
      </c>
      <c r="L148" s="38">
        <v>0</v>
      </c>
      <c s="32">
        <f>ROUND(ROUND(L148,2)*ROUND(G148,3),2)</f>
      </c>
      <c s="36" t="s">
        <v>54</v>
      </c>
      <c>
        <f>(M148*21)/100</f>
      </c>
      <c t="s">
        <v>27</v>
      </c>
    </row>
    <row r="149" spans="1:5" ht="12.75">
      <c r="A149" s="35" t="s">
        <v>55</v>
      </c>
      <c r="E149" s="39" t="s">
        <v>495</v>
      </c>
    </row>
    <row r="150" spans="1:5" ht="12.75">
      <c r="A150" s="35" t="s">
        <v>56</v>
      </c>
      <c r="E150" s="40" t="s">
        <v>5</v>
      </c>
    </row>
    <row r="151" spans="1:5" ht="12.75">
      <c r="A151" t="s">
        <v>57</v>
      </c>
      <c r="E151" s="39" t="s">
        <v>5</v>
      </c>
    </row>
    <row r="152" spans="1:16" ht="12.75">
      <c r="A152" t="s">
        <v>49</v>
      </c>
      <c s="34" t="s">
        <v>227</v>
      </c>
      <c s="34" t="s">
        <v>497</v>
      </c>
      <c s="35" t="s">
        <v>5</v>
      </c>
      <c s="6" t="s">
        <v>498</v>
      </c>
      <c s="36" t="s">
        <v>496</v>
      </c>
      <c s="37">
        <v>62.04</v>
      </c>
      <c s="36">
        <v>0</v>
      </c>
      <c s="36">
        <f>ROUND(G152*H152,6)</f>
      </c>
      <c r="L152" s="38">
        <v>0</v>
      </c>
      <c s="32">
        <f>ROUND(ROUND(L152,2)*ROUND(G152,3),2)</f>
      </c>
      <c s="36" t="s">
        <v>54</v>
      </c>
      <c>
        <f>(M152*21)/100</f>
      </c>
      <c t="s">
        <v>27</v>
      </c>
    </row>
    <row r="153" spans="1:5" ht="12.75">
      <c r="A153" s="35" t="s">
        <v>55</v>
      </c>
      <c r="E153" s="39" t="s">
        <v>498</v>
      </c>
    </row>
    <row r="154" spans="1:5" ht="12.75">
      <c r="A154" s="35" t="s">
        <v>56</v>
      </c>
      <c r="E154" s="40" t="s">
        <v>5</v>
      </c>
    </row>
    <row r="155" spans="1:5" ht="12.75">
      <c r="A155" t="s">
        <v>57</v>
      </c>
      <c r="E155" s="39" t="s">
        <v>5</v>
      </c>
    </row>
    <row r="156" spans="1:16" ht="25.5">
      <c r="A156" t="s">
        <v>49</v>
      </c>
      <c s="34" t="s">
        <v>230</v>
      </c>
      <c s="34" t="s">
        <v>499</v>
      </c>
      <c s="35" t="s">
        <v>5</v>
      </c>
      <c s="6" t="s">
        <v>500</v>
      </c>
      <c s="36" t="s">
        <v>350</v>
      </c>
      <c s="37">
        <v>4</v>
      </c>
      <c s="36">
        <v>0</v>
      </c>
      <c s="36">
        <f>ROUND(G156*H156,6)</f>
      </c>
      <c r="L156" s="38">
        <v>0</v>
      </c>
      <c s="32">
        <f>ROUND(ROUND(L156,2)*ROUND(G156,3),2)</f>
      </c>
      <c s="36" t="s">
        <v>54</v>
      </c>
      <c>
        <f>(M156*21)/100</f>
      </c>
      <c t="s">
        <v>27</v>
      </c>
    </row>
    <row r="157" spans="1:5" ht="25.5">
      <c r="A157" s="35" t="s">
        <v>55</v>
      </c>
      <c r="E157" s="39" t="s">
        <v>500</v>
      </c>
    </row>
    <row r="158" spans="1:5" ht="12.75">
      <c r="A158" s="35" t="s">
        <v>56</v>
      </c>
      <c r="E158" s="40" t="s">
        <v>5</v>
      </c>
    </row>
    <row r="159" spans="1:5" ht="12.75">
      <c r="A159" t="s">
        <v>57</v>
      </c>
      <c r="E159" s="39" t="s">
        <v>5</v>
      </c>
    </row>
    <row r="160" spans="1:16" ht="25.5">
      <c r="A160" t="s">
        <v>49</v>
      </c>
      <c s="34" t="s">
        <v>233</v>
      </c>
      <c s="34" t="s">
        <v>501</v>
      </c>
      <c s="35" t="s">
        <v>5</v>
      </c>
      <c s="6" t="s">
        <v>502</v>
      </c>
      <c s="36" t="s">
        <v>350</v>
      </c>
      <c s="37">
        <v>4</v>
      </c>
      <c s="36">
        <v>0</v>
      </c>
      <c s="36">
        <f>ROUND(G160*H160,6)</f>
      </c>
      <c r="L160" s="38">
        <v>0</v>
      </c>
      <c s="32">
        <f>ROUND(ROUND(L160,2)*ROUND(G160,3),2)</f>
      </c>
      <c s="36" t="s">
        <v>54</v>
      </c>
      <c>
        <f>(M160*21)/100</f>
      </c>
      <c t="s">
        <v>27</v>
      </c>
    </row>
    <row r="161" spans="1:5" ht="25.5">
      <c r="A161" s="35" t="s">
        <v>55</v>
      </c>
      <c r="E161" s="39" t="s">
        <v>502</v>
      </c>
    </row>
    <row r="162" spans="1:5" ht="12.75">
      <c r="A162" s="35" t="s">
        <v>56</v>
      </c>
      <c r="E162" s="40" t="s">
        <v>5</v>
      </c>
    </row>
    <row r="163" spans="1:5" ht="12.75">
      <c r="A163" t="s">
        <v>57</v>
      </c>
      <c r="E163" s="39" t="s">
        <v>5</v>
      </c>
    </row>
    <row r="164" spans="1:16" ht="12.75">
      <c r="A164" t="s">
        <v>49</v>
      </c>
      <c s="34" t="s">
        <v>236</v>
      </c>
      <c s="34" t="s">
        <v>503</v>
      </c>
      <c s="35" t="s">
        <v>5</v>
      </c>
      <c s="6" t="s">
        <v>495</v>
      </c>
      <c s="36" t="s">
        <v>496</v>
      </c>
      <c s="37">
        <v>93.6</v>
      </c>
      <c s="36">
        <v>0</v>
      </c>
      <c s="36">
        <f>ROUND(G164*H164,6)</f>
      </c>
      <c r="L164" s="38">
        <v>0</v>
      </c>
      <c s="32">
        <f>ROUND(ROUND(L164,2)*ROUND(G164,3),2)</f>
      </c>
      <c s="36" t="s">
        <v>54</v>
      </c>
      <c>
        <f>(M164*21)/100</f>
      </c>
      <c t="s">
        <v>27</v>
      </c>
    </row>
    <row r="165" spans="1:5" ht="12.75">
      <c r="A165" s="35" t="s">
        <v>55</v>
      </c>
      <c r="E165" s="39" t="s">
        <v>495</v>
      </c>
    </row>
    <row r="166" spans="1:5" ht="12.75">
      <c r="A166" s="35" t="s">
        <v>56</v>
      </c>
      <c r="E166" s="40" t="s">
        <v>5</v>
      </c>
    </row>
    <row r="167" spans="1:5" ht="12.75">
      <c r="A167" t="s">
        <v>57</v>
      </c>
      <c r="E167" s="39" t="s">
        <v>5</v>
      </c>
    </row>
    <row r="168" spans="1:16" ht="12.75">
      <c r="A168" t="s">
        <v>49</v>
      </c>
      <c s="34" t="s">
        <v>239</v>
      </c>
      <c s="34" t="s">
        <v>504</v>
      </c>
      <c s="35" t="s">
        <v>5</v>
      </c>
      <c s="6" t="s">
        <v>505</v>
      </c>
      <c s="36" t="s">
        <v>496</v>
      </c>
      <c s="37">
        <v>102.96</v>
      </c>
      <c s="36">
        <v>0</v>
      </c>
      <c s="36">
        <f>ROUND(G168*H168,6)</f>
      </c>
      <c r="L168" s="38">
        <v>0</v>
      </c>
      <c s="32">
        <f>ROUND(ROUND(L168,2)*ROUND(G168,3),2)</f>
      </c>
      <c s="36" t="s">
        <v>54</v>
      </c>
      <c>
        <f>(M168*21)/100</f>
      </c>
      <c t="s">
        <v>27</v>
      </c>
    </row>
    <row r="169" spans="1:5" ht="12.75">
      <c r="A169" s="35" t="s">
        <v>55</v>
      </c>
      <c r="E169" s="39" t="s">
        <v>505</v>
      </c>
    </row>
    <row r="170" spans="1:5" ht="12.75">
      <c r="A170" s="35" t="s">
        <v>56</v>
      </c>
      <c r="E170" s="40" t="s">
        <v>5</v>
      </c>
    </row>
    <row r="171" spans="1:5" ht="12.75">
      <c r="A171" t="s">
        <v>57</v>
      </c>
      <c r="E171" s="39" t="s">
        <v>5</v>
      </c>
    </row>
    <row r="172" spans="1:16" ht="12.75">
      <c r="A172" t="s">
        <v>49</v>
      </c>
      <c s="34" t="s">
        <v>242</v>
      </c>
      <c s="34" t="s">
        <v>506</v>
      </c>
      <c s="35" t="s">
        <v>5</v>
      </c>
      <c s="6" t="s">
        <v>507</v>
      </c>
      <c s="36" t="s">
        <v>409</v>
      </c>
      <c s="37">
        <v>3.12</v>
      </c>
      <c s="36">
        <v>0</v>
      </c>
      <c s="36">
        <f>ROUND(G172*H172,6)</f>
      </c>
      <c r="L172" s="38">
        <v>0</v>
      </c>
      <c s="32">
        <f>ROUND(ROUND(L172,2)*ROUND(G172,3),2)</f>
      </c>
      <c s="36" t="s">
        <v>54</v>
      </c>
      <c>
        <f>(M172*21)/100</f>
      </c>
      <c t="s">
        <v>27</v>
      </c>
    </row>
    <row r="173" spans="1:5" ht="12.75">
      <c r="A173" s="35" t="s">
        <v>55</v>
      </c>
      <c r="E173" s="39" t="s">
        <v>507</v>
      </c>
    </row>
    <row r="174" spans="1:5" ht="12.75">
      <c r="A174" s="35" t="s">
        <v>56</v>
      </c>
      <c r="E174" s="40" t="s">
        <v>5</v>
      </c>
    </row>
    <row r="175" spans="1:5" ht="12.75">
      <c r="A175" t="s">
        <v>57</v>
      </c>
      <c r="E175" s="39" t="s">
        <v>5</v>
      </c>
    </row>
    <row r="176" spans="1:16" ht="12.75">
      <c r="A176" t="s">
        <v>49</v>
      </c>
      <c s="34" t="s">
        <v>245</v>
      </c>
      <c s="34" t="s">
        <v>508</v>
      </c>
      <c s="35" t="s">
        <v>5</v>
      </c>
      <c s="6" t="s">
        <v>509</v>
      </c>
      <c s="36" t="s">
        <v>409</v>
      </c>
      <c s="37">
        <v>3.12</v>
      </c>
      <c s="36">
        <v>0</v>
      </c>
      <c s="36">
        <f>ROUND(G176*H176,6)</f>
      </c>
      <c r="L176" s="38">
        <v>0</v>
      </c>
      <c s="32">
        <f>ROUND(ROUND(L176,2)*ROUND(G176,3),2)</f>
      </c>
      <c s="36" t="s">
        <v>54</v>
      </c>
      <c>
        <f>(M176*21)/100</f>
      </c>
      <c t="s">
        <v>27</v>
      </c>
    </row>
    <row r="177" spans="1:5" ht="12.75">
      <c r="A177" s="35" t="s">
        <v>55</v>
      </c>
      <c r="E177" s="39" t="s">
        <v>509</v>
      </c>
    </row>
    <row r="178" spans="1:5" ht="12.75">
      <c r="A178" s="35" t="s">
        <v>56</v>
      </c>
      <c r="E178" s="40" t="s">
        <v>5</v>
      </c>
    </row>
    <row r="179" spans="1:5" ht="12.75">
      <c r="A179" t="s">
        <v>57</v>
      </c>
      <c r="E179" s="39" t="s">
        <v>5</v>
      </c>
    </row>
    <row r="180" spans="1:16" ht="25.5">
      <c r="A180" t="s">
        <v>49</v>
      </c>
      <c s="34" t="s">
        <v>248</v>
      </c>
      <c s="34" t="s">
        <v>510</v>
      </c>
      <c s="35" t="s">
        <v>5</v>
      </c>
      <c s="6" t="s">
        <v>511</v>
      </c>
      <c s="36" t="s">
        <v>172</v>
      </c>
      <c s="37">
        <v>11.04</v>
      </c>
      <c s="36">
        <v>0</v>
      </c>
      <c s="36">
        <f>ROUND(G180*H180,6)</f>
      </c>
      <c r="L180" s="38">
        <v>0</v>
      </c>
      <c s="32">
        <f>ROUND(ROUND(L180,2)*ROUND(G180,3),2)</f>
      </c>
      <c s="36" t="s">
        <v>54</v>
      </c>
      <c>
        <f>(M180*21)/100</f>
      </c>
      <c t="s">
        <v>27</v>
      </c>
    </row>
    <row r="181" spans="1:5" ht="25.5">
      <c r="A181" s="35" t="s">
        <v>55</v>
      </c>
      <c r="E181" s="39" t="s">
        <v>511</v>
      </c>
    </row>
    <row r="182" spans="1:5" ht="12.75">
      <c r="A182" s="35" t="s">
        <v>56</v>
      </c>
      <c r="E182" s="40" t="s">
        <v>5</v>
      </c>
    </row>
    <row r="183" spans="1:5" ht="12.75">
      <c r="A183" t="s">
        <v>57</v>
      </c>
      <c r="E183" s="39" t="s">
        <v>5</v>
      </c>
    </row>
    <row r="184" spans="1:16" ht="12.75">
      <c r="A184" t="s">
        <v>49</v>
      </c>
      <c s="34" t="s">
        <v>252</v>
      </c>
      <c s="34" t="s">
        <v>512</v>
      </c>
      <c s="35" t="s">
        <v>5</v>
      </c>
      <c s="6" t="s">
        <v>513</v>
      </c>
      <c s="36" t="s">
        <v>172</v>
      </c>
      <c s="37">
        <v>11.592</v>
      </c>
      <c s="36">
        <v>0</v>
      </c>
      <c s="36">
        <f>ROUND(G184*H184,6)</f>
      </c>
      <c r="L184" s="38">
        <v>0</v>
      </c>
      <c s="32">
        <f>ROUND(ROUND(L184,2)*ROUND(G184,3),2)</f>
      </c>
      <c s="36" t="s">
        <v>54</v>
      </c>
      <c>
        <f>(M184*21)/100</f>
      </c>
      <c t="s">
        <v>27</v>
      </c>
    </row>
    <row r="185" spans="1:5" ht="12.75">
      <c r="A185" s="35" t="s">
        <v>55</v>
      </c>
      <c r="E185" s="39" t="s">
        <v>513</v>
      </c>
    </row>
    <row r="186" spans="1:5" ht="12.75">
      <c r="A186" s="35" t="s">
        <v>56</v>
      </c>
      <c r="E186" s="40" t="s">
        <v>5</v>
      </c>
    </row>
    <row r="187" spans="1:5" ht="12.75">
      <c r="A187" t="s">
        <v>57</v>
      </c>
      <c r="E187" s="39" t="s">
        <v>5</v>
      </c>
    </row>
    <row r="188" spans="1:16" ht="25.5">
      <c r="A188" t="s">
        <v>49</v>
      </c>
      <c s="34" t="s">
        <v>255</v>
      </c>
      <c s="34" t="s">
        <v>514</v>
      </c>
      <c s="35" t="s">
        <v>5</v>
      </c>
      <c s="6" t="s">
        <v>515</v>
      </c>
      <c s="36" t="s">
        <v>53</v>
      </c>
      <c s="37">
        <v>0.173</v>
      </c>
      <c s="36">
        <v>0</v>
      </c>
      <c s="36">
        <f>ROUND(G188*H188,6)</f>
      </c>
      <c r="L188" s="38">
        <v>0</v>
      </c>
      <c s="32">
        <f>ROUND(ROUND(L188,2)*ROUND(G188,3),2)</f>
      </c>
      <c s="36" t="s">
        <v>54</v>
      </c>
      <c>
        <f>(M188*21)/100</f>
      </c>
      <c t="s">
        <v>27</v>
      </c>
    </row>
    <row r="189" spans="1:5" ht="25.5">
      <c r="A189" s="35" t="s">
        <v>55</v>
      </c>
      <c r="E189" s="39" t="s">
        <v>515</v>
      </c>
    </row>
    <row r="190" spans="1:5" ht="12.75">
      <c r="A190" s="35" t="s">
        <v>56</v>
      </c>
      <c r="E190" s="40" t="s">
        <v>5</v>
      </c>
    </row>
    <row r="191" spans="1:5" ht="12.75">
      <c r="A191" t="s">
        <v>57</v>
      </c>
      <c r="E191" s="39" t="s">
        <v>5</v>
      </c>
    </row>
    <row r="192" spans="1:16" ht="38.25">
      <c r="A192" t="s">
        <v>49</v>
      </c>
      <c s="34" t="s">
        <v>259</v>
      </c>
      <c s="34" t="s">
        <v>516</v>
      </c>
      <c s="35" t="s">
        <v>5</v>
      </c>
      <c s="6" t="s">
        <v>517</v>
      </c>
      <c s="36" t="s">
        <v>53</v>
      </c>
      <c s="37">
        <v>0.173</v>
      </c>
      <c s="36">
        <v>0</v>
      </c>
      <c s="36">
        <f>ROUND(G192*H192,6)</f>
      </c>
      <c r="L192" s="38">
        <v>0</v>
      </c>
      <c s="32">
        <f>ROUND(ROUND(L192,2)*ROUND(G192,3),2)</f>
      </c>
      <c s="36" t="s">
        <v>54</v>
      </c>
      <c>
        <f>(M192*21)/100</f>
      </c>
      <c t="s">
        <v>27</v>
      </c>
    </row>
    <row r="193" spans="1:5" ht="38.25">
      <c r="A193" s="35" t="s">
        <v>55</v>
      </c>
      <c r="E193" s="39" t="s">
        <v>518</v>
      </c>
    </row>
    <row r="194" spans="1:5" ht="12.75">
      <c r="A194" s="35" t="s">
        <v>56</v>
      </c>
      <c r="E194" s="40" t="s">
        <v>5</v>
      </c>
    </row>
    <row r="195" spans="1:5" ht="12.75">
      <c r="A195" t="s">
        <v>57</v>
      </c>
      <c r="E195" s="39" t="s">
        <v>5</v>
      </c>
    </row>
    <row r="196" spans="1:13" ht="12.75">
      <c r="A196" t="s">
        <v>46</v>
      </c>
      <c r="C196" s="31" t="s">
        <v>519</v>
      </c>
      <c r="E196" s="33" t="s">
        <v>520</v>
      </c>
      <c r="J196" s="32">
        <f>0</f>
      </c>
      <c s="32">
        <f>0</f>
      </c>
      <c s="32">
        <f>0+L197+L201+L205</f>
      </c>
      <c s="32">
        <f>0+M197+M201+M205</f>
      </c>
    </row>
    <row r="197" spans="1:16" ht="25.5">
      <c r="A197" t="s">
        <v>49</v>
      </c>
      <c s="34" t="s">
        <v>262</v>
      </c>
      <c s="34" t="s">
        <v>521</v>
      </c>
      <c s="35" t="s">
        <v>5</v>
      </c>
      <c s="6" t="s">
        <v>522</v>
      </c>
      <c s="36" t="s">
        <v>409</v>
      </c>
      <c s="37">
        <v>1.8</v>
      </c>
      <c s="36">
        <v>0</v>
      </c>
      <c s="36">
        <f>ROUND(G197*H197,6)</f>
      </c>
      <c r="L197" s="38">
        <v>0</v>
      </c>
      <c s="32">
        <f>ROUND(ROUND(L197,2)*ROUND(G197,3),2)</f>
      </c>
      <c s="36" t="s">
        <v>54</v>
      </c>
      <c>
        <f>(M197*21)/100</f>
      </c>
      <c t="s">
        <v>27</v>
      </c>
    </row>
    <row r="198" spans="1:5" ht="25.5">
      <c r="A198" s="35" t="s">
        <v>55</v>
      </c>
      <c r="E198" s="39" t="s">
        <v>522</v>
      </c>
    </row>
    <row r="199" spans="1:5" ht="12.75">
      <c r="A199" s="35" t="s">
        <v>56</v>
      </c>
      <c r="E199" s="40" t="s">
        <v>5</v>
      </c>
    </row>
    <row r="200" spans="1:5" ht="12.75">
      <c r="A200" t="s">
        <v>57</v>
      </c>
      <c r="E200" s="39" t="s">
        <v>5</v>
      </c>
    </row>
    <row r="201" spans="1:16" ht="12.75">
      <c r="A201" t="s">
        <v>49</v>
      </c>
      <c s="34" t="s">
        <v>265</v>
      </c>
      <c s="34" t="s">
        <v>523</v>
      </c>
      <c s="35" t="s">
        <v>5</v>
      </c>
      <c s="6" t="s">
        <v>524</v>
      </c>
      <c s="36" t="s">
        <v>409</v>
      </c>
      <c s="37">
        <v>1.8</v>
      </c>
      <c s="36">
        <v>0</v>
      </c>
      <c s="36">
        <f>ROUND(G201*H201,6)</f>
      </c>
      <c r="L201" s="38">
        <v>0</v>
      </c>
      <c s="32">
        <f>ROUND(ROUND(L201,2)*ROUND(G201,3),2)</f>
      </c>
      <c s="36" t="s">
        <v>54</v>
      </c>
      <c>
        <f>(M201*21)/100</f>
      </c>
      <c t="s">
        <v>27</v>
      </c>
    </row>
    <row r="202" spans="1:5" ht="12.75">
      <c r="A202" s="35" t="s">
        <v>55</v>
      </c>
      <c r="E202" s="39" t="s">
        <v>524</v>
      </c>
    </row>
    <row r="203" spans="1:5" ht="12.75">
      <c r="A203" s="35" t="s">
        <v>56</v>
      </c>
      <c r="E203" s="40" t="s">
        <v>5</v>
      </c>
    </row>
    <row r="204" spans="1:5" ht="12.75">
      <c r="A204" t="s">
        <v>57</v>
      </c>
      <c r="E204" s="39" t="s">
        <v>5</v>
      </c>
    </row>
    <row r="205" spans="1:16" ht="12.75">
      <c r="A205" t="s">
        <v>49</v>
      </c>
      <c s="34" t="s">
        <v>268</v>
      </c>
      <c s="34" t="s">
        <v>525</v>
      </c>
      <c s="35" t="s">
        <v>5</v>
      </c>
      <c s="6" t="s">
        <v>526</v>
      </c>
      <c s="36" t="s">
        <v>409</v>
      </c>
      <c s="37">
        <v>1.8</v>
      </c>
      <c s="36">
        <v>0</v>
      </c>
      <c s="36">
        <f>ROUND(G205*H205,6)</f>
      </c>
      <c r="L205" s="38">
        <v>0</v>
      </c>
      <c s="32">
        <f>ROUND(ROUND(L205,2)*ROUND(G205,3),2)</f>
      </c>
      <c s="36" t="s">
        <v>54</v>
      </c>
      <c>
        <f>(M205*21)/100</f>
      </c>
      <c t="s">
        <v>27</v>
      </c>
    </row>
    <row r="206" spans="1:5" ht="12.75">
      <c r="A206" s="35" t="s">
        <v>55</v>
      </c>
      <c r="E206" s="39" t="s">
        <v>526</v>
      </c>
    </row>
    <row r="207" spans="1:5" ht="12.75">
      <c r="A207" s="35" t="s">
        <v>56</v>
      </c>
      <c r="E207" s="40" t="s">
        <v>5</v>
      </c>
    </row>
    <row r="208" spans="1:5" ht="12.75">
      <c r="A208" t="s">
        <v>57</v>
      </c>
      <c r="E208" s="39" t="s">
        <v>5</v>
      </c>
    </row>
    <row r="209" spans="1:13" ht="12.75">
      <c r="A209" t="s">
        <v>46</v>
      </c>
      <c r="C209" s="31" t="s">
        <v>527</v>
      </c>
      <c r="E209" s="33" t="s">
        <v>528</v>
      </c>
      <c r="J209" s="32">
        <f>0</f>
      </c>
      <c s="32">
        <f>0</f>
      </c>
      <c s="32">
        <f>0+L210+L214+L218+L222+L226</f>
      </c>
      <c s="32">
        <f>0+M210+M214+M218+M222+M226</f>
      </c>
    </row>
    <row r="210" spans="1:16" ht="25.5">
      <c r="A210" t="s">
        <v>49</v>
      </c>
      <c s="34" t="s">
        <v>271</v>
      </c>
      <c s="34" t="s">
        <v>529</v>
      </c>
      <c s="35" t="s">
        <v>5</v>
      </c>
      <c s="6" t="s">
        <v>530</v>
      </c>
      <c s="36" t="s">
        <v>172</v>
      </c>
      <c s="37">
        <v>19.8</v>
      </c>
      <c s="36">
        <v>0</v>
      </c>
      <c s="36">
        <f>ROUND(G210*H210,6)</f>
      </c>
      <c r="L210" s="38">
        <v>0</v>
      </c>
      <c s="32">
        <f>ROUND(ROUND(L210,2)*ROUND(G210,3),2)</f>
      </c>
      <c s="36" t="s">
        <v>54</v>
      </c>
      <c>
        <f>(M210*21)/100</f>
      </c>
      <c t="s">
        <v>27</v>
      </c>
    </row>
    <row r="211" spans="1:5" ht="25.5">
      <c r="A211" s="35" t="s">
        <v>55</v>
      </c>
      <c r="E211" s="39" t="s">
        <v>530</v>
      </c>
    </row>
    <row r="212" spans="1:5" ht="12.75">
      <c r="A212" s="35" t="s">
        <v>56</v>
      </c>
      <c r="E212" s="40" t="s">
        <v>5</v>
      </c>
    </row>
    <row r="213" spans="1:5" ht="12.75">
      <c r="A213" t="s">
        <v>57</v>
      </c>
      <c r="E213" s="39" t="s">
        <v>5</v>
      </c>
    </row>
    <row r="214" spans="1:16" ht="12.75">
      <c r="A214" t="s">
        <v>49</v>
      </c>
      <c s="34" t="s">
        <v>274</v>
      </c>
      <c s="34" t="s">
        <v>531</v>
      </c>
      <c s="35" t="s">
        <v>5</v>
      </c>
      <c s="6" t="s">
        <v>532</v>
      </c>
      <c s="36" t="s">
        <v>172</v>
      </c>
      <c s="37">
        <v>20.79</v>
      </c>
      <c s="36">
        <v>0</v>
      </c>
      <c s="36">
        <f>ROUND(G214*H214,6)</f>
      </c>
      <c r="L214" s="38">
        <v>0</v>
      </c>
      <c s="32">
        <f>ROUND(ROUND(L214,2)*ROUND(G214,3),2)</f>
      </c>
      <c s="36" t="s">
        <v>54</v>
      </c>
      <c>
        <f>(M214*21)/100</f>
      </c>
      <c t="s">
        <v>27</v>
      </c>
    </row>
    <row r="215" spans="1:5" ht="12.75">
      <c r="A215" s="35" t="s">
        <v>55</v>
      </c>
      <c r="E215" s="39" t="s">
        <v>532</v>
      </c>
    </row>
    <row r="216" spans="1:5" ht="12.75">
      <c r="A216" s="35" t="s">
        <v>56</v>
      </c>
      <c r="E216" s="40" t="s">
        <v>5</v>
      </c>
    </row>
    <row r="217" spans="1:5" ht="12.75">
      <c r="A217" t="s">
        <v>57</v>
      </c>
      <c r="E217" s="39" t="s">
        <v>5</v>
      </c>
    </row>
    <row r="218" spans="1:16" ht="12.75">
      <c r="A218" t="s">
        <v>49</v>
      </c>
      <c s="34" t="s">
        <v>277</v>
      </c>
      <c s="34" t="s">
        <v>533</v>
      </c>
      <c s="35" t="s">
        <v>5</v>
      </c>
      <c s="6" t="s">
        <v>534</v>
      </c>
      <c s="36" t="s">
        <v>172</v>
      </c>
      <c s="37">
        <v>16.8</v>
      </c>
      <c s="36">
        <v>0</v>
      </c>
      <c s="36">
        <f>ROUND(G218*H218,6)</f>
      </c>
      <c r="L218" s="38">
        <v>0</v>
      </c>
      <c s="32">
        <f>ROUND(ROUND(L218,2)*ROUND(G218,3),2)</f>
      </c>
      <c s="36" t="s">
        <v>54</v>
      </c>
      <c>
        <f>(M218*21)/100</f>
      </c>
      <c t="s">
        <v>27</v>
      </c>
    </row>
    <row r="219" spans="1:5" ht="12.75">
      <c r="A219" s="35" t="s">
        <v>55</v>
      </c>
      <c r="E219" s="39" t="s">
        <v>534</v>
      </c>
    </row>
    <row r="220" spans="1:5" ht="12.75">
      <c r="A220" s="35" t="s">
        <v>56</v>
      </c>
      <c r="E220" s="40" t="s">
        <v>5</v>
      </c>
    </row>
    <row r="221" spans="1:5" ht="12.75">
      <c r="A221" t="s">
        <v>57</v>
      </c>
      <c r="E221" s="39" t="s">
        <v>5</v>
      </c>
    </row>
    <row r="222" spans="1:16" ht="25.5">
      <c r="A222" t="s">
        <v>49</v>
      </c>
      <c s="34" t="s">
        <v>280</v>
      </c>
      <c s="34" t="s">
        <v>535</v>
      </c>
      <c s="35" t="s">
        <v>5</v>
      </c>
      <c s="6" t="s">
        <v>536</v>
      </c>
      <c s="36" t="s">
        <v>412</v>
      </c>
      <c s="37">
        <v>0.324</v>
      </c>
      <c s="36">
        <v>0</v>
      </c>
      <c s="36">
        <f>ROUND(G222*H222,6)</f>
      </c>
      <c r="L222" s="38">
        <v>0</v>
      </c>
      <c s="32">
        <f>ROUND(ROUND(L222,2)*ROUND(G222,3),2)</f>
      </c>
      <c s="36" t="s">
        <v>54</v>
      </c>
      <c>
        <f>(M222*21)/100</f>
      </c>
      <c t="s">
        <v>27</v>
      </c>
    </row>
    <row r="223" spans="1:5" ht="25.5">
      <c r="A223" s="35" t="s">
        <v>55</v>
      </c>
      <c r="E223" s="39" t="s">
        <v>536</v>
      </c>
    </row>
    <row r="224" spans="1:5" ht="12.75">
      <c r="A224" s="35" t="s">
        <v>56</v>
      </c>
      <c r="E224" s="40" t="s">
        <v>5</v>
      </c>
    </row>
    <row r="225" spans="1:5" ht="12.75">
      <c r="A225" t="s">
        <v>57</v>
      </c>
      <c r="E225" s="39" t="s">
        <v>5</v>
      </c>
    </row>
    <row r="226" spans="1:16" ht="12.75">
      <c r="A226" t="s">
        <v>49</v>
      </c>
      <c s="34" t="s">
        <v>283</v>
      </c>
      <c s="34" t="s">
        <v>537</v>
      </c>
      <c s="35" t="s">
        <v>5</v>
      </c>
      <c s="6" t="s">
        <v>538</v>
      </c>
      <c s="36" t="s">
        <v>409</v>
      </c>
      <c s="37">
        <v>1.44</v>
      </c>
      <c s="36">
        <v>0</v>
      </c>
      <c s="36">
        <f>ROUND(G226*H226,6)</f>
      </c>
      <c r="L226" s="38">
        <v>0</v>
      </c>
      <c s="32">
        <f>ROUND(ROUND(L226,2)*ROUND(G226,3),2)</f>
      </c>
      <c s="36" t="s">
        <v>54</v>
      </c>
      <c>
        <f>(M226*21)/100</f>
      </c>
      <c t="s">
        <v>27</v>
      </c>
    </row>
    <row r="227" spans="1:5" ht="12.75">
      <c r="A227" s="35" t="s">
        <v>55</v>
      </c>
      <c r="E227" s="39" t="s">
        <v>538</v>
      </c>
    </row>
    <row r="228" spans="1:5" ht="12.75">
      <c r="A228" s="35" t="s">
        <v>56</v>
      </c>
      <c r="E228" s="40" t="s">
        <v>5</v>
      </c>
    </row>
    <row r="229" spans="1:5" ht="12.75">
      <c r="A229" t="s">
        <v>57</v>
      </c>
      <c r="E229" s="39" t="s">
        <v>5</v>
      </c>
    </row>
    <row r="230" spans="1:13" ht="12.75">
      <c r="A230" t="s">
        <v>46</v>
      </c>
      <c r="C230" s="31" t="s">
        <v>78</v>
      </c>
      <c r="E230" s="33" t="s">
        <v>539</v>
      </c>
      <c r="J230" s="32">
        <f>0</f>
      </c>
      <c s="32">
        <f>0</f>
      </c>
      <c s="32">
        <f>0+L231+L235+L239+L243+L247+L251+L255+L259+L263</f>
      </c>
      <c s="32">
        <f>0+M231+M235+M239+M243+M247+M251+M255+M259+M263</f>
      </c>
    </row>
    <row r="231" spans="1:16" ht="12.75">
      <c r="A231" t="s">
        <v>49</v>
      </c>
      <c s="34" t="s">
        <v>286</v>
      </c>
      <c s="34" t="s">
        <v>540</v>
      </c>
      <c s="35" t="s">
        <v>5</v>
      </c>
      <c s="6" t="s">
        <v>541</v>
      </c>
      <c s="36" t="s">
        <v>350</v>
      </c>
      <c s="37">
        <v>11</v>
      </c>
      <c s="36">
        <v>0</v>
      </c>
      <c s="36">
        <f>ROUND(G231*H231,6)</f>
      </c>
      <c r="L231" s="38">
        <v>0</v>
      </c>
      <c s="32">
        <f>ROUND(ROUND(L231,2)*ROUND(G231,3),2)</f>
      </c>
      <c s="36" t="s">
        <v>54</v>
      </c>
      <c>
        <f>(M231*21)/100</f>
      </c>
      <c t="s">
        <v>27</v>
      </c>
    </row>
    <row r="232" spans="1:5" ht="12.75">
      <c r="A232" s="35" t="s">
        <v>55</v>
      </c>
      <c r="E232" s="39" t="s">
        <v>541</v>
      </c>
    </row>
    <row r="233" spans="1:5" ht="12.75">
      <c r="A233" s="35" t="s">
        <v>56</v>
      </c>
      <c r="E233" s="40" t="s">
        <v>5</v>
      </c>
    </row>
    <row r="234" spans="1:5" ht="12.75">
      <c r="A234" t="s">
        <v>57</v>
      </c>
      <c r="E234" s="39" t="s">
        <v>5</v>
      </c>
    </row>
    <row r="235" spans="1:16" ht="12.75">
      <c r="A235" t="s">
        <v>49</v>
      </c>
      <c s="34" t="s">
        <v>289</v>
      </c>
      <c s="34" t="s">
        <v>542</v>
      </c>
      <c s="35" t="s">
        <v>5</v>
      </c>
      <c s="6" t="s">
        <v>543</v>
      </c>
      <c s="36" t="s">
        <v>350</v>
      </c>
      <c s="37">
        <v>11.11</v>
      </c>
      <c s="36">
        <v>0</v>
      </c>
      <c s="36">
        <f>ROUND(G235*H235,6)</f>
      </c>
      <c r="L235" s="38">
        <v>0</v>
      </c>
      <c s="32">
        <f>ROUND(ROUND(L235,2)*ROUND(G235,3),2)</f>
      </c>
      <c s="36" t="s">
        <v>54</v>
      </c>
      <c>
        <f>(M235*21)/100</f>
      </c>
      <c t="s">
        <v>27</v>
      </c>
    </row>
    <row r="236" spans="1:5" ht="12.75">
      <c r="A236" s="35" t="s">
        <v>55</v>
      </c>
      <c r="E236" s="39" t="s">
        <v>543</v>
      </c>
    </row>
    <row r="237" spans="1:5" ht="12.75">
      <c r="A237" s="35" t="s">
        <v>56</v>
      </c>
      <c r="E237" s="40" t="s">
        <v>5</v>
      </c>
    </row>
    <row r="238" spans="1:5" ht="12.75">
      <c r="A238" t="s">
        <v>57</v>
      </c>
      <c r="E238" s="39" t="s">
        <v>5</v>
      </c>
    </row>
    <row r="239" spans="1:16" ht="12.75">
      <c r="A239" t="s">
        <v>49</v>
      </c>
      <c s="34" t="s">
        <v>292</v>
      </c>
      <c s="34" t="s">
        <v>544</v>
      </c>
      <c s="35" t="s">
        <v>5</v>
      </c>
      <c s="6" t="s">
        <v>545</v>
      </c>
      <c s="36" t="s">
        <v>409</v>
      </c>
      <c s="37">
        <v>400</v>
      </c>
      <c s="36">
        <v>0</v>
      </c>
      <c s="36">
        <f>ROUND(G239*H239,6)</f>
      </c>
      <c r="L239" s="38">
        <v>0</v>
      </c>
      <c s="32">
        <f>ROUND(ROUND(L239,2)*ROUND(G239,3),2)</f>
      </c>
      <c s="36" t="s">
        <v>54</v>
      </c>
      <c>
        <f>(M239*21)/100</f>
      </c>
      <c t="s">
        <v>27</v>
      </c>
    </row>
    <row r="240" spans="1:5" ht="12.75">
      <c r="A240" s="35" t="s">
        <v>55</v>
      </c>
      <c r="E240" s="39" t="s">
        <v>545</v>
      </c>
    </row>
    <row r="241" spans="1:5" ht="12.75">
      <c r="A241" s="35" t="s">
        <v>56</v>
      </c>
      <c r="E241" s="40" t="s">
        <v>5</v>
      </c>
    </row>
    <row r="242" spans="1:5" ht="12.75">
      <c r="A242" t="s">
        <v>57</v>
      </c>
      <c r="E242" s="39" t="s">
        <v>5</v>
      </c>
    </row>
    <row r="243" spans="1:16" ht="25.5">
      <c r="A243" t="s">
        <v>49</v>
      </c>
      <c s="34" t="s">
        <v>295</v>
      </c>
      <c s="34" t="s">
        <v>546</v>
      </c>
      <c s="35" t="s">
        <v>5</v>
      </c>
      <c s="6" t="s">
        <v>547</v>
      </c>
      <c s="36" t="s">
        <v>409</v>
      </c>
      <c s="37">
        <v>100</v>
      </c>
      <c s="36">
        <v>0</v>
      </c>
      <c s="36">
        <f>ROUND(G243*H243,6)</f>
      </c>
      <c r="L243" s="38">
        <v>0</v>
      </c>
      <c s="32">
        <f>ROUND(ROUND(L243,2)*ROUND(G243,3),2)</f>
      </c>
      <c s="36" t="s">
        <v>54</v>
      </c>
      <c>
        <f>(M243*21)/100</f>
      </c>
      <c t="s">
        <v>27</v>
      </c>
    </row>
    <row r="244" spans="1:5" ht="25.5">
      <c r="A244" s="35" t="s">
        <v>55</v>
      </c>
      <c r="E244" s="39" t="s">
        <v>547</v>
      </c>
    </row>
    <row r="245" spans="1:5" ht="12.75">
      <c r="A245" s="35" t="s">
        <v>56</v>
      </c>
      <c r="E245" s="40" t="s">
        <v>5</v>
      </c>
    </row>
    <row r="246" spans="1:5" ht="12.75">
      <c r="A246" t="s">
        <v>57</v>
      </c>
      <c r="E246" s="39" t="s">
        <v>5</v>
      </c>
    </row>
    <row r="247" spans="1:16" ht="25.5">
      <c r="A247" t="s">
        <v>49</v>
      </c>
      <c s="34" t="s">
        <v>298</v>
      </c>
      <c s="34" t="s">
        <v>548</v>
      </c>
      <c s="35" t="s">
        <v>5</v>
      </c>
      <c s="6" t="s">
        <v>549</v>
      </c>
      <c s="36" t="s">
        <v>172</v>
      </c>
      <c s="37">
        <v>14.736</v>
      </c>
      <c s="36">
        <v>0</v>
      </c>
      <c s="36">
        <f>ROUND(G247*H247,6)</f>
      </c>
      <c r="L247" s="38">
        <v>0</v>
      </c>
      <c s="32">
        <f>ROUND(ROUND(L247,2)*ROUND(G247,3),2)</f>
      </c>
      <c s="36" t="s">
        <v>54</v>
      </c>
      <c>
        <f>(M247*21)/100</f>
      </c>
      <c t="s">
        <v>27</v>
      </c>
    </row>
    <row r="248" spans="1:5" ht="38.25">
      <c r="A248" s="35" t="s">
        <v>55</v>
      </c>
      <c r="E248" s="39" t="s">
        <v>550</v>
      </c>
    </row>
    <row r="249" spans="1:5" ht="12.75">
      <c r="A249" s="35" t="s">
        <v>56</v>
      </c>
      <c r="E249" s="40" t="s">
        <v>5</v>
      </c>
    </row>
    <row r="250" spans="1:5" ht="12.75">
      <c r="A250" t="s">
        <v>57</v>
      </c>
      <c r="E250" s="39" t="s">
        <v>5</v>
      </c>
    </row>
    <row r="251" spans="1:16" ht="12.75">
      <c r="A251" t="s">
        <v>49</v>
      </c>
      <c s="34" t="s">
        <v>301</v>
      </c>
      <c s="34" t="s">
        <v>551</v>
      </c>
      <c s="35" t="s">
        <v>5</v>
      </c>
      <c s="6" t="s">
        <v>552</v>
      </c>
      <c s="36" t="s">
        <v>172</v>
      </c>
      <c s="37">
        <v>15.473</v>
      </c>
      <c s="36">
        <v>0</v>
      </c>
      <c s="36">
        <f>ROUND(G251*H251,6)</f>
      </c>
      <c r="L251" s="38">
        <v>0</v>
      </c>
      <c s="32">
        <f>ROUND(ROUND(L251,2)*ROUND(G251,3),2)</f>
      </c>
      <c s="36" t="s">
        <v>54</v>
      </c>
      <c>
        <f>(M251*21)/100</f>
      </c>
      <c t="s">
        <v>27</v>
      </c>
    </row>
    <row r="252" spans="1:5" ht="12.75">
      <c r="A252" s="35" t="s">
        <v>55</v>
      </c>
      <c r="E252" s="39" t="s">
        <v>552</v>
      </c>
    </row>
    <row r="253" spans="1:5" ht="12.75">
      <c r="A253" s="35" t="s">
        <v>56</v>
      </c>
      <c r="E253" s="40" t="s">
        <v>5</v>
      </c>
    </row>
    <row r="254" spans="1:5" ht="12.75">
      <c r="A254" t="s">
        <v>57</v>
      </c>
      <c r="E254" s="39" t="s">
        <v>5</v>
      </c>
    </row>
    <row r="255" spans="1:16" ht="25.5">
      <c r="A255" t="s">
        <v>49</v>
      </c>
      <c s="34" t="s">
        <v>304</v>
      </c>
      <c s="34" t="s">
        <v>553</v>
      </c>
      <c s="35" t="s">
        <v>5</v>
      </c>
      <c s="6" t="s">
        <v>554</v>
      </c>
      <c s="36" t="s">
        <v>172</v>
      </c>
      <c s="37">
        <v>70.5</v>
      </c>
      <c s="36">
        <v>0</v>
      </c>
      <c s="36">
        <f>ROUND(G255*H255,6)</f>
      </c>
      <c r="L255" s="38">
        <v>0</v>
      </c>
      <c s="32">
        <f>ROUND(ROUND(L255,2)*ROUND(G255,3),2)</f>
      </c>
      <c s="36" t="s">
        <v>54</v>
      </c>
      <c>
        <f>(M255*21)/100</f>
      </c>
      <c t="s">
        <v>27</v>
      </c>
    </row>
    <row r="256" spans="1:5" ht="25.5">
      <c r="A256" s="35" t="s">
        <v>55</v>
      </c>
      <c r="E256" s="39" t="s">
        <v>554</v>
      </c>
    </row>
    <row r="257" spans="1:5" ht="12.75">
      <c r="A257" s="35" t="s">
        <v>56</v>
      </c>
      <c r="E257" s="40" t="s">
        <v>5</v>
      </c>
    </row>
    <row r="258" spans="1:5" ht="12.75">
      <c r="A258" t="s">
        <v>57</v>
      </c>
      <c r="E258" s="39" t="s">
        <v>5</v>
      </c>
    </row>
    <row r="259" spans="1:16" ht="12.75">
      <c r="A259" t="s">
        <v>49</v>
      </c>
      <c s="34" t="s">
        <v>307</v>
      </c>
      <c s="34" t="s">
        <v>555</v>
      </c>
      <c s="35" t="s">
        <v>5</v>
      </c>
      <c s="6" t="s">
        <v>556</v>
      </c>
      <c s="36" t="s">
        <v>172</v>
      </c>
      <c s="37">
        <v>72.615</v>
      </c>
      <c s="36">
        <v>0</v>
      </c>
      <c s="36">
        <f>ROUND(G259*H259,6)</f>
      </c>
      <c r="L259" s="38">
        <v>0</v>
      </c>
      <c s="32">
        <f>ROUND(ROUND(L259,2)*ROUND(G259,3),2)</f>
      </c>
      <c s="36" t="s">
        <v>54</v>
      </c>
      <c>
        <f>(M259*21)/100</f>
      </c>
      <c t="s">
        <v>27</v>
      </c>
    </row>
    <row r="260" spans="1:5" ht="12.75">
      <c r="A260" s="35" t="s">
        <v>55</v>
      </c>
      <c r="E260" s="39" t="s">
        <v>556</v>
      </c>
    </row>
    <row r="261" spans="1:5" ht="12.75">
      <c r="A261" s="35" t="s">
        <v>56</v>
      </c>
      <c r="E261" s="40" t="s">
        <v>5</v>
      </c>
    </row>
    <row r="262" spans="1:5" ht="12.75">
      <c r="A262" t="s">
        <v>57</v>
      </c>
      <c r="E262" s="39" t="s">
        <v>5</v>
      </c>
    </row>
    <row r="263" spans="1:16" ht="12.75">
      <c r="A263" t="s">
        <v>49</v>
      </c>
      <c s="34" t="s">
        <v>310</v>
      </c>
      <c s="34" t="s">
        <v>557</v>
      </c>
      <c s="35" t="s">
        <v>5</v>
      </c>
      <c s="6" t="s">
        <v>558</v>
      </c>
      <c s="36" t="s">
        <v>412</v>
      </c>
      <c s="37">
        <v>5.511</v>
      </c>
      <c s="36">
        <v>0</v>
      </c>
      <c s="36">
        <f>ROUND(G263*H263,6)</f>
      </c>
      <c r="L263" s="38">
        <v>0</v>
      </c>
      <c s="32">
        <f>ROUND(ROUND(L263,2)*ROUND(G263,3),2)</f>
      </c>
      <c s="36" t="s">
        <v>54</v>
      </c>
      <c>
        <f>(M263*21)/100</f>
      </c>
      <c t="s">
        <v>27</v>
      </c>
    </row>
    <row r="264" spans="1:5" ht="12.75">
      <c r="A264" s="35" t="s">
        <v>55</v>
      </c>
      <c r="E264" s="39" t="s">
        <v>558</v>
      </c>
    </row>
    <row r="265" spans="1:5" ht="12.75">
      <c r="A265" s="35" t="s">
        <v>56</v>
      </c>
      <c r="E265" s="40" t="s">
        <v>5</v>
      </c>
    </row>
    <row r="266" spans="1:5" ht="12.75">
      <c r="A266" t="s">
        <v>57</v>
      </c>
      <c r="E266" s="39" t="s">
        <v>5</v>
      </c>
    </row>
    <row r="267" spans="1:13" ht="12.75">
      <c r="A267" t="s">
        <v>46</v>
      </c>
      <c r="C267" s="31" t="s">
        <v>559</v>
      </c>
      <c r="E267" s="33" t="s">
        <v>560</v>
      </c>
      <c r="J267" s="32">
        <f>0</f>
      </c>
      <c s="32">
        <f>0</f>
      </c>
      <c s="32">
        <f>0+L268+L272+L276+L280+L284+L288+L292+L296+L300+L304</f>
      </c>
      <c s="32">
        <f>0+M268+M272+M276+M280+M284+M288+M292+M296+M300+M304</f>
      </c>
    </row>
    <row r="268" spans="1:16" ht="12.75">
      <c r="A268" t="s">
        <v>49</v>
      </c>
      <c s="34" t="s">
        <v>315</v>
      </c>
      <c s="34" t="s">
        <v>561</v>
      </c>
      <c s="35" t="s">
        <v>5</v>
      </c>
      <c s="6" t="s">
        <v>562</v>
      </c>
      <c s="36" t="s">
        <v>350</v>
      </c>
      <c s="37">
        <v>1</v>
      </c>
      <c s="36">
        <v>0</v>
      </c>
      <c s="36">
        <f>ROUND(G268*H268,6)</f>
      </c>
      <c r="L268" s="38">
        <v>0</v>
      </c>
      <c s="32">
        <f>ROUND(ROUND(L268,2)*ROUND(G268,3),2)</f>
      </c>
      <c s="36" t="s">
        <v>54</v>
      </c>
      <c>
        <f>(M268*21)/100</f>
      </c>
      <c t="s">
        <v>27</v>
      </c>
    </row>
    <row r="269" spans="1:5" ht="12.75">
      <c r="A269" s="35" t="s">
        <v>55</v>
      </c>
      <c r="E269" s="39" t="s">
        <v>562</v>
      </c>
    </row>
    <row r="270" spans="1:5" ht="12.75">
      <c r="A270" s="35" t="s">
        <v>56</v>
      </c>
      <c r="E270" s="40" t="s">
        <v>5</v>
      </c>
    </row>
    <row r="271" spans="1:5" ht="12.75">
      <c r="A271" t="s">
        <v>57</v>
      </c>
      <c r="E271" s="39" t="s">
        <v>5</v>
      </c>
    </row>
    <row r="272" spans="1:16" ht="25.5">
      <c r="A272" t="s">
        <v>49</v>
      </c>
      <c s="34" t="s">
        <v>318</v>
      </c>
      <c s="34" t="s">
        <v>563</v>
      </c>
      <c s="35" t="s">
        <v>5</v>
      </c>
      <c s="6" t="s">
        <v>564</v>
      </c>
      <c s="36" t="s">
        <v>412</v>
      </c>
      <c s="37">
        <v>0.615</v>
      </c>
      <c s="36">
        <v>0</v>
      </c>
      <c s="36">
        <f>ROUND(G272*H272,6)</f>
      </c>
      <c r="L272" s="38">
        <v>0</v>
      </c>
      <c s="32">
        <f>ROUND(ROUND(L272,2)*ROUND(G272,3),2)</f>
      </c>
      <c s="36" t="s">
        <v>54</v>
      </c>
      <c>
        <f>(M272*21)/100</f>
      </c>
      <c t="s">
        <v>27</v>
      </c>
    </row>
    <row r="273" spans="1:5" ht="25.5">
      <c r="A273" s="35" t="s">
        <v>55</v>
      </c>
      <c r="E273" s="39" t="s">
        <v>564</v>
      </c>
    </row>
    <row r="274" spans="1:5" ht="12.75">
      <c r="A274" s="35" t="s">
        <v>56</v>
      </c>
      <c r="E274" s="40" t="s">
        <v>5</v>
      </c>
    </row>
    <row r="275" spans="1:5" ht="12.75">
      <c r="A275" t="s">
        <v>57</v>
      </c>
      <c r="E275" s="39" t="s">
        <v>5</v>
      </c>
    </row>
    <row r="276" spans="1:16" ht="38.25">
      <c r="A276" t="s">
        <v>49</v>
      </c>
      <c s="34" t="s">
        <v>565</v>
      </c>
      <c s="34" t="s">
        <v>566</v>
      </c>
      <c s="35" t="s">
        <v>5</v>
      </c>
      <c s="6" t="s">
        <v>567</v>
      </c>
      <c s="36" t="s">
        <v>350</v>
      </c>
      <c s="37">
        <v>2</v>
      </c>
      <c s="36">
        <v>0</v>
      </c>
      <c s="36">
        <f>ROUND(G276*H276,6)</f>
      </c>
      <c r="L276" s="38">
        <v>0</v>
      </c>
      <c s="32">
        <f>ROUND(ROUND(L276,2)*ROUND(G276,3),2)</f>
      </c>
      <c s="36" t="s">
        <v>54</v>
      </c>
      <c>
        <f>(M276*21)/100</f>
      </c>
      <c t="s">
        <v>27</v>
      </c>
    </row>
    <row r="277" spans="1:5" ht="38.25">
      <c r="A277" s="35" t="s">
        <v>55</v>
      </c>
      <c r="E277" s="39" t="s">
        <v>568</v>
      </c>
    </row>
    <row r="278" spans="1:5" ht="12.75">
      <c r="A278" s="35" t="s">
        <v>56</v>
      </c>
      <c r="E278" s="40" t="s">
        <v>5</v>
      </c>
    </row>
    <row r="279" spans="1:5" ht="12.75">
      <c r="A279" t="s">
        <v>57</v>
      </c>
      <c r="E279" s="39" t="s">
        <v>5</v>
      </c>
    </row>
    <row r="280" spans="1:16" ht="12.75">
      <c r="A280" t="s">
        <v>49</v>
      </c>
      <c s="34" t="s">
        <v>569</v>
      </c>
      <c s="34" t="s">
        <v>570</v>
      </c>
      <c s="35" t="s">
        <v>5</v>
      </c>
      <c s="6" t="s">
        <v>571</v>
      </c>
      <c s="36" t="s">
        <v>412</v>
      </c>
      <c s="37">
        <v>1.45</v>
      </c>
      <c s="36">
        <v>0</v>
      </c>
      <c s="36">
        <f>ROUND(G280*H280,6)</f>
      </c>
      <c r="L280" s="38">
        <v>0</v>
      </c>
      <c s="32">
        <f>ROUND(ROUND(L280,2)*ROUND(G280,3),2)</f>
      </c>
      <c s="36" t="s">
        <v>54</v>
      </c>
      <c>
        <f>(M280*21)/100</f>
      </c>
      <c t="s">
        <v>27</v>
      </c>
    </row>
    <row r="281" spans="1:5" ht="12.75">
      <c r="A281" s="35" t="s">
        <v>55</v>
      </c>
      <c r="E281" s="39" t="s">
        <v>571</v>
      </c>
    </row>
    <row r="282" spans="1:5" ht="12.75">
      <c r="A282" s="35" t="s">
        <v>56</v>
      </c>
      <c r="E282" s="40" t="s">
        <v>5</v>
      </c>
    </row>
    <row r="283" spans="1:5" ht="12.75">
      <c r="A283" t="s">
        <v>57</v>
      </c>
      <c r="E283" s="39" t="s">
        <v>5</v>
      </c>
    </row>
    <row r="284" spans="1:16" ht="25.5">
      <c r="A284" t="s">
        <v>49</v>
      </c>
      <c s="34" t="s">
        <v>572</v>
      </c>
      <c s="34" t="s">
        <v>573</v>
      </c>
      <c s="35" t="s">
        <v>5</v>
      </c>
      <c s="6" t="s">
        <v>574</v>
      </c>
      <c s="36" t="s">
        <v>409</v>
      </c>
      <c s="37">
        <v>14.502</v>
      </c>
      <c s="36">
        <v>0</v>
      </c>
      <c s="36">
        <f>ROUND(G284*H284,6)</f>
      </c>
      <c r="L284" s="38">
        <v>0</v>
      </c>
      <c s="32">
        <f>ROUND(ROUND(L284,2)*ROUND(G284,3),2)</f>
      </c>
      <c s="36" t="s">
        <v>54</v>
      </c>
      <c>
        <f>(M284*21)/100</f>
      </c>
      <c t="s">
        <v>27</v>
      </c>
    </row>
    <row r="285" spans="1:5" ht="25.5">
      <c r="A285" s="35" t="s">
        <v>55</v>
      </c>
      <c r="E285" s="39" t="s">
        <v>574</v>
      </c>
    </row>
    <row r="286" spans="1:5" ht="12.75">
      <c r="A286" s="35" t="s">
        <v>56</v>
      </c>
      <c r="E286" s="40" t="s">
        <v>5</v>
      </c>
    </row>
    <row r="287" spans="1:5" ht="12.75">
      <c r="A287" t="s">
        <v>57</v>
      </c>
      <c r="E287" s="39" t="s">
        <v>5</v>
      </c>
    </row>
    <row r="288" spans="1:16" ht="25.5">
      <c r="A288" t="s">
        <v>49</v>
      </c>
      <c s="34" t="s">
        <v>398</v>
      </c>
      <c s="34" t="s">
        <v>575</v>
      </c>
      <c s="35" t="s">
        <v>5</v>
      </c>
      <c s="6" t="s">
        <v>576</v>
      </c>
      <c s="36" t="s">
        <v>409</v>
      </c>
      <c s="37">
        <v>14.502</v>
      </c>
      <c s="36">
        <v>0</v>
      </c>
      <c s="36">
        <f>ROUND(G288*H288,6)</f>
      </c>
      <c r="L288" s="38">
        <v>0</v>
      </c>
      <c s="32">
        <f>ROUND(ROUND(L288,2)*ROUND(G288,3),2)</f>
      </c>
      <c s="36" t="s">
        <v>54</v>
      </c>
      <c>
        <f>(M288*21)/100</f>
      </c>
      <c t="s">
        <v>27</v>
      </c>
    </row>
    <row r="289" spans="1:5" ht="25.5">
      <c r="A289" s="35" t="s">
        <v>55</v>
      </c>
      <c r="E289" s="39" t="s">
        <v>576</v>
      </c>
    </row>
    <row r="290" spans="1:5" ht="12.75">
      <c r="A290" s="35" t="s">
        <v>56</v>
      </c>
      <c r="E290" s="40" t="s">
        <v>5</v>
      </c>
    </row>
    <row r="291" spans="1:5" ht="12.75">
      <c r="A291" t="s">
        <v>57</v>
      </c>
      <c r="E291" s="39" t="s">
        <v>5</v>
      </c>
    </row>
    <row r="292" spans="1:16" ht="12.75">
      <c r="A292" t="s">
        <v>49</v>
      </c>
      <c s="34" t="s">
        <v>577</v>
      </c>
      <c s="34" t="s">
        <v>578</v>
      </c>
      <c s="35" t="s">
        <v>5</v>
      </c>
      <c s="6" t="s">
        <v>579</v>
      </c>
      <c s="36" t="s">
        <v>412</v>
      </c>
      <c s="37">
        <v>2.782</v>
      </c>
      <c s="36">
        <v>0</v>
      </c>
      <c s="36">
        <f>ROUND(G292*H292,6)</f>
      </c>
      <c r="L292" s="38">
        <v>0</v>
      </c>
      <c s="32">
        <f>ROUND(ROUND(L292,2)*ROUND(G292,3),2)</f>
      </c>
      <c s="36" t="s">
        <v>54</v>
      </c>
      <c>
        <f>(M292*21)/100</f>
      </c>
      <c t="s">
        <v>27</v>
      </c>
    </row>
    <row r="293" spans="1:5" ht="12.75">
      <c r="A293" s="35" t="s">
        <v>55</v>
      </c>
      <c r="E293" s="39" t="s">
        <v>579</v>
      </c>
    </row>
    <row r="294" spans="1:5" ht="12.75">
      <c r="A294" s="35" t="s">
        <v>56</v>
      </c>
      <c r="E294" s="40" t="s">
        <v>5</v>
      </c>
    </row>
    <row r="295" spans="1:5" ht="12.75">
      <c r="A295" t="s">
        <v>57</v>
      </c>
      <c r="E295" s="39" t="s">
        <v>5</v>
      </c>
    </row>
    <row r="296" spans="1:16" ht="12.75">
      <c r="A296" t="s">
        <v>49</v>
      </c>
      <c s="34" t="s">
        <v>580</v>
      </c>
      <c s="34" t="s">
        <v>581</v>
      </c>
      <c s="35" t="s">
        <v>5</v>
      </c>
      <c s="6" t="s">
        <v>582</v>
      </c>
      <c s="36" t="s">
        <v>409</v>
      </c>
      <c s="37">
        <v>8.169</v>
      </c>
      <c s="36">
        <v>0</v>
      </c>
      <c s="36">
        <f>ROUND(G296*H296,6)</f>
      </c>
      <c r="L296" s="38">
        <v>0</v>
      </c>
      <c s="32">
        <f>ROUND(ROUND(L296,2)*ROUND(G296,3),2)</f>
      </c>
      <c s="36" t="s">
        <v>54</v>
      </c>
      <c>
        <f>(M296*21)/100</f>
      </c>
      <c t="s">
        <v>27</v>
      </c>
    </row>
    <row r="297" spans="1:5" ht="12.75">
      <c r="A297" s="35" t="s">
        <v>55</v>
      </c>
      <c r="E297" s="39" t="s">
        <v>582</v>
      </c>
    </row>
    <row r="298" spans="1:5" ht="12.75">
      <c r="A298" s="35" t="s">
        <v>56</v>
      </c>
      <c r="E298" s="40" t="s">
        <v>5</v>
      </c>
    </row>
    <row r="299" spans="1:5" ht="12.75">
      <c r="A299" t="s">
        <v>57</v>
      </c>
      <c r="E299" s="39" t="s">
        <v>5</v>
      </c>
    </row>
    <row r="300" spans="1:16" ht="38.25">
      <c r="A300" t="s">
        <v>49</v>
      </c>
      <c s="34" t="s">
        <v>583</v>
      </c>
      <c s="34" t="s">
        <v>60</v>
      </c>
      <c s="35" t="s">
        <v>5</v>
      </c>
      <c s="6" t="s">
        <v>305</v>
      </c>
      <c s="36" t="s">
        <v>53</v>
      </c>
      <c s="37">
        <v>13.966</v>
      </c>
      <c s="36">
        <v>0</v>
      </c>
      <c s="36">
        <f>ROUND(G300*H300,6)</f>
      </c>
      <c r="L300" s="38">
        <v>0</v>
      </c>
      <c s="32">
        <f>ROUND(ROUND(L300,2)*ROUND(G300,3),2)</f>
      </c>
      <c s="36" t="s">
        <v>54</v>
      </c>
      <c>
        <f>(M300*21)/100</f>
      </c>
      <c t="s">
        <v>27</v>
      </c>
    </row>
    <row r="301" spans="1:5" ht="51">
      <c r="A301" s="35" t="s">
        <v>55</v>
      </c>
      <c r="E301" s="39" t="s">
        <v>306</v>
      </c>
    </row>
    <row r="302" spans="1:5" ht="12.75">
      <c r="A302" s="35" t="s">
        <v>56</v>
      </c>
      <c r="E302" s="40" t="s">
        <v>5</v>
      </c>
    </row>
    <row r="303" spans="1:5" ht="12.75">
      <c r="A303" t="s">
        <v>57</v>
      </c>
      <c r="E303" s="39" t="s">
        <v>5</v>
      </c>
    </row>
    <row r="304" spans="1:16" ht="38.25">
      <c r="A304" t="s">
        <v>49</v>
      </c>
      <c s="34" t="s">
        <v>584</v>
      </c>
      <c s="34" t="s">
        <v>64</v>
      </c>
      <c s="35" t="s">
        <v>5</v>
      </c>
      <c s="6" t="s">
        <v>490</v>
      </c>
      <c s="36" t="s">
        <v>53</v>
      </c>
      <c s="37">
        <v>0.2</v>
      </c>
      <c s="36">
        <v>0</v>
      </c>
      <c s="36">
        <f>ROUND(G304*H304,6)</f>
      </c>
      <c r="L304" s="38">
        <v>0</v>
      </c>
      <c s="32">
        <f>ROUND(ROUND(L304,2)*ROUND(G304,3),2)</f>
      </c>
      <c s="36" t="s">
        <v>54</v>
      </c>
      <c>
        <f>(M304*21)/100</f>
      </c>
      <c t="s">
        <v>27</v>
      </c>
    </row>
    <row r="305" spans="1:5" ht="51">
      <c r="A305" s="35" t="s">
        <v>55</v>
      </c>
      <c r="E305" s="39" t="s">
        <v>491</v>
      </c>
    </row>
    <row r="306" spans="1:5" ht="12.75">
      <c r="A306" s="35" t="s">
        <v>56</v>
      </c>
      <c r="E306" s="40" t="s">
        <v>5</v>
      </c>
    </row>
    <row r="307" spans="1:5" ht="12.75">
      <c r="A307" t="s">
        <v>57</v>
      </c>
      <c r="E307" s="39" t="s">
        <v>5</v>
      </c>
    </row>
    <row r="308" spans="1:13" ht="12.75">
      <c r="A308" t="s">
        <v>46</v>
      </c>
      <c r="C308" s="31" t="s">
        <v>585</v>
      </c>
      <c r="E308" s="33" t="s">
        <v>586</v>
      </c>
      <c r="J308" s="32">
        <f>0</f>
      </c>
      <c s="32">
        <f>0</f>
      </c>
      <c s="32">
        <f>0+L309</f>
      </c>
      <c s="32">
        <f>0+M309</f>
      </c>
    </row>
    <row r="309" spans="1:16" ht="25.5">
      <c r="A309" t="s">
        <v>49</v>
      </c>
      <c s="34" t="s">
        <v>587</v>
      </c>
      <c s="34" t="s">
        <v>588</v>
      </c>
      <c s="35" t="s">
        <v>5</v>
      </c>
      <c s="6" t="s">
        <v>589</v>
      </c>
      <c s="36" t="s">
        <v>53</v>
      </c>
      <c s="37">
        <v>275.984</v>
      </c>
      <c s="36">
        <v>0</v>
      </c>
      <c s="36">
        <f>ROUND(G309*H309,6)</f>
      </c>
      <c r="L309" s="38">
        <v>0</v>
      </c>
      <c s="32">
        <f>ROUND(ROUND(L309,2)*ROUND(G309,3),2)</f>
      </c>
      <c s="36" t="s">
        <v>54</v>
      </c>
      <c>
        <f>(M309*21)/100</f>
      </c>
      <c t="s">
        <v>27</v>
      </c>
    </row>
    <row r="310" spans="1:5" ht="25.5">
      <c r="A310" s="35" t="s">
        <v>55</v>
      </c>
      <c r="E310" s="39" t="s">
        <v>589</v>
      </c>
    </row>
    <row r="311" spans="1:5" ht="12.75">
      <c r="A311" s="35" t="s">
        <v>56</v>
      </c>
      <c r="E311" s="40" t="s">
        <v>5</v>
      </c>
    </row>
    <row r="312" spans="1:5" ht="12.75">
      <c r="A312" t="s">
        <v>57</v>
      </c>
      <c r="E312" s="39" t="s">
        <v>5</v>
      </c>
    </row>
    <row r="313" spans="1:13" ht="12.75">
      <c r="A313" t="s">
        <v>46</v>
      </c>
      <c r="C313" s="31" t="s">
        <v>590</v>
      </c>
      <c r="E313" s="33" t="s">
        <v>591</v>
      </c>
      <c r="J313" s="32">
        <f>0</f>
      </c>
      <c s="32">
        <f>0</f>
      </c>
      <c s="32">
        <f>0+L314</f>
      </c>
      <c s="32">
        <f>0+M314</f>
      </c>
    </row>
    <row r="314" spans="1:16" ht="38.25">
      <c r="A314" t="s">
        <v>49</v>
      </c>
      <c s="34" t="s">
        <v>592</v>
      </c>
      <c s="34" t="s">
        <v>593</v>
      </c>
      <c s="35" t="s">
        <v>5</v>
      </c>
      <c s="6" t="s">
        <v>594</v>
      </c>
      <c s="36" t="s">
        <v>251</v>
      </c>
      <c s="37">
        <v>40</v>
      </c>
      <c s="36">
        <v>0</v>
      </c>
      <c s="36">
        <f>ROUND(G314*H314,6)</f>
      </c>
      <c r="L314" s="38">
        <v>0</v>
      </c>
      <c s="32">
        <f>ROUND(ROUND(L314,2)*ROUND(G314,3),2)</f>
      </c>
      <c s="36" t="s">
        <v>54</v>
      </c>
      <c>
        <f>(M314*21)/100</f>
      </c>
      <c t="s">
        <v>27</v>
      </c>
    </row>
    <row r="315" spans="1:5" ht="63.75">
      <c r="A315" s="35" t="s">
        <v>55</v>
      </c>
      <c r="E315" s="39" t="s">
        <v>595</v>
      </c>
    </row>
    <row r="316" spans="1:5" ht="12.75">
      <c r="A316" s="35" t="s">
        <v>56</v>
      </c>
      <c r="E316" s="40" t="s">
        <v>5</v>
      </c>
    </row>
    <row r="317" spans="1:5" ht="12.75">
      <c r="A317" t="s">
        <v>57</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