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E.2.1" sheetId="2" r:id="rId2"/>
    <sheet name="E.2.1.1" sheetId="3" r:id="rId3"/>
    <sheet name="E.2.1.2" sheetId="4" r:id="rId4"/>
    <sheet name="E.2.10" sheetId="5" r:id="rId5"/>
    <sheet name="E.2.10.1" sheetId="6" r:id="rId6"/>
    <sheet name="E.2.12" sheetId="7" r:id="rId7"/>
    <sheet name="E.2.14" sheetId="8" r:id="rId8"/>
    <sheet name="E.2.6" sheetId="9" r:id="rId9"/>
    <sheet name="E.2.7" sheetId="10" r:id="rId10"/>
    <sheet name="E.2.8" sheetId="11" r:id="rId11"/>
    <sheet name="E.3.8" sheetId="12" r:id="rId12"/>
    <sheet name="E.3.8.1" sheetId="13" r:id="rId13"/>
    <sheet name="ON" sheetId="14" r:id="rId14"/>
    <sheet name="SO 90-90" sheetId="15" r:id="rId15"/>
    <sheet name="SO 98-98" sheetId="16" r:id="rId16"/>
  </sheets>
  <definedNames/>
  <calcPr/>
  <webPublishing/>
</workbook>
</file>

<file path=xl/sharedStrings.xml><?xml version="1.0" encoding="utf-8"?>
<sst xmlns="http://schemas.openxmlformats.org/spreadsheetml/2006/main" count="14950" uniqueCount="2885">
  <si>
    <t>Aspe</t>
  </si>
  <si>
    <t>Rekapitulace ceny</t>
  </si>
  <si>
    <t>VVZ_EZAK_0722</t>
  </si>
  <si>
    <t>Karviná ON - rekonstrukce  části výpravní budovy_zm00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</si>
  <si>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</si>
  <si>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</si>
  <si>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</si>
  <si>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</si>
  <si>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</si>
  <si>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</si>
  <si>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</si>
  <si>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</si>
  <si>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</si>
  <si>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</si>
  <si>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E.2</t>
  </si>
  <si>
    <t>Severní část výpravní budovy</t>
  </si>
  <si>
    <t xml:space="preserve">  E.2.1</t>
  </si>
  <si>
    <t>Stavební část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</si>
  <si>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</si>
  <si>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</si>
  <si>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</si>
  <si>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</si>
  <si>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</si>
  <si>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</si>
  <si>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</si>
  <si>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</si>
  <si>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</si>
  <si>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</si>
  <si>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</si>
  <si>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</si>
  <si>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</si>
  <si>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</si>
  <si>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</si>
  <si>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</si>
  <si>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</si>
  <si>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</si>
  <si>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</si>
  <si>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</si>
  <si>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</si>
  <si>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</si>
  <si>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</si>
  <si>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</si>
  <si>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</si>
  <si>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</si>
  <si>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</si>
  <si>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</si>
  <si>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E.2.1</t>
  </si>
  <si>
    <t>SD</t>
  </si>
  <si>
    <t>11</t>
  </si>
  <si>
    <t>Zemní práce - přípravné a přidružené práce</t>
  </si>
  <si>
    <t>P</t>
  </si>
  <si>
    <t>1</t>
  </si>
  <si>
    <t>113106121</t>
  </si>
  <si>
    <t>Rozebrání dlažeb komunikací pro pěší s přemístěním hmot na skládku na vzdálenost do 3 m nebo s naložením na dopravní prostředek s ložem z kameniva nebo živice a</t>
  </si>
  <si>
    <t>M2</t>
  </si>
  <si>
    <t>CS ÚRS 2022 01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</si>
  <si>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</si>
  <si>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</si>
  <si>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</si>
  <si>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okapový chodník (56.065+13.9)*0.5=34.983 [A]</t>
  </si>
  <si>
    <t>TS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</si>
  <si>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</si>
  <si>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</si>
  <si>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nástupiště 63*1.25=78.750 [A] 
chodníky 11.605*2.47+9.572*2.473+3.3*4=65.536 [B] 
Celkem: 78.75+65.536=144.286 [C]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</si>
  <si>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</si>
  <si>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</si>
  <si>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</si>
  <si>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12</t>
  </si>
  <si>
    <t>Zemní práce - odkopávky a prokopávky</t>
  </si>
  <si>
    <t>4</t>
  </si>
  <si>
    <t>121151114</t>
  </si>
  <si>
    <t>Sejmutí ornice strojně při souvislé ploše přes 100 do 500 m2, tl. vrstvy přes 200 do 250 mm</t>
  </si>
  <si>
    <t>3*(25.404+10.35)=107.262 [A]</t>
  </si>
  <si>
    <t>5</t>
  </si>
  <si>
    <t>122211101</t>
  </si>
  <si>
    <t>Odkopávky a prokopávky ručně zapažené i nezapažené v hornině třídy těžitelnosti I skupiny 3</t>
  </si>
  <si>
    <t>M3</t>
  </si>
  <si>
    <t>nástupiště 63*1.25*0.4=31.500 [A] 
od cesty 52*0.6*0.4=12.480 [B] 
Celkem: 31.5+12.48=43.980 [C]</t>
  </si>
  <si>
    <t>13</t>
  </si>
  <si>
    <t>Zemní práce - hloubené vykopávky</t>
  </si>
  <si>
    <t>131212531</t>
  </si>
  <si>
    <t>Hloubení jamek ručně objemu do 0,5 m3 s odhozením výkopku do 3 m nebo naložením na dopravní prostředek v hornině třídy těžitelnosti I skupiny 3 soudržných</t>
  </si>
  <si>
    <t>0.4*0.4*1*48=7.680 [A]</t>
  </si>
  <si>
    <t>7</t>
  </si>
  <si>
    <t>132212112</t>
  </si>
  <si>
    <t>Hloubení rýh šířky do 800 mm ručně zapažených i nezapažených, s urovnáním dna do předepsaného profilu a spádu v hornině třídy těžitelnosti I skupiny 3 nesoudržn</t>
  </si>
  <si>
    <t>R-položka</t>
  </si>
  <si>
    <t>Hloubení rýh šířky do 800 mm ručně zapažených i nezapažených, s urovnáním dna do předepsaného profilu a spádu v hornině třídy těžitelnosti I skupiny 3 nesoudržných</t>
  </si>
  <si>
    <t>'pro napojení nové kanalizace na stávající 
2.5*0.5=1.250 [A]</t>
  </si>
  <si>
    <t>16</t>
  </si>
  <si>
    <t>Zemní práce - přemístění výkopku</t>
  </si>
  <si>
    <t>8</t>
  </si>
  <si>
    <t>162211201</t>
  </si>
  <si>
    <t>Vodorovné přemístění výkopku nebo sypaniny nošením s vyprázdněním nádoby na hromady nebo do dopravního prostředku na vzdálenost do 10 m z horniny třídy těžiteln</t>
  </si>
  <si>
    <t>Vodorovné přemístění výkopku nebo sypaniny nošením s vyprázdněním nádoby na hromady nebo do dopravního prostředku na vzdálenost do 10 m z horniny třídy těžitelnosti I, skupiny 1 až 3</t>
  </si>
  <si>
    <t>9</t>
  </si>
  <si>
    <t>162211209</t>
  </si>
  <si>
    <t>Vodorovné přemístění výkopku nebo sypaniny nošením s vyprázdněním nádoby na hromady nebo do dopravního prostředku na vzdálenost do 10 m Příplatek za každých dal</t>
  </si>
  <si>
    <t>Vodorovné přemístění výkopku nebo sypaniny nošením s vyprázdněním nádoby na hromady nebo do dopravního prostředku na vzdálenost do 10 m Příplatek za každých dalších 10 m k ceně -1201</t>
  </si>
  <si>
    <t>1.25*3 Přepočtené koeficientem množství=3.750 [A]</t>
  </si>
  <si>
    <t>10</t>
  </si>
  <si>
    <t>162351103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</si>
  <si>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</si>
  <si>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</si>
  <si>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162751117</t>
  </si>
  <si>
    <t>901</t>
  </si>
  <si>
    <t>NEOCEŇOVAT - 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</si>
  <si>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</si>
  <si>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11.5+1.25+7.68=20.430 [A] 
Mezisoučet: 20.43=20.430 [B]</t>
  </si>
  <si>
    <t>17</t>
  </si>
  <si>
    <t>Zemní práce - konstrukce ze zemin</t>
  </si>
  <si>
    <t>171151131</t>
  </si>
  <si>
    <t>Uložení sypanin do násypů strojně s rozprostřením sypaniny ve vrstvách a s hrubým urovnáním zhutněných z hornin nesoudržných a soudržných střídavě ukládaných</t>
  </si>
  <si>
    <t>N8 20.43=20.430 [A] 
Mezisoučet: 20.43=20.430 [B]</t>
  </si>
  <si>
    <t>14</t>
  </si>
  <si>
    <t>171201231</t>
  </si>
  <si>
    <t>902</t>
  </si>
  <si>
    <t>NEOCEŇOVAT - Poplatek za uložení stavebního odpadu na recyklační skládce (skládkovné) zeminy a kamení zatříděného do Katalogu odpadů pod kódem 17 05 04</t>
  </si>
  <si>
    <t>T</t>
  </si>
  <si>
    <t>Poplatek za uložení stavebního odpadu na recyklační skládce (skládkovné) zeminy a kamení zatříděného do Katalogu odpadů pod kódem 17 05 04</t>
  </si>
  <si>
    <t>20.43*2 Přepočtené koeficientem množství=40.860 [A]</t>
  </si>
  <si>
    <t>15</t>
  </si>
  <si>
    <t>171251201</t>
  </si>
  <si>
    <t>903</t>
  </si>
  <si>
    <t>NEOCEŇOVAT - Uložení sypaniny na skládky nebo meziskládky bez hutnění s upravením uložené sypaniny do předepsaného tvaru</t>
  </si>
  <si>
    <t>Uložení sypaniny na skládky nebo meziskládky bez hutnění s upravením uložené sypaniny do předepsaného tvaru</t>
  </si>
  <si>
    <t>20.430=20.430 [A]</t>
  </si>
  <si>
    <t>174151101</t>
  </si>
  <si>
    <t>Zásyp sypaninou z jakékoliv horniny strojně s uložením výkopku ve vrstvách se zhutněním jam, šachet, rýh nebo kolem objektů v těchto vykopávkách</t>
  </si>
  <si>
    <t>18</t>
  </si>
  <si>
    <t>Zemní práce - povrchové úpravy terénu</t>
  </si>
  <si>
    <t>181351003</t>
  </si>
  <si>
    <t>Rozprostření a urovnání ornice v rovině nebo ve svahu sklonu do 1:5 strojně při souvislé ploše do 100 m2, tl. vrstvy do 200 mm</t>
  </si>
  <si>
    <t>181351103</t>
  </si>
  <si>
    <t>Rozprostření a urovnání ornice v rovině nebo ve svahu sklonu do 1:5 strojně při souvislé ploše přes 100 do 500 m2, tl. vrstvy do 200 mm</t>
  </si>
  <si>
    <t>19</t>
  </si>
  <si>
    <t>181411131</t>
  </si>
  <si>
    <t>Založení trávníku na půdě předem připravené plochy do 1000 m2 výsevem včetně utažení parkového v rovině nebo na svahu do 1:5</t>
  </si>
  <si>
    <t>187+12.52=199.520 [A]</t>
  </si>
  <si>
    <t>20</t>
  </si>
  <si>
    <t>00572410</t>
  </si>
  <si>
    <t>osivo směs travní parková</t>
  </si>
  <si>
    <t>KG</t>
  </si>
  <si>
    <t>199.52*0.02 Přepočtené koeficientem množství=3.990 [A]</t>
  </si>
  <si>
    <t>21</t>
  </si>
  <si>
    <t>181951112</t>
  </si>
  <si>
    <t>Úprava pláně vyrovnáním výškových rozdílů strojně v hornině třídy těžitelnosti I, skupiny 1 až 3 se zhutněním</t>
  </si>
  <si>
    <t>stávající dlažba 78.75=78.750 [A] 
nová dlažba 10.646*2.475 +3*(9.816+4.95+10.72+10.339)+2.675*11.605+13*1.5=184.367 [B] 
Celkem: 78.75+184.367=263.117 [C]</t>
  </si>
  <si>
    <t>Zakládání</t>
  </si>
  <si>
    <t>22</t>
  </si>
  <si>
    <t>272313511</t>
  </si>
  <si>
    <t>Základy z betonu prostého klenby z betonu kamenem neprokládaného tř. C 12/15</t>
  </si>
  <si>
    <t>'u zdvihacího zařízení' 
2.15*1.8*0.12=0.464 [A] 
Celkem: 0.464=0.464 [B]</t>
  </si>
  <si>
    <t>23</t>
  </si>
  <si>
    <t>273321411</t>
  </si>
  <si>
    <t>Základy z betonu železového (bez výztuže) desky z betonu bez zvláštních nároků na prostředí tř. C 20/25</t>
  </si>
  <si>
    <t>'u zdvihacího zařízení' 
2.75*2.1*0.2+(2.15+1.8)*2*0.3*0.12=1.439 [A] 
Celkem: 1.439=1.439 [B]</t>
  </si>
  <si>
    <t>24</t>
  </si>
  <si>
    <t>273351121</t>
  </si>
  <si>
    <t>Bednění základů desek zřízení</t>
  </si>
  <si>
    <t>'u zdvihacího zařízení' 
(2.15+1.8)*2*0.2=1.580 [A] 
Celkem: 1.58=1.580 [B]</t>
  </si>
  <si>
    <t>25</t>
  </si>
  <si>
    <t>273351122</t>
  </si>
  <si>
    <t>Bednění základů desek odstranění</t>
  </si>
  <si>
    <t>26</t>
  </si>
  <si>
    <t>273362021</t>
  </si>
  <si>
    <t>Výztuž základů desek ze svařovaných sítí z drátů typu KARI</t>
  </si>
  <si>
    <t>'u zdvihacího zařízení' 
2.75*2.1*2*0.005*1.3=0.075 [A] 
Celkem: 0.075=0.075 [B]</t>
  </si>
  <si>
    <t>Svislé a kompletní konstrukce</t>
  </si>
  <si>
    <t>27</t>
  </si>
  <si>
    <t>311113132</t>
  </si>
  <si>
    <t>Nadzákladové zdi z tvárnic ztraceného bednění hladkých, včetně výplně z betonu třídy C 16/20, tloušťky zdiva přes 150 do 200 mm</t>
  </si>
  <si>
    <t>'atika 
12.5*4+13*2+13*2*0.5=89.000 [A] 
5.85*2*0.5+12.9*2+8.8*2+(8.9+5.125)*0.5=56.263 [B] 
Celkem: 89+56.263=145.263 [C]</t>
  </si>
  <si>
    <t>28</t>
  </si>
  <si>
    <t>311272331</t>
  </si>
  <si>
    <t>Zdivo z pórobetonových tvárnic na tenké maltové lože, tl. zdiva 375 mm pevnost tvárnic přes P2 do P4, objemová hmotnost přes 450 do 600 kg/m3 hladkých</t>
  </si>
  <si>
    <t>'1.PP 
1.2+1.05*0.8*2+1.2*0.8*12=14.400 [A] 
''1.NP 
2.93*4.75*2+2.65*3.15*2+2.65*5*2+3.3*1.525-0.9*2.55+3.3*1.35-1.15*2.8=75.003 [B] 
Celkem: 14.4+75.003=89.403 [C]</t>
  </si>
  <si>
    <t>29</t>
  </si>
  <si>
    <t>311361821</t>
  </si>
  <si>
    <t>Výztuž nadzákladových zdí nosných svislých nebo odkloněných od svislice, rovných nebo oblých z betonářské oceli 10 505 (R) nebo BSt 500</t>
  </si>
  <si>
    <t>145.263*0.01=1.453 [A]</t>
  </si>
  <si>
    <t>30</t>
  </si>
  <si>
    <t>317142422</t>
  </si>
  <si>
    <t>Překlady nenosné z pórobetonu osazené do tenkého maltového lože, výšky do 250 mm, šířky překladu 100 mm, délky překladu přes 1000 do 1250 mm</t>
  </si>
  <si>
    <t>KUS</t>
  </si>
  <si>
    <t>31</t>
  </si>
  <si>
    <t>317142428</t>
  </si>
  <si>
    <t>Překlady nenosné z pórobetonu osazené do tenkého maltového lože, výšky do 250 mm, šířky překladu 100 mm, délky překladu přes 2000 do 2500 mm</t>
  </si>
  <si>
    <t>32</t>
  </si>
  <si>
    <t>317142442</t>
  </si>
  <si>
    <t>Překlady nenosné z pórobetonu osazené do tenkého maltového lože, výšky do 250 mm, šířky překladu 150 mm, délky překladu přes 1000 do 1250 mm</t>
  </si>
  <si>
    <t>33</t>
  </si>
  <si>
    <t>319202113</t>
  </si>
  <si>
    <t>Dodatečná izolace zdiva injektáží nízkotlakou metodou silikonovou mikroemulzí, tloušťka zdiva přes 300 do 450 mm</t>
  </si>
  <si>
    <t>'1.PP' 
(13.4+22.95)*2=72.700 [A] 
''1.NP' 
(13.4+21.7)*2=70.200 [B] 
Celkem: 72.7+70.2=142.900 [C]</t>
  </si>
  <si>
    <t>34</t>
  </si>
  <si>
    <t>338171123</t>
  </si>
  <si>
    <t>Montáž sloupků a vzpěr plotových ocelových trubkových nebo profilovaných výšky do 2,60 m se zabetonováním do 0,08 m3 do připravených jamek</t>
  </si>
  <si>
    <t>35</t>
  </si>
  <si>
    <t>55342185</t>
  </si>
  <si>
    <t>plotový profilovaný sloupek D 60-70mm dl 2,0-2,5m pro svařované pletivo v návinu povrchová úprava Pz a komaxit</t>
  </si>
  <si>
    <t>36</t>
  </si>
  <si>
    <t>55342193</t>
  </si>
  <si>
    <t>plotová profilovaná vzpěra D 40-50mm dl 3,5-4,0m bez hlavy a objímky pro svařované pletivo v návinu povrchová úprava Pz a komaxit</t>
  </si>
  <si>
    <t>37</t>
  </si>
  <si>
    <t>340271045</t>
  </si>
  <si>
    <t>Zazdívka otvorů v příčkách nebo stěnách pórobetonovými tvárnicemi plochy přes 1 m2 do 4 m2, objemová hmotnost 500 kg/m3, tloušťka příčky 150 mm</t>
  </si>
  <si>
    <t>'1.NP 
3.45*2+3.15*2+1.7*2=16.600 [A]</t>
  </si>
  <si>
    <t>38</t>
  </si>
  <si>
    <t>342272225</t>
  </si>
  <si>
    <t>Příčky z pórobetonových tvárnic hladkých na tenké maltové lože objemová hmotnost do 500 kg/m3, tloušťka příčky 100 mm</t>
  </si>
  <si>
    <t>'1.PP 
2.78*1.35=3.753 [A] 
''1.NP 
3.3*4.135-1.4*2=10.846 [B] 
3.3*(2.025+2.825+0.9*2+0.95+1.025)-3*1.4=24.263 [C] 
Celkem: 3.753+10.846+24.263=38.862 [D]</t>
  </si>
  <si>
    <t>39</t>
  </si>
  <si>
    <t>342272245</t>
  </si>
  <si>
    <t>Příčky z pórobetonových tvárnic hladkých na tenké maltové lože objemová hmotnost do 500 kg/m3, tloušťka příčky 150 mm</t>
  </si>
  <si>
    <t>'1.NP 
2.65*(3.15+1.5)-1.6*2-1.4=7.723 [A] 
3.3*(1.175+1.37+1.2+0.5+2.25+4.45)=36.119 [B] 
3.88*(2.62+1.37+2*2+0.65+3.6+1.375)-1.2*2-1.6=48.826 [C] 
Celkem: 7.723+36.119+48.826=92.668 [D]</t>
  </si>
  <si>
    <t>40</t>
  </si>
  <si>
    <t>346272236</t>
  </si>
  <si>
    <t>Přizdívky z pórobetonových tvárnic objemová hmotnost do 500 kg/m3, na tenké maltové lože, tloušťka přizdívky 100 mm</t>
  </si>
  <si>
    <t>'1.NP 
3.3*(0.75+0.25)=3.300 [A]</t>
  </si>
  <si>
    <t>41</t>
  </si>
  <si>
    <t>346272256</t>
  </si>
  <si>
    <t>Přizdívky z pórobetonových tvárnic objemová hmotnost do 500 kg/m3, na tenké maltové lože, tloušťka přizdívky 150 mm</t>
  </si>
  <si>
    <t>'1.PP 
2.78*0.9=2.502 [A] 
''1.NP 
3.3*(1.25+0.9*2+1.3+1.2)=18.315 [B] 
Celkem: 2.502+18.315=20.817 [C]</t>
  </si>
  <si>
    <t>42</t>
  </si>
  <si>
    <t>348101210</t>
  </si>
  <si>
    <t>Osazení vrat nebo vrátek k oplocení na sloupky ocelové, plochy jednotlivě do 2 m2</t>
  </si>
  <si>
    <t>43</t>
  </si>
  <si>
    <t>55342321.1</t>
  </si>
  <si>
    <t>branka vchodová kovová 1100x2150 mm</t>
  </si>
  <si>
    <t>44</t>
  </si>
  <si>
    <t>348121211</t>
  </si>
  <si>
    <t>Osazení podhrabových desek na ocelové sloupky, délky desek do 2 m</t>
  </si>
  <si>
    <t>45</t>
  </si>
  <si>
    <t>59233119</t>
  </si>
  <si>
    <t>deska plotová betonová 2000x50x290mm</t>
  </si>
  <si>
    <t>46</t>
  </si>
  <si>
    <t>348171146</t>
  </si>
  <si>
    <t>Montáž oplocení z dílců kovových panelových svařovaných, na ocelové profilované sloupky, výšky přes 1,5 do 2,0 m</t>
  </si>
  <si>
    <t>47</t>
  </si>
  <si>
    <t>55342417</t>
  </si>
  <si>
    <t>plotový panel svařovaný v 1,5-2,0m š do 2,5m průměru drátu 5mm oka 55x200mm s dvojitým horizontálním drátem 6mm povrchová úprava PZ komaxit</t>
  </si>
  <si>
    <t>48</t>
  </si>
  <si>
    <t>349231821</t>
  </si>
  <si>
    <t>Přizdívka z cihel ostění s ozubem ve vybouraných otvorech, s vysekáním kapes pro zavázaní přes 150 do 300 mm</t>
  </si>
  <si>
    <t>0.45*2*12=10.800 [A]</t>
  </si>
  <si>
    <t>33-M</t>
  </si>
  <si>
    <t>Montáže dopr.zaříz.,sklad. zař. a váh</t>
  </si>
  <si>
    <t>407</t>
  </si>
  <si>
    <t>330901001.R</t>
  </si>
  <si>
    <t>M+D plošina pro bezbariérový vstup s prosklenou samonosnou šachtou, nosnost 360kg, zdvih 4050mm, hydraulický pohon, vzhled a vybavení dle PD</t>
  </si>
  <si>
    <t>KPL</t>
  </si>
  <si>
    <t>Stropy a stropní konstrukce pozemních staveb</t>
  </si>
  <si>
    <t>49</t>
  </si>
  <si>
    <t>411321414</t>
  </si>
  <si>
    <t>Stropy z betonu železového (bez výztuže) stropů deskových, plochých střech, desek balkonových, desek hřibových stropů včetně hlavic hřibových sloupů tř. C 25/30</t>
  </si>
  <si>
    <t>'doplnění stropu po vybouraném schodišti' 
4*3.15*0.2=2.520 [A]</t>
  </si>
  <si>
    <t>50</t>
  </si>
  <si>
    <t>411351011</t>
  </si>
  <si>
    <t>Bednění stropních konstrukcí - bez podpěrné konstrukce desek tloušťky stropní desky přes 5 do 25 cm zřízení</t>
  </si>
  <si>
    <t>4*3.15=12.600 [A]</t>
  </si>
  <si>
    <t>51</t>
  </si>
  <si>
    <t>411351012</t>
  </si>
  <si>
    <t>Bednění stropních konstrukcí - bez podpěrné konstrukce desek tloušťky stropní desky přes 5 do 25 cm odstranění</t>
  </si>
  <si>
    <t>52</t>
  </si>
  <si>
    <t>411354313</t>
  </si>
  <si>
    <t>Podpěrná konstrukce stropů - desek, kleneb a skořepin výška podepření do 4 m tloušťka stropu přes 15 do 25 cm zřízení</t>
  </si>
  <si>
    <t>53</t>
  </si>
  <si>
    <t>411354314</t>
  </si>
  <si>
    <t>Podpěrná konstrukce stropů - desek, kleneb a skořepin výška podepření do 4 m tloušťka stropu přes 15 do 25 cm odstranění</t>
  </si>
  <si>
    <t>54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</si>
  <si>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</si>
  <si>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</si>
  <si>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</si>
  <si>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2.52*0.12=0.302 [A]</t>
  </si>
  <si>
    <t>55</t>
  </si>
  <si>
    <t>417321414</t>
  </si>
  <si>
    <t>Ztužující pásy a věnce z betonu železového (bez výztuže) tř. C 20/25</t>
  </si>
  <si>
    <t>'atika nová 
(12.5*4+13*2+13*2)*0.2*0.2=4.080 [A] 
(5.85*2+12.9*2+8.8*2+(8.9+5.125))*0.2*0.2=2.765 [B] 
Mezisoučet: 4.08+2.765=6.845 [C] 
''atika stávající 
1.35*34*0.3*0.2+0.45*0.45*0.2*38+12.5*0.45*0.2+0.45*0.65*0.2=5.477 [D] 
(9.4+5.325)*0.3*0.2+(9.35+5)*2*0.25*0.2=2.319 [E] 
Celkem: 4.08+2.765+5.477+2.319=14.641 [F]</t>
  </si>
  <si>
    <t>56</t>
  </si>
  <si>
    <t>417351115</t>
  </si>
  <si>
    <t>Bednění bočnic ztužujících pásů a věnců včetně vzpěr zřízení</t>
  </si>
  <si>
    <t>'atika nová 
(12.5*4+13*2+13*2)*0.2*2=40.800 [A] 
(5.85*2+12.9*2+8.8*2+(8.9+5.125))*0.2*2=27.650 [B] 
Mezisoučet: 40.8+27.65=68.450 [C] 
''atika stávající 
1.35*34*0.2*2+(0.45+0.15)*2*0.2*38+12.5*0.2*2+(0.65*2+0.45+0.15)*0.2=32.860 [D] 
(9.4+5.325)*2*0.2+(9.35+5)*2*2*0.2=17.370 [E] 
Mezisoučet: 32.86+17.37=50.230 [F] 
Celkem: 40.8+27.65+32.86+17.37=118.680 [G]</t>
  </si>
  <si>
    <t>57</t>
  </si>
  <si>
    <t>417351116</t>
  </si>
  <si>
    <t>Bednění bočnic ztužujících pásů a věnců včetně vzpěr odstranění</t>
  </si>
  <si>
    <t>58</t>
  </si>
  <si>
    <t>417361821</t>
  </si>
  <si>
    <t>Výztuž ztužujících pásů a věnců z betonářské oceli 10 505 (R) nebo BSt 500</t>
  </si>
  <si>
    <t>'atika nová 
(12.5*4+13*2+13*2)*0.888*5*0.0012=0.543 [A] 
(5.85*2+12.9*2+8.8*2+(8.9+5.125))*0.888*5*0.0012=0.368 [B] 
Mezisoučet: 0.543+0.368=0.911 [C] 
''atika stávající 
1.35*34*0.888*5*0.0012+0.45*0.888*5*0.0012*38+12.5*0.888*5*0.0012+0.65*0.888*5*0.0012=0.406 [D] 
(9.4+5.325)*0.888*5*0.0012+(9.35+5)*2*0.888*5*0.0012=0.231 [E] 
Celkem: 0.543+0.368+0.406+0.231=1.548 [F]</t>
  </si>
  <si>
    <t>Podkladní vrstvy komunikací, letišť a ploch</t>
  </si>
  <si>
    <t>59</t>
  </si>
  <si>
    <t>564750111.1.R</t>
  </si>
  <si>
    <t>Podklad nebo kryt z kameniva hrubého drceného vel. 0-32 mm s rozprostřením a zhutněním, po zhutnění tl. 150 mm</t>
  </si>
  <si>
    <t>nová dlažba 10.646*2.475 +3*(9.816+4.95+10.72+10.339)+2.675*11.605+13*1.5=184.367 [A] 
Celkem: 184.367=184.367 [B]</t>
  </si>
  <si>
    <t>60</t>
  </si>
  <si>
    <t>564751113</t>
  </si>
  <si>
    <t>Podklad nebo kryt z kameniva hrubého drceného vel. 32-63 mm s rozprostřením a zhutněním plochy přes 100 m2, po zhutnění tl. 170 mm</t>
  </si>
  <si>
    <t>stávající dlažba 78.75=78.750 [A] 
Celkem: 78.75=78.750 [B]</t>
  </si>
  <si>
    <t>61</t>
  </si>
  <si>
    <t>564962111</t>
  </si>
  <si>
    <t>Podklad z mechanicky zpevněného kameniva MZK (minerální beton) s rozprostřením a s hutněním, po zhutnění tl. 200 mm</t>
  </si>
  <si>
    <t>Kryty pozemních komunikací, letišť a ploch dlážděné</t>
  </si>
  <si>
    <t>62</t>
  </si>
  <si>
    <t>596211112</t>
  </si>
  <si>
    <t>Kladení dlažby z betonových zámkových dlaždic komunikací pro pěší ručně s ložem z kameniva těženého nebo drceného tl. do 40 mm, s vyplněním spár s dvojitým hutn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</si>
  <si>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</si>
  <si>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nová dlažba 10.646*2.475 +3*(9.816+4.95+10.72+10.339)+2.675*11.605+13*1.5=184.367 [A]</t>
  </si>
  <si>
    <t>63</t>
  </si>
  <si>
    <t>596212211</t>
  </si>
  <si>
    <t>Kladení dlažby z betonových zámkových dlaždic pozemních komunikací ručně s ložem z kameniva těženého nebo drceného tl. do 50 mm, s vyplněním spár, s dvojitým hu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</si>
  <si>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</si>
  <si>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64</t>
  </si>
  <si>
    <t>59245020</t>
  </si>
  <si>
    <t>dlažba tvar obdélník betonová 200x100x80mm přírodní</t>
  </si>
  <si>
    <t>doplnění stávající dlažby 78.75*0.15=11.813 [A] 
11.813*1.03 Přepočtené koeficientem množství=12.167 [B]</t>
  </si>
  <si>
    <t>65</t>
  </si>
  <si>
    <t>59245018</t>
  </si>
  <si>
    <t>dlažba tvar obdélník betonová 200x100x60mm přírodní</t>
  </si>
  <si>
    <t>nová dlažba 184.367=184.367 [A] 
184.367*1.03 Přepočtené koeficientem množství=189.898 [B]</t>
  </si>
  <si>
    <t>Úprava povrchů vnitřních</t>
  </si>
  <si>
    <t>66</t>
  </si>
  <si>
    <t>611341131</t>
  </si>
  <si>
    <t>Potažení vnitřních ploch sádrovým štukem tloušťky do 3 mm vodorovných konstrukcí stropů rovných</t>
  </si>
  <si>
    <t>F3 - podhled 48.28=48.280 [A] 
F10 22.4=22.400 [B] 
Celkem: 48.28+22.4=70.680 [C]</t>
  </si>
  <si>
    <t>67</t>
  </si>
  <si>
    <t>612142001</t>
  </si>
  <si>
    <t>Potažení vnitřních ploch pletivem v ploše nebo pruzích, na plném podkladu sklovláknitým vtlačením do tmelu stěn</t>
  </si>
  <si>
    <t>92.668*2+16.6*2+89.403*2+38.862*2+3.3+20.817=499.183 [A] 
813.75*0.2=162.750 [B] 
Celkem: 499.183+162.75=661.933 [C]</t>
  </si>
  <si>
    <t>68</t>
  </si>
  <si>
    <t>612325412</t>
  </si>
  <si>
    <t>Oprava vápenocementové omítky vnitřních ploch hladké, tloušťky do 20 mm stěn, v rozsahu opravované plochy přes 10 do 30%</t>
  </si>
  <si>
    <t>250*3.1*1.05=813.750 [A]</t>
  </si>
  <si>
    <t>69</t>
  </si>
  <si>
    <t>612341131</t>
  </si>
  <si>
    <t>Potažení vnitřních ploch sádrovým štukem tloušťky do 3 mm svislých konstrukcí stěn</t>
  </si>
  <si>
    <t>92.668*2+16.6*2+89.403*2+38.862*2+3.3+20.817-83.824=415.359 [A] 
(813.75-93.129)=720.621 [B] 
Celkem: 415.359+720.621=1 135.980 [C]</t>
  </si>
  <si>
    <t>70</t>
  </si>
  <si>
    <t>612821012</t>
  </si>
  <si>
    <t>Sanační omítka vnitřních ploch stěn pro vlhké a zasolené zdivo, prováděná ve dvou vrstvách, tl. jádrové omítky do 30 mm ručně štuková</t>
  </si>
  <si>
    <t>71</t>
  </si>
  <si>
    <t>619996117</t>
  </si>
  <si>
    <t>Ochrana stavebních konstrukcí a samostatných prvků včetně pozdějšího odstranění obedněním z OSB desek podlahy</t>
  </si>
  <si>
    <t>47.98+44.45=92.430 [A]</t>
  </si>
  <si>
    <t>72</t>
  </si>
  <si>
    <t>619996135</t>
  </si>
  <si>
    <t>Ochrana stavebních konstrukcí a samostatných prvků včetně pozdějšího odstranění obedněním z řeziva samostatných konstrukcí a prvků</t>
  </si>
  <si>
    <t>ochrana stávajícího geodetického bodu 2=2.000 [A]</t>
  </si>
  <si>
    <t>Úprava povrchů vnějších</t>
  </si>
  <si>
    <t>73</t>
  </si>
  <si>
    <t>621221011</t>
  </si>
  <si>
    <t>Montáž kontaktního zateplení lepením a mechanickým kotvením z desek z minerální vlny s podélnou orientací vláken nebo kombinovaných na vnější podhledy, na podkl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</si>
  <si>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</si>
  <si>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F3 - podhled 
48.28=48.280 [A]</t>
  </si>
  <si>
    <t>74</t>
  </si>
  <si>
    <t>63148151</t>
  </si>
  <si>
    <t>deska tepelně izolační minerální univerzální ?=0,033-0,035 tl 50mm</t>
  </si>
  <si>
    <t>48.28*1.02 Přepočtené koeficientem množství=49.246 [A]</t>
  </si>
  <si>
    <t>75</t>
  </si>
  <si>
    <t>621241131</t>
  </si>
  <si>
    <t>Montáž kontaktního zateplení lepením a mechanickým kotvením z desek pórobetonových (kalcium-silikátových) na vnější podhledy, na podklad betonový nebo z lehčené</t>
  </si>
  <si>
    <t>Montáž kontaktního zateplení lepením a mechanickým kotvením z desek pórobetonových (kalcium-silikátových) na vnější podhledy, na podklad betonový nebo z lehčeného betonu, z tvárnic keramických nebo vápenopískových, tloušťky desek přes 120 do 160 mm</t>
  </si>
  <si>
    <t>F10 
22.4=22.400 [A]</t>
  </si>
  <si>
    <t>76</t>
  </si>
  <si>
    <t>63152232.1.R</t>
  </si>
  <si>
    <t>deska tepelně izolační minerální kalciumsilikátová ?=0,042 tl 125mm</t>
  </si>
  <si>
    <t>22.4*1.02 Přepočtené koeficientem množství=22.848 [A]</t>
  </si>
  <si>
    <t>77</t>
  </si>
  <si>
    <t>621251105</t>
  </si>
  <si>
    <t>Montáž kontaktního zateplení lepením a mechanickým kotvením Příplatek k cenám za zápustnou montáž kotev s použitím tepelněizolačních zátek na vnější podhledy z</t>
  </si>
  <si>
    <t>Montáž kontaktního zateplení lepením a mechanickým kotvením Příplatek k cenám za zápustnou montáž kotev s použitím tepelněizolačních zátek na vnější podhledy z minerální vlny</t>
  </si>
  <si>
    <t>78</t>
  </si>
  <si>
    <t>622142001</t>
  </si>
  <si>
    <t>Potažení vnějších ploch pletivem v ploše nebo pruzích, na plném podkladu sklovláknitým vtlačením do tmelu stěn</t>
  </si>
  <si>
    <t>F6 
26.75=26.750 [A]</t>
  </si>
  <si>
    <t>79</t>
  </si>
  <si>
    <t>622211011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</si>
  <si>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</si>
  <si>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</si>
  <si>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F9 
11.475=11.475 [A]</t>
  </si>
  <si>
    <t>80</t>
  </si>
  <si>
    <t>28376013</t>
  </si>
  <si>
    <t>deska perimetrická fasádní soklová 150kPa ?=0,035 tl 50mm</t>
  </si>
  <si>
    <t>11.475*1.02 Přepočtené koeficientem množství=11.705 [A]</t>
  </si>
  <si>
    <t>81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</si>
  <si>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</si>
  <si>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</si>
  <si>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F5 
116.9=116.900 [A] 
'F7 
15.3935=15.394 [B] 
'F8 
8.925=8.925 [C] 
Celkem: 116.9+15.394+8.925=141.219 [D]</t>
  </si>
  <si>
    <t>82</t>
  </si>
  <si>
    <t>28376018</t>
  </si>
  <si>
    <t>deska perimetrická fasádní soklová 150kPa ?=0,035 tl 120mm</t>
  </si>
  <si>
    <t>141.219*1.02 Přepočtené koeficientem množství=144.043 [A]</t>
  </si>
  <si>
    <t>83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</si>
  <si>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</si>
  <si>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</si>
  <si>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F4 
5.1=5.100 [A]</t>
  </si>
  <si>
    <t>84</t>
  </si>
  <si>
    <t>28376445</t>
  </si>
  <si>
    <t>deska z polystyrénu XPS, hrana rovná a strukturovaný povrch 300kPa tl 140mm</t>
  </si>
  <si>
    <t>5.1*1.02 Přepočtené koeficientem množství=5.202 [A]</t>
  </si>
  <si>
    <t>85</t>
  </si>
  <si>
    <t>622221011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</si>
  <si>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</si>
  <si>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40 do 80 mm</t>
  </si>
  <si>
    <t>F3 
32.4495=32.450 [A]</t>
  </si>
  <si>
    <t>86</t>
  </si>
  <si>
    <t>32.45*1.02 Přepočtené koeficientem množství=33.099 [A]</t>
  </si>
  <si>
    <t>87</t>
  </si>
  <si>
    <t>622221021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</si>
  <si>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80 do 120 mm</t>
  </si>
  <si>
    <t>F2 
23.4=23.400 [A]</t>
  </si>
  <si>
    <t>88</t>
  </si>
  <si>
    <t>63148154</t>
  </si>
  <si>
    <t>deska tepelně izolační minerální univerzální ?=0,035 tl 100mm</t>
  </si>
  <si>
    <t>23.4*1.02 Přepočtené koeficientem množství=23.868 [A]</t>
  </si>
  <si>
    <t>89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</si>
  <si>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</si>
  <si>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</si>
  <si>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F1 
455.8575=455.858 [A]</t>
  </si>
  <si>
    <t>90</t>
  </si>
  <si>
    <t>63148156</t>
  </si>
  <si>
    <t>deska tepelně izolační minerální univerzální ?=0,035 tl 140mm</t>
  </si>
  <si>
    <t>455.858*1.02 Přepočtené koeficientem množství=464.975 [A]</t>
  </si>
  <si>
    <t>91</t>
  </si>
  <si>
    <t>622251001</t>
  </si>
  <si>
    <t>Montáž kontaktního zateplení lepením a mechanickým kotvením Příplatek k cenám za montáž pod keramický obklad na vnější stěny</t>
  </si>
  <si>
    <t>F5 
116.9=116.900 [A] 
'F7 
15.3935=15.394 [B] 
'F8 
8.925=8.925 [C] 
'F9 
11.475=11.475 [D] 
Celkem: 116.9+15.394+8.925+11.475=152.694 [E]</t>
  </si>
  <si>
    <t>92</t>
  </si>
  <si>
    <t>622251101</t>
  </si>
  <si>
    <t>Montáž kontaktního zateplení lepením a mechanickým kotvením Příplatek k cenám za zápustnou montáž kotev s použitím tepelněizolačních zátek na vnější stěny z pol</t>
  </si>
  <si>
    <t>Montáž kontaktního zateplení lepením a mechanickým kotvením Příplatek k cenám za zápustnou montáž kotev s použitím tepelněizolačních zátek na vnější stěny z polystyrenu</t>
  </si>
  <si>
    <t>F4 
5.1=5.100 [A] 
'F5 
116.9=116.900 [B] 
'F7 
15.3935=15.394 [C] 
'F8 
8.925=8.925 [D] 
'F9 
11.475=11.475 [E] 
Celkem: 5.1+116.9+15.394+8.925+11.475=157.794 [F]</t>
  </si>
  <si>
    <t>93</t>
  </si>
  <si>
    <t>622251105</t>
  </si>
  <si>
    <t>Montáž kontaktního zateplení lepením a mechanickým kotvením Příplatek k cenám za zápustnou montáž kotev s použitím tepelněizolačních zátek na vnější stěny z min</t>
  </si>
  <si>
    <t>Montáž kontaktního zateplení lepením a mechanickým kotvením Příplatek k cenám za zápustnou montáž kotev s použitím tepelněizolačních zátek na vnější stěny z minerální vlny</t>
  </si>
  <si>
    <t>F1 
455.8575=455.858 [A] 
'F2 
23.4=23.400 [B] 
'F3 
32.4495=32.450 [C] 
Celkem: 455.858+23.4+32.45=511.708 [D]</t>
  </si>
  <si>
    <t>94</t>
  </si>
  <si>
    <t>622311R03.R</t>
  </si>
  <si>
    <t>Příplatek k zateplení vnějších stěn za dodávku a osazení všech systémových lišt, rohovníků, profilů a doplňků / příslušenství</t>
  </si>
  <si>
    <t>'ETICS, kvalita.tř. A, dle PD a TZ' 
množství vztaženo k celkové ploše zateplení 157.794+511.708=669.502 [A] 
Celkem: 669.502=669.502 [B]</t>
  </si>
  <si>
    <t>95</t>
  </si>
  <si>
    <t>622321121</t>
  </si>
  <si>
    <t>Omítka vápenocementová vnějších ploch nanášená ručně jednovrstvá, tloušťky do 15 mm hladká stěn</t>
  </si>
  <si>
    <t>96</t>
  </si>
  <si>
    <t>622531001</t>
  </si>
  <si>
    <t>Omítka tenkovrstvá silikonová vnějších ploch probarvená, včetně penetrace podkladu zrnitá, tloušťky 1,0 mm stěn</t>
  </si>
  <si>
    <t>F1 
455.8575=455.858 [A] 
'F2 
23.4=23.400 [B] 
'F3 
32.4495=32.450 [C] 
'F4 
5.1=5.100 [D] 
'F6 
26.75=26.750 [E] 
Celkem: 455.858+23.4+32.45+5.1+26.75=543.558 [F]</t>
  </si>
  <si>
    <t>97</t>
  </si>
  <si>
    <t>629995101</t>
  </si>
  <si>
    <t>Očištění vnějších ploch tlakovou vodou omytím</t>
  </si>
  <si>
    <t>F1 
455.8575=455.858 [A] 
'F2 
23.4=23.400 [B] 
'F3 
32.4495=32.450 [C] 
'F4 
5.1=5.100 [D] 
'F5 
116.9=116.900 [E] 
'F6 
26.75=26.750 [F] 
'F7 
15.3935=15.394 [G] 
'F8 
8.925=8.925 [H] 
'F9 
11.475=11.475 [I] 
'ZS1 
65.736=65.736 [J] 
Celkem: 455.858+23.4+32.45+5.1+116.9+26.75+15.394+8.925+11.475+65.736=761.988 [K]</t>
  </si>
  <si>
    <t>Podlahy a podlahové konstrukce</t>
  </si>
  <si>
    <t>98</t>
  </si>
  <si>
    <t>631311114</t>
  </si>
  <si>
    <t>Mazanina z betonu prostého bez zvýšených nároků na prostředí tl. přes 50 do 80 mm tř. C 16/20</t>
  </si>
  <si>
    <t>(342.9+327.2)*0.05=33.505 [A]</t>
  </si>
  <si>
    <t>99</t>
  </si>
  <si>
    <t>631319211</t>
  </si>
  <si>
    <t>Příplatek k cenám betonových mazanin za vyztužení polypropylenovými mikrovlákny objemové vyztužení 0,9 kg/m3</t>
  </si>
  <si>
    <t>P01, P02, P03 (224.64+12.9)*0.05+48.28*0.1=16.705 [A] 
P05, P06 (51.25+107.83)*0.058=9.227 [B] 
P07 6.36*0.062=0.394 [C] 
Celkem: 16.705+9.227+0.394=26.326 [D]</t>
  </si>
  <si>
    <t>100</t>
  </si>
  <si>
    <t>632451032</t>
  </si>
  <si>
    <t>Potěr cementový vyrovnávací z malty (MC-15) v ploše o průměrné (střední) tl. přes 20 do 30 mm</t>
  </si>
  <si>
    <t>342.9+327.2+89.64=759.740 [A]</t>
  </si>
  <si>
    <t>101</t>
  </si>
  <si>
    <t>632451254</t>
  </si>
  <si>
    <t>Potěr cementový samonivelační litý tř. C 30, tl. přes 45 do 50 mm</t>
  </si>
  <si>
    <t>P01, P02, P03 224.64+12.9+48.28=285.820 [A] 
P05, P06 51.25+107.83=159.080 [B] 
P07 6.36=6.360 [C] 
Celkem: 285.82+159.08+6.36=451.260 [D]</t>
  </si>
  <si>
    <t>102</t>
  </si>
  <si>
    <t>632451293</t>
  </si>
  <si>
    <t>Potěr cementový samonivelační litý Příplatek k cenám za každých dalších i započatých 5 mm tloušťky přes 50 mm tř. C 30</t>
  </si>
  <si>
    <t>P03 48.28*10=482.800 [A] 
P05, P06 (51.25+107.83)*2=318.160 [B] 
P07 6.36*3=19.080 [C] 
Celkem: 482.8+318.16+19.08=820.040 [D]</t>
  </si>
  <si>
    <t>103</t>
  </si>
  <si>
    <t>632481213</t>
  </si>
  <si>
    <t>Separační vrstva k oddělení podlahových vrstev z polyetylénové fólie</t>
  </si>
  <si>
    <t>P01, P02, P07 243.9=243.900 [A] 
P05, P06 159.08=159.080 [B] 
Celkem: 243.9+159.08=402.980 [C]</t>
  </si>
  <si>
    <t>104</t>
  </si>
  <si>
    <t>634112112</t>
  </si>
  <si>
    <t>Obvodová dilatace mezi stěnou a mazaninou nebo potěrem podlahovým páskem z pěnového PE tl. do 10 mm, výšky 100 mm</t>
  </si>
  <si>
    <t>658.35*1.2=790.020 [A]</t>
  </si>
  <si>
    <t>711</t>
  </si>
  <si>
    <t>Izolace proti vodě, vlhkosti a plynům</t>
  </si>
  <si>
    <t>165</t>
  </si>
  <si>
    <t>711111001</t>
  </si>
  <si>
    <t>Provedení izolace proti zemní vlhkosti natěradly a tmely za studena na ploše vodorovné V nátěrem penetračním</t>
  </si>
  <si>
    <t>P03 48.28=48.280 [A]</t>
  </si>
  <si>
    <t>166</t>
  </si>
  <si>
    <t>11163150</t>
  </si>
  <si>
    <t>lak penetrační asfaltový</t>
  </si>
  <si>
    <t>48.28*0.00033 Přepočtené koeficientem množství=0.016 [A]</t>
  </si>
  <si>
    <t>167</t>
  </si>
  <si>
    <t>711112002</t>
  </si>
  <si>
    <t>Provedení izolace proti zemní vlhkosti natěradly a tmely za studena na ploše svislé S nátěrem lakem asfaltovým</t>
  </si>
  <si>
    <t>ZS1 
65.736*3=197.208 [A]</t>
  </si>
  <si>
    <t>168</t>
  </si>
  <si>
    <t>11163155</t>
  </si>
  <si>
    <t>lak hydroizolační z modifikovaného asfaltu</t>
  </si>
  <si>
    <t>197.208*0.00041 Přepočtené koeficientem množství=0.081 [A]</t>
  </si>
  <si>
    <t>169</t>
  </si>
  <si>
    <t>711131111</t>
  </si>
  <si>
    <t>Provedení izolace proti zemní vlhkosti pásy na sucho samolepícího asfaltového pásu na ploše vodovné V</t>
  </si>
  <si>
    <t>'u zdvihacího zařízení, vč. napojení na stávající izolaci 
2.75*2.1*1.25=7.219 [A] 
Celkem: 7.219=7.219 [B]</t>
  </si>
  <si>
    <t>170</t>
  </si>
  <si>
    <t>62866281</t>
  </si>
  <si>
    <t>pás asfaltový samolepicí modifikovaný SBS tl 3,0mm s vložkou ze skleněné tkaniny se spalitelnou fólií nebo jemnozrnným minerálním posypem nebo textilií na horní</t>
  </si>
  <si>
    <t>pás asfaltový samolepicí modifikovaný SBS tl 3,0mm s vložkou ze skleněné tkaniny se spalitelnou fólií nebo jemnozrnným minerálním posypem nebo textilií na horním povrchu</t>
  </si>
  <si>
    <t>7.219*1.1655 Přepočtené koeficientem množství=8.414 [A]</t>
  </si>
  <si>
    <t>171</t>
  </si>
  <si>
    <t>711141559</t>
  </si>
  <si>
    <t>Provedení izolace proti zemní vlhkosti pásy přitavením NAIP na ploše vodorovné V</t>
  </si>
  <si>
    <t>P03 48.280=48.280 [A]</t>
  </si>
  <si>
    <t>172</t>
  </si>
  <si>
    <t>62853004</t>
  </si>
  <si>
    <t>pás asfaltový natavitelný modifikovaný SBS tl 4,0mm s vložkou ze skleněné tkaniny a spalitelnou PE fólií nebo jemnozrnným minerálním posypem na horním povrchu</t>
  </si>
  <si>
    <t>48.28*1.1655 Přepočtené koeficientem množství=56.270 [A]</t>
  </si>
  <si>
    <t>173</t>
  </si>
  <si>
    <t>711161222</t>
  </si>
  <si>
    <t>Izolace proti zemní vlhkosti a beztlakové vodě nopovými fóliemi na ploše svislé S vrstva ochranná, odvětrávací a drenážní s nakašírovanou filtrační textilií výš</t>
  </si>
  <si>
    <t>Izolace proti zemní vlhkosti a beztlakové vodě nopovými fóliemi na ploše svislé S vrstva ochranná, odvětrávací a drenážní s nakašírovanou filtrační textilií výška nopku 8,0 mm, tl. fólie do 0,6 mm</t>
  </si>
  <si>
    <t>174</t>
  </si>
  <si>
    <t>711161383</t>
  </si>
  <si>
    <t>Izolace proti zemní vlhkosti a beztlakové vodě nopovými fóliemi ostatní ukončení izolace lištou</t>
  </si>
  <si>
    <t>65.736/0.5=131.472 [A]</t>
  </si>
  <si>
    <t>175</t>
  </si>
  <si>
    <t>998711101</t>
  </si>
  <si>
    <t>Přesun hmot pro izolace proti vodě, vlhkosti a plynům stanovený z hmotnosti přesunovaného materiálu vodorovná dopravní vzdálenost do 50 m v objektech výšky do 6</t>
  </si>
  <si>
    <t>Přesun hmot pro izolace proti vodě, vlhkosti a plynům stanovený z hmotnosti přesunovaného materiálu vodorovná dopravní vzdálenost do 50 m v objektech výšky do 6 m</t>
  </si>
  <si>
    <t>712</t>
  </si>
  <si>
    <t>Povlakové krytiny</t>
  </si>
  <si>
    <t>176</t>
  </si>
  <si>
    <t>712311101</t>
  </si>
  <si>
    <t>Provedení povlakové krytiny střech plochých do 10° natěradly a tmely za studena nátěrem lakem penetračním nebo asfaltovým</t>
  </si>
  <si>
    <t>342.9+327.2+1.705+89.64=761.445 [A]</t>
  </si>
  <si>
    <t>177</t>
  </si>
  <si>
    <t>761.445*0.00032 Přepočtené koeficientem množství=0.244 [A]</t>
  </si>
  <si>
    <t>178</t>
  </si>
  <si>
    <t>712341559</t>
  </si>
  <si>
    <t>Provedení povlakové krytiny střech plochých do 10° pásy přitavením NAIP v plné ploše</t>
  </si>
  <si>
    <t>179</t>
  </si>
  <si>
    <t>spc.13320000.R</t>
  </si>
  <si>
    <t>SBS parozábrana a provizorní hydroizolace natavitelná, tl.3,5mm, kombi vložka Al/PES/sklo 60g/m2, -20/+70</t>
  </si>
  <si>
    <t>759.74*1.1655 Přepočtené koeficientem množství=885.477 [A]</t>
  </si>
  <si>
    <t>180</t>
  </si>
  <si>
    <t>712361703</t>
  </si>
  <si>
    <t>Provedení povlakové krytiny střech plochých do 10° fólií přilepenou lepidlem v plné ploše</t>
  </si>
  <si>
    <t>1.705=1.705 [A]</t>
  </si>
  <si>
    <t>181</t>
  </si>
  <si>
    <t>spc.66180150.R</t>
  </si>
  <si>
    <t>TPO/FPO střešní folie mechanicky kotvená nebo přitížená, tl. 1,8mm, vlastnosti dle PD</t>
  </si>
  <si>
    <t>1.705*1.1655 Přepočtené koeficientem množství=1.987 [A]</t>
  </si>
  <si>
    <t>182</t>
  </si>
  <si>
    <t>712363605.1.R</t>
  </si>
  <si>
    <t>Provedení povlakové krytiny střech plochých do 10° s mechanicky kotvenou izolací včetně položení fólie a horkovzdušného svaření tl. tepelné izolace přes 240 mm</t>
  </si>
  <si>
    <t>Provedení povlakové krytiny střech plochých do 10° s mechanicky kotvenou izolací včetně položení fólie a horkovzdušného svaření tl. tepelné izolace přes 240 mm budovy výšky do 18 m, kotvené do betonu</t>
  </si>
  <si>
    <t>879.319-1.705=877.614 [A]</t>
  </si>
  <si>
    <t>183</t>
  </si>
  <si>
    <t>877.614*1.1655 Přepočtené koeficientem množství=1 022.859 [A]</t>
  </si>
  <si>
    <t>184</t>
  </si>
  <si>
    <t>712811101</t>
  </si>
  <si>
    <t>Provedení povlakové krytiny střech samostatným vytažením izolačního povlaku za studena na konstrukce převyšující úroveň střechy, nátěrem penetračním</t>
  </si>
  <si>
    <t>(13*4+23.2+5.35+8.8+12.4)*2*1+(13+5.45)*2*0.5=221.950 [A] 
(5.125+8.9+5+8.85)*2*0.5=27.875 [B] 
1.55*0.2=0.310 [C] 
Celkem: 221.95+27.875+0.31=250.135 [D]</t>
  </si>
  <si>
    <t>185</t>
  </si>
  <si>
    <t>250.135*0.00035 Přepočtené koeficientem množství=0.088 [A]</t>
  </si>
  <si>
    <t>186</t>
  </si>
  <si>
    <t>712841559</t>
  </si>
  <si>
    <t>Provedení povlakové krytiny střech samostatným vytažením izolačního povlaku pásy přitavením na konstrukce převyšující úroveň střechy, NAIP</t>
  </si>
  <si>
    <t>187</t>
  </si>
  <si>
    <t>250.135*1.2 Přepočtené koeficientem množství=300.162 [A]</t>
  </si>
  <si>
    <t>188</t>
  </si>
  <si>
    <t>712861703</t>
  </si>
  <si>
    <t>Provedení povlakové krytiny střech samostatným vytažením izolačního povlaku fólií na konstrukce převyšující úroveň střechy, přilepenou lepidlem v plné ploše</t>
  </si>
  <si>
    <t>(12.72*4+22.92+5.07+8.52+12.12)*2*0.9+(12.72+5.17)*2*0.35=191.641 [A] 
(4.845+8.62+4.72+8.57)*2*0.35=18.729 [B] 
1.55*0.2=0.310 [C] 
Celkem: 191.641+18.729+0.31=210.680 [D]</t>
  </si>
  <si>
    <t>189</t>
  </si>
  <si>
    <t>210.68*1.2 Přepočtené koeficientem množství=252.816 [A]</t>
  </si>
  <si>
    <t>190</t>
  </si>
  <si>
    <t>712998005.1.R</t>
  </si>
  <si>
    <t>Provedení povlakové krytiny střech - ostatní práce montáž odvodňovacího prvku atikového chrliče z Pz plechu s povrchovou úpravou, na dešťovou vodu 100/300mm s v</t>
  </si>
  <si>
    <t>Provedení povlakové krytiny střech - ostatní práce montáž odvodňovacího prvku atikového chrliče z Pz plechu s povrchovou úpravou, na dešťovou vodu 100/300mm s vyhříváním a teplotním čidlem</t>
  </si>
  <si>
    <t>11/K 6=6.000 [A] 
12/K 7=7.000 [B] 
Celkem: 6+7=13.000 [C]</t>
  </si>
  <si>
    <t>191</t>
  </si>
  <si>
    <t>28342471.1.R</t>
  </si>
  <si>
    <t>11/K - chrlič atikový 100/300mm - 900mm</t>
  </si>
  <si>
    <t>192</t>
  </si>
  <si>
    <t>28342471.2.R</t>
  </si>
  <si>
    <t>12/K - chrlič atikový 100/300mm - 650mm</t>
  </si>
  <si>
    <t>193</t>
  </si>
  <si>
    <t>712998005.2.R</t>
  </si>
  <si>
    <t>Provedení povlakové krytiny střech - ostatní práce montáž odvodňovacího prvku atikového chrliče z Pz plechu s povrchovou úpravou, na dešťovou vodu D 150mm</t>
  </si>
  <si>
    <t>26/K 2=2.000 [A] 
Celkem: 2=2.000 [B]</t>
  </si>
  <si>
    <t>194</t>
  </si>
  <si>
    <t>28342471</t>
  </si>
  <si>
    <t>chrlič atikový DN 125 s manžetou pro hydroizolaci z PVC-P</t>
  </si>
  <si>
    <t>195</t>
  </si>
  <si>
    <t>998712101</t>
  </si>
  <si>
    <t>Přesun hmot pro povlakové krytiny stanovený z hmotnosti přesunovaného materiálu vodorovná dopravní vzdálenost do 50 m v objektech výšky do 6 m</t>
  </si>
  <si>
    <t>713</t>
  </si>
  <si>
    <t>Izolace tepelné</t>
  </si>
  <si>
    <t>196</t>
  </si>
  <si>
    <t>713121111</t>
  </si>
  <si>
    <t>Montáž tepelné izolace podlah rohožemi, pásy, deskami, dílci, bloky (izolační materiál ve specifikaci) kladenými volně jednovrstvá</t>
  </si>
  <si>
    <t>197</t>
  </si>
  <si>
    <t>28376557</t>
  </si>
  <si>
    <t>deska polystyrénová pro snížení kročejového hluku (max. zatížení 6,5 kN/m2) tl 30mm</t>
  </si>
  <si>
    <t>243.9*1.02 Přepočtené koeficientem množství=248.778 [A]</t>
  </si>
  <si>
    <t>198</t>
  </si>
  <si>
    <t>28376558</t>
  </si>
  <si>
    <t>deska polystyrénová pro snížení kročejového hluku (max. zatížení 6,5 kN/m2) tl 40mm</t>
  </si>
  <si>
    <t>159.08*1.02 Přepočtené koeficientem množství=162.262 [A]</t>
  </si>
  <si>
    <t>199</t>
  </si>
  <si>
    <t>713131141</t>
  </si>
  <si>
    <t>Montáž tepelné izolace stěn rohožemi, pásy, deskami, dílci, bloky (izolační materiál ve specifikaci) lepením celoplošně</t>
  </si>
  <si>
    <t>ZS1 
65.736=65.736 [A] 
Mezisoučet: 65.736=65.736 [B] 
'Atiky 
(13*4+23.2+5.35+8.8+12.4)*2*1+(13+5.45)*2*0.5=221.950 [C] 
1.35*34*1=45.900 [D] 
(5.125+8.9+5+8.85)*2*0.5=27.875 [E] 
Mezisoučet: 221.95+45.9+27.875=295.725 [F] 
Celkem: 65.736+221.95+45.9+27.875=361.461 [G]</t>
  </si>
  <si>
    <t>200</t>
  </si>
  <si>
    <t>65.736*1.05 Přepočtené koeficientem množství=69.023 [A]</t>
  </si>
  <si>
    <t>201</t>
  </si>
  <si>
    <t>28372316</t>
  </si>
  <si>
    <t>deska EPS 100 pro konstrukce s běžným zatížením ?=0,037 tl 140mm</t>
  </si>
  <si>
    <t>295.725*1.05 Přepočtené koeficientem množství=310.511 [A]</t>
  </si>
  <si>
    <t>202</t>
  </si>
  <si>
    <t>713141131</t>
  </si>
  <si>
    <t>Montáž tepelné izolace střech plochých rohožemi, pásy, deskami, dílci, bloky (izolační materiál ve specifikaci) přilepenými za studena zplna, jednovrstvá</t>
  </si>
  <si>
    <t>203</t>
  </si>
  <si>
    <t>28375921</t>
  </si>
  <si>
    <t>deska EPS 200 pro konstrukce s velmi vysokým zatížením ?=0,034 tl 50mm</t>
  </si>
  <si>
    <t>1.705*1.02 Přepočtené koeficientem množství=1.739 [A]</t>
  </si>
  <si>
    <t>204</t>
  </si>
  <si>
    <t>713141151</t>
  </si>
  <si>
    <t>Montáž tepelné izolace střech plochých rohožemi, pásy, deskami, dílci, bloky (izolační materiál ve specifikaci) kladenými volně jednovrstvá</t>
  </si>
  <si>
    <t>342.9+89.64=432.540 [A]</t>
  </si>
  <si>
    <t>205</t>
  </si>
  <si>
    <t>28375963</t>
  </si>
  <si>
    <t>deska EPS 200 pro konstrukce s velmi vysokým zatížením ?=0,034 tl 200mm</t>
  </si>
  <si>
    <t>432.54*1.02 Přepočtené koeficientem množství=441.191 [A]</t>
  </si>
  <si>
    <t>206</t>
  </si>
  <si>
    <t>713141152</t>
  </si>
  <si>
    <t>Montáž tepelné izolace střech plochých rohožemi, pásy, deskami, dílci, bloky (izolační materiál ve specifikaci) kladenými volně dvouvrstvá</t>
  </si>
  <si>
    <t>342.9+327.2=670.100 [A]</t>
  </si>
  <si>
    <t>207</t>
  </si>
  <si>
    <t>670.1*2.04 Přepočtené koeficientem množství=1 367.004 [A]</t>
  </si>
  <si>
    <t>208</t>
  </si>
  <si>
    <t>713141311</t>
  </si>
  <si>
    <t>Montáž tepelné izolace střech plochých spádovými klíny v ploše kladenými volně</t>
  </si>
  <si>
    <t>209</t>
  </si>
  <si>
    <t>28376143</t>
  </si>
  <si>
    <t>klín izolační z pěnového polystyrenu EPS 200 spád do 5%</t>
  </si>
  <si>
    <t>759.740*(0.04+0.18)/2=83.571 [A]</t>
  </si>
  <si>
    <t>210</t>
  </si>
  <si>
    <t>713141351</t>
  </si>
  <si>
    <t>Montáž tepelné izolace střech plochých spádovými klíny na zhlaví atiky šířky do 500 mm přilepenými za studena zplna</t>
  </si>
  <si>
    <t>'atika nová 
(12.5*4+13*2+13*2)*0.5=51.000 [A] 
(5.85*2+12.9*2+8.8*2+(8.9+5.125))*0.5=34.563 [B] 
Mezisoučet: 51+34.563=85.563 [C] 
''atika stávající 
1.35*34*0.6+0.7*0.7*38+12.5*0.7=54.910 [D] 
(9.4+5.325)*0.45+(9.35+5)*2*0.4=18.106 [E] 
Celkem: 51+34.563+54.91+18.106=158.579 [F]</t>
  </si>
  <si>
    <t>211</t>
  </si>
  <si>
    <t>28376141</t>
  </si>
  <si>
    <t>klín izolační z pěnového polystyrenu EPS 100 spád do 5%</t>
  </si>
  <si>
    <t>'atika nová 
(12.5*4+13*2+13*2)*0.5*(0.15+0.04)/2=4.845 [A] 
(5.85*2+12.9*2+8.8*2+(8.9+5.125))*0.5*(0.15+0.04)/2=3.283 [B] 
Mezisoučet: 4.845+3.283=8.128 [C] 
''atika stávající 
1.35*34*0.6*(0.15+0.04)/2+0.7*0.7*38*(0.15+0.04)/2+12.5*0.7*(0.15+0.04)/2=5.216 [D] 
(9.4+5.325)*0.45*(0.15+0.04)/2+(9.35+5)*2*0.4*(0.15+0.04)/2=1.720 [E] 
Celkem: 4.845+3.283+5.216+1.72=15.064 [F]</t>
  </si>
  <si>
    <t>212</t>
  </si>
  <si>
    <t>998713101</t>
  </si>
  <si>
    <t>Přesun hmot pro izolace tepelné stanovený z hmotnosti přesunovaného materiálu vodorovná dopravní vzdálenost do 50 m v objektech výšky do 6 m</t>
  </si>
  <si>
    <t>721</t>
  </si>
  <si>
    <t>Zdravotechnika - vnitřní kanalizace</t>
  </si>
  <si>
    <t>213</t>
  </si>
  <si>
    <t>721241104</t>
  </si>
  <si>
    <t>Lapače střešních splavenin litinové DN 200</t>
  </si>
  <si>
    <t>214</t>
  </si>
  <si>
    <t>998721101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</si>
  <si>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</si>
  <si>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</si>
  <si>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</si>
  <si>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215</t>
  </si>
  <si>
    <t>722250143.1.R</t>
  </si>
  <si>
    <t>Požární příslušenství a armatury hydrantový systém s tvarově stálou hadicí prosklený D 19 x 30 m</t>
  </si>
  <si>
    <t>SOUBOR</t>
  </si>
  <si>
    <t>762</t>
  </si>
  <si>
    <t>Konstrukce tesařské</t>
  </si>
  <si>
    <t>216</t>
  </si>
  <si>
    <t>762361312</t>
  </si>
  <si>
    <t>Konstrukční vrstva pod klempířské prvky pro oplechování horních ploch zdí a nadezdívek (atik) z desek dřevoštěpkových šroubovaných do podkladu, tloušťky desky 2</t>
  </si>
  <si>
    <t>Konstrukční vrstva pod klempířské prvky pro oplechování horních ploch zdí a nadezdívek (atik) z desek dřevoštěpkových šroubovaných do podkladu, tloušťky desky 22 mm</t>
  </si>
  <si>
    <t>217</t>
  </si>
  <si>
    <t>762431036</t>
  </si>
  <si>
    <t>Obložení stěn z dřevoštěpkových desek OSB přibíjených na pero a drážku broušených, tloušťky desky 22 mm</t>
  </si>
  <si>
    <t>Atiky 
(13*4+23.2+5.35+8.8+12.4)*2*1+(13+5.45)*2*0.5=221.950 [A] 
(5.125+8.9+5+8.85)*2*0.5=27.875 [B] 
Celkem: 221.95+27.875=249.825 [C]</t>
  </si>
  <si>
    <t>218</t>
  </si>
  <si>
    <t>998762101</t>
  </si>
  <si>
    <t>Přesun hmot pro konstrukce tesařské stanovený z hmotnosti přesunovaného materiálu vodorovná dopravní vzdálenost do 50 m v objektech výšky do 6 m</t>
  </si>
  <si>
    <t>763</t>
  </si>
  <si>
    <t>Konstrukce suché výstavby</t>
  </si>
  <si>
    <t>219</t>
  </si>
  <si>
    <t>763121413</t>
  </si>
  <si>
    <t>Stěna předsazená ze sádrokartonových desek s nosnou konstrukcí z ocelových profilů CW, UW jednoduše opláštěná deskou standardní A tl. 12,5 mm bez izolace, EI 15</t>
  </si>
  <si>
    <t>Stěna předsazená ze sádrokartonových desek s nosnou konstrukcí z ocelových profilů CW, UW jednoduše opláštěná deskou standardní A tl. 12,5 mm bez izolace, EI 15, stěna tl. 87,5 mm, profil 75</t>
  </si>
  <si>
    <t>'provizorní ochrana proti vlivům stavby - prachu, hluku apod. 
3.3*(10.42+8.4)=62.106 [A]</t>
  </si>
  <si>
    <t>220</t>
  </si>
  <si>
    <t>763121811</t>
  </si>
  <si>
    <t>Demontáž předsazených nebo šachtových stěn ze sádrokartonových desek s nosnou konstrukcí z ocelových profilů jednoduchých, opláštění jednoduché</t>
  </si>
  <si>
    <t>'vč. zárubní a dveří 
62.106=62.106 [A]</t>
  </si>
  <si>
    <t>221</t>
  </si>
  <si>
    <t>763131821</t>
  </si>
  <si>
    <t>Demontáž podhledu nebo samostatného požárního předělu ze sádrokartonových desek s nosnou konstrukcí dvouvrstvou z ocelových profilů, opláštění jednoduché</t>
  </si>
  <si>
    <t>'u zdvihacího zařízení' 
2.75*1.555=4.276 [A]</t>
  </si>
  <si>
    <t>222</t>
  </si>
  <si>
    <t>763181311</t>
  </si>
  <si>
    <t>Výplně otvorů konstrukcí ze sádrokartonových desek montáž zárubně kovové s konstrukcí jednokřídlové</t>
  </si>
  <si>
    <t>'dveře do dočasné příčky 
2=2.000 [A]</t>
  </si>
  <si>
    <t>223</t>
  </si>
  <si>
    <t>55331590</t>
  </si>
  <si>
    <t>zárubeň jednokřídlá ocelová pro sádrokartonové příčky tl stěny 75-100mm rozměru 800/1970, 2100mm</t>
  </si>
  <si>
    <t>224</t>
  </si>
  <si>
    <t>61160052</t>
  </si>
  <si>
    <t>dveře jednokřídlé dřevěné bez povrchové úpravy plné 800x1970mm</t>
  </si>
  <si>
    <t>225</t>
  </si>
  <si>
    <t>763431001</t>
  </si>
  <si>
    <t>Montáž podhledu minerálního včetně zavěšeného roštu viditelného s panely vyjímatelnými, velikosti panelů do 0,36 m2</t>
  </si>
  <si>
    <t>52.93 52.93=52.930 [A] 
405.61 405.61=405.610 [B] 
20.08 20.08=20.080 [C] 
1.75 1.75=1.750 [D] 
Celkem: 52.93+405.61+20.08+1.75=480.370 [E]</t>
  </si>
  <si>
    <t>226</t>
  </si>
  <si>
    <t>59036072.1.R</t>
  </si>
  <si>
    <t>panel akustický zavěšený viditelný rošt bílá tl 24mm</t>
  </si>
  <si>
    <t>52.93=52.930 [A] 
52.93*1.05 Přepočtené koeficientem množství=55.577 [B]</t>
  </si>
  <si>
    <t>227</t>
  </si>
  <si>
    <t>59036500.1.R</t>
  </si>
  <si>
    <t>deska podhledová minerální rovná bílá jemně texturovaná bez perforace 19x600x600mm</t>
  </si>
  <si>
    <t>405.61=405.610 [A] 
405.61*1.05 Přepočtené koeficientem množství=425.891 [B]</t>
  </si>
  <si>
    <t>228</t>
  </si>
  <si>
    <t>59036517</t>
  </si>
  <si>
    <t>deska podhledová minerální rovná bílá jemně texturovaná bez perforace zvuková pohltivá tlumivá 19x600x600mm</t>
  </si>
  <si>
    <t>20.08=20.080 [A] 
20.08*1.05 Přepočtené koeficientem množství=21.084 [B]</t>
  </si>
  <si>
    <t>229</t>
  </si>
  <si>
    <t>60715157.1.R</t>
  </si>
  <si>
    <t>deska podhledová dřevovláknitá zvukově a tepelně izolační tl 15mm</t>
  </si>
  <si>
    <t>1.75=1.750 [A] 
1.75*1.05 Přepočtené koeficientem množství=1.838 [B]</t>
  </si>
  <si>
    <t>230</t>
  </si>
  <si>
    <t>998763301</t>
  </si>
  <si>
    <t>Přesun hmot pro konstrukce montované z desek sádrokartonových, sádrovláknitých, cementovláknitých nebo cementových stanovený z hmotnosti přesunovaného materiálu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</si>
  <si>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</si>
  <si>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25.268-19.402=5.866 [A]</t>
  </si>
  <si>
    <t>764</t>
  </si>
  <si>
    <t>Konstrukce klempířské</t>
  </si>
  <si>
    <t>231</t>
  </si>
  <si>
    <t>764002841.1.R</t>
  </si>
  <si>
    <t>Demontáž klempířských konstrukcí oplechování horních ploch zdí a nadezdívek, parapetů, žlabů, svodů (vč.litinových částí) a ostatních prvků do suti</t>
  </si>
  <si>
    <t>232</t>
  </si>
  <si>
    <t>764212663</t>
  </si>
  <si>
    <t>Oplechování střešních prvků z pozinkovaného plechu s povrchovou úpravou okapu střechy rovné okapovým plechem rš 250 mm</t>
  </si>
  <si>
    <t>21K 8=8.000 [A]</t>
  </si>
  <si>
    <t>233</t>
  </si>
  <si>
    <t>764214608</t>
  </si>
  <si>
    <t>Oplechování horních ploch zdí a nadezdívek (atik) z pozinkovaného plechu s povrchovou úpravou mechanicky kotvené rš 750 mm</t>
  </si>
  <si>
    <t>3/K - RŠ 700 73=73.000 [A] 
4/K - RŠ 700 13.8=13.800 [B] 
23/K - RŠ 700 15.5=15.500 [C] 
Celkem: 73+13.8+15.5=102.300 [D]</t>
  </si>
  <si>
    <t>234</t>
  </si>
  <si>
    <t>764214609</t>
  </si>
  <si>
    <t>Oplechování horních ploch zdí a nadezdívek (atik) z pozinkovaného plechu s povrchovou úpravou mechanicky kotvené rš 800 mm</t>
  </si>
  <si>
    <t>8/K - oplechování rámové kce pro antény 3.3=3.300 [A]</t>
  </si>
  <si>
    <t>235</t>
  </si>
  <si>
    <t>764214611</t>
  </si>
  <si>
    <t>Oplechování horních ploch zdí a nadezdívek (atik) z pozinkovaného plechu s povrchovou úpravou mechanicky kotvené přes rš 800 mm</t>
  </si>
  <si>
    <t>5/K - atiková dilatace, RŠ 1000 28*1=28.000 [A] 
6/K 74.5*0.95=70.775 [B] 
7/K - atikové zdivo s navázáním na stěnu haly 10.6*0.9=9.540 [C] 
Celkem: 28+70.775+9.54=108.315 [D]</t>
  </si>
  <si>
    <t>236</t>
  </si>
  <si>
    <t>764218606</t>
  </si>
  <si>
    <t>Oplechování říms a ozdobných prvků z pozinkovaného plechu s povrchovou úpravou rovných, bez rohů mechanicky kotvené rš 500 mm</t>
  </si>
  <si>
    <t>24/K - oplechování atikového zdiva s navázáním na stěnu 25=25.000 [A]</t>
  </si>
  <si>
    <t>237</t>
  </si>
  <si>
    <t>764225409</t>
  </si>
  <si>
    <t>Oplechování horních ploch zdí a nadezdívek (atik) z hliníkového plechu celoplošně lepené rš 800 mm</t>
  </si>
  <si>
    <t>2/K - parapety otvorů s mřížemi 1.45*9=13.050 [A]</t>
  </si>
  <si>
    <t>238</t>
  </si>
  <si>
    <t>764226444</t>
  </si>
  <si>
    <t>Oplechování parapetů z hliníkového plechu rovných celoplošně lepené, bez rohů rš 330 mm</t>
  </si>
  <si>
    <t>1/K - RŠ 280 1.45*45=65.250 [A]</t>
  </si>
  <si>
    <t>239</t>
  </si>
  <si>
    <t>764311613</t>
  </si>
  <si>
    <t>Lemování zdí z pozinkovaného plechu s povrchovou úpravou boční nebo horní rovné, střech s krytinou skládanou mimo prejzovou rš 250 mm</t>
  </si>
  <si>
    <t>7/K - příponka RŠ 200 10.6=10.600 [A] 
9/K - příponka RŠ 250 5=5.000 [B] 
24/K - příponka RŠ 250 25=25.000 [C] 
25/K - příponka RŠ 200 6=6.000 [D] 
Celkem: 10.6+5+25+6=46.600 [E]</t>
  </si>
  <si>
    <t>240</t>
  </si>
  <si>
    <t>764311614</t>
  </si>
  <si>
    <t>Lemování zdí z pozinkovaného plechu s povrchovou úpravou boční nebo horní rovné, střech s krytinou skládanou mimo prejzovou rš 330 mm</t>
  </si>
  <si>
    <t>22/K 3.5=3.500 [A]</t>
  </si>
  <si>
    <t>241</t>
  </si>
  <si>
    <t>764311615</t>
  </si>
  <si>
    <t>Lemování zdí z pozinkovaného plechu s povrchovou úpravou boční nebo horní rovné, střech s krytinou skládanou mimo prejzovou rš 400 mm</t>
  </si>
  <si>
    <t>25/K 6=6.000 [A]</t>
  </si>
  <si>
    <t>242</t>
  </si>
  <si>
    <t>764314612</t>
  </si>
  <si>
    <t>Lemování prostupů z pozinkovaného plechu s povrchovou úpravou bez lišty, střech s krytinou skládanou nebo z plechu</t>
  </si>
  <si>
    <t>10/K - lemování komínu RŠ 400 2.5*0.4*1.1=1.100 [A]</t>
  </si>
  <si>
    <t>243</t>
  </si>
  <si>
    <t>764314654.1.R</t>
  </si>
  <si>
    <t>Žlabový ochranný plech z pozinkovaného plechu s povrchovou úpravou 200 x 600 mm</t>
  </si>
  <si>
    <t>13/K 13=13.000 [A]</t>
  </si>
  <si>
    <t>244</t>
  </si>
  <si>
    <t>764511602</t>
  </si>
  <si>
    <t>Žlab podokapní z pozinkovaného plechu s povrchovou úpravou včetně háků a čel půlkruhový rš 330 mm</t>
  </si>
  <si>
    <t>16/K 6.5=6.500 [A]</t>
  </si>
  <si>
    <t>245</t>
  </si>
  <si>
    <t>764511603</t>
  </si>
  <si>
    <t>Žlab podokapní z pozinkovaného plechu s povrchovou úpravou včetně háků a čel půlkruhový rš 400 mm</t>
  </si>
  <si>
    <t>14/K 29.8=29.800 [A] 
15/K 21.8=21.800 [B] 
Celkem: 29.8+21.8=51.600 [C]</t>
  </si>
  <si>
    <t>246</t>
  </si>
  <si>
    <t>764511644</t>
  </si>
  <si>
    <t>Žlab podokapní z pozinkovaného plechu s povrchovou úpravou včetně háků a čel kotlík oválný (trychtýřový), rš žlabu/průměr svodu 400/100 mm</t>
  </si>
  <si>
    <t>247</t>
  </si>
  <si>
    <t>764518623</t>
  </si>
  <si>
    <t>Svod z pozinkovaného plechu s upraveným povrchem včetně objímek, kolen a odskoků kruhový, průměru 120 mm</t>
  </si>
  <si>
    <t>17/K 3=3.000 [A] 
18/K 2=2.000 [B] 
19/K 2.5=2.500 [C] 
20/K 2.5=2.500 [D] 
Celkem: 3+2+2.5+2.5=10.000 [E]</t>
  </si>
  <si>
    <t>248</t>
  </si>
  <si>
    <t>764518699</t>
  </si>
  <si>
    <t>Svod z žárově zinkované oceli s vnitřním epoxidem upraveným povrchem včetně objímek, průměru 200 mm</t>
  </si>
  <si>
    <t>17.1/K 2.5=2.500 [A] 
18.1/K 2.5=2.500 [B] 
19.1/K 2.5=2.500 [C] 
20.1/K 2.5=2.500 [D] 
27/K 9=9.000 [E] 
Celkem: 2.5+2.5+2.5+2.5+9=19.000 [F]</t>
  </si>
  <si>
    <t>249</t>
  </si>
  <si>
    <t>998764101</t>
  </si>
  <si>
    <t>Přesun hmot pro konstrukce klempířské stanovený z hmotnosti přesunovaného materiálu vodorovná dopravní vzdálenost do 50 m v objektech výšky do 6 m</t>
  </si>
  <si>
    <t>766</t>
  </si>
  <si>
    <t>Konstrukce truhlářské</t>
  </si>
  <si>
    <t>250</t>
  </si>
  <si>
    <t>766691914</t>
  </si>
  <si>
    <t>Ostatní práce vyvěšení nebo zavěšení křídel s případným uložením a opětovným zavěšením po provedení stavebních změn dřevěných dveřních, plochy do 2 m2</t>
  </si>
  <si>
    <t>1.PP 20+10=30.000 [A] 
1.NP 40=40.000 [B] 
Celkem: 30+40=70.000 [C]</t>
  </si>
  <si>
    <t>251</t>
  </si>
  <si>
    <t>766694112</t>
  </si>
  <si>
    <t>Montáž ostatních truhlářských konstrukcí parapetních desek dřevěných nebo plastových šířky do 300 mm, délky přes 1000 do 1600 mm</t>
  </si>
  <si>
    <t>252</t>
  </si>
  <si>
    <t>60794103</t>
  </si>
  <si>
    <t>parapet dřevotřískový vnitřní povrch laminátový š 300mm</t>
  </si>
  <si>
    <t>48*1.45=69.600 [A]</t>
  </si>
  <si>
    <t>253</t>
  </si>
  <si>
    <t>60794121</t>
  </si>
  <si>
    <t>koncovka PVC k parapetním dřevotřískovým deskám 600mm</t>
  </si>
  <si>
    <t>254</t>
  </si>
  <si>
    <t>998766101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</si>
  <si>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</si>
  <si>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</si>
  <si>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</si>
  <si>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255</t>
  </si>
  <si>
    <t>767-005/Z.R</t>
  </si>
  <si>
    <t>M+D 5/Z - PVC trubka D 110mm dl.800mm vč. nerezových mřížek na obou koncích</t>
  </si>
  <si>
    <t>256</t>
  </si>
  <si>
    <t>767-006/Z.R</t>
  </si>
  <si>
    <t>M+D 6/Z - ocelová otvíravá mříž ke dveřím 800/1970mm s vlastní zárubní, vzhled a vybavení dle PD</t>
  </si>
  <si>
    <t>257</t>
  </si>
  <si>
    <t>767-007/Z.R</t>
  </si>
  <si>
    <t>M+D 7/Z - ocelová otvíravá mříž ke dveřím 800/1970mm s vlastní zárubní, vzhled a vybavení dle PD</t>
  </si>
  <si>
    <t>258</t>
  </si>
  <si>
    <t>767-008/Z.R</t>
  </si>
  <si>
    <t>M+D 8/Z - zastřešení vstupu 1600/800mm, tvrzené bezpečnostní sklo+nerezová ocel, vzhled a vybavení dle PD</t>
  </si>
  <si>
    <t>259</t>
  </si>
  <si>
    <t>767-009/Z.R</t>
  </si>
  <si>
    <t>M+D 9/Z - repase dřevěného schodišťového madla dl. 1250mm s ocel. podpěrami, očištění, obroušení, povrchová úprava dle PD</t>
  </si>
  <si>
    <t>260</t>
  </si>
  <si>
    <t>767-010/Z.R</t>
  </si>
  <si>
    <t>M+D 10/Z - repase dřevěného schodišťového madla dl. 1400mm s ocel. podpěrami, očištění, obroušení, povrchová úprava dle PD</t>
  </si>
  <si>
    <t>261</t>
  </si>
  <si>
    <t>767-011/Z.R</t>
  </si>
  <si>
    <t>M+D 11/Z - repase schodišťového ocelového zábradlí s dřevěným madlem, očištění, obroušení, povrchová úprava dle PD</t>
  </si>
  <si>
    <t>262</t>
  </si>
  <si>
    <t>767-012/Z.R</t>
  </si>
  <si>
    <t>M+D 12/Z - repase oboustranného ocelového madla, očištění, obroušení, povrchová úprava dle PD</t>
  </si>
  <si>
    <t>263</t>
  </si>
  <si>
    <t>767-013/Z.R</t>
  </si>
  <si>
    <t>M+D 13/Z - ocelový žárově zinkovaný stojan pro dvě kola, kotvený nerez šrouby, vzhled viz PD</t>
  </si>
  <si>
    <t>264</t>
  </si>
  <si>
    <t>767-015/Z.R</t>
  </si>
  <si>
    <t>M+D 15/Z - kotevní objímky pro anténní stožáry</t>
  </si>
  <si>
    <t>265</t>
  </si>
  <si>
    <t>767-016/Z.R</t>
  </si>
  <si>
    <t>M+D 16/Z - konzoly pro 4 kondenzační jednotky na zateplené fasádě</t>
  </si>
  <si>
    <t>266</t>
  </si>
  <si>
    <t>767-018/Z.R</t>
  </si>
  <si>
    <t>M+D 18/Z - lockscreen rolety do odbavovací haly s motorem, senzorem a dálkovým ovladačem, vzhled, provedení a vybavení dle PD</t>
  </si>
  <si>
    <t>'3075×6000mm - 10ks' 
1=1.000 [A]</t>
  </si>
  <si>
    <t>267</t>
  </si>
  <si>
    <t>767-019/Z.R</t>
  </si>
  <si>
    <t>M+D 19/Z - úprava stávajícího zábradlí na ochozu</t>
  </si>
  <si>
    <t>u zdvihacího zařízení 1.6=1.600 [A]</t>
  </si>
  <si>
    <t>268</t>
  </si>
  <si>
    <t>767-020/Z.R</t>
  </si>
  <si>
    <t>M+D 20/Z - ocel.úhelník 100/40/3mm - zúžení spáry objektové dilatace, vč. povrchové úpravy dle PD</t>
  </si>
  <si>
    <t>13m 82=82.000 [A]</t>
  </si>
  <si>
    <t>269</t>
  </si>
  <si>
    <t>767-021/Z.R</t>
  </si>
  <si>
    <t>M+D 21/Z - ocel.úhelníky 100/40/3mm+50/30/3 - zúžení spáry objektové dilatace, vč. povrchové úpravy dle PD</t>
  </si>
  <si>
    <t>1,4m 8=8.000 [A]</t>
  </si>
  <si>
    <t>270</t>
  </si>
  <si>
    <t>767-022/Z.R</t>
  </si>
  <si>
    <t>M+D 22/Z - ochrana přemístěného geodetického bodu - krabice z nerezového plechu se zateplenými dvířky</t>
  </si>
  <si>
    <t>271</t>
  </si>
  <si>
    <t>767-023/Z.R</t>
  </si>
  <si>
    <t>M+D 23/Z - hlavní označení železniční zastávky dle TŽN 73 6390, hliníková tabule P3 3475×600mm na nosné hliníkové konstrukci</t>
  </si>
  <si>
    <t>272</t>
  </si>
  <si>
    <t>767-024/Z.R</t>
  </si>
  <si>
    <t>M+D 24/Z - ocelová žárově zinkovaná konstrukce pro tabuli informačního systému, provedení dle PD</t>
  </si>
  <si>
    <t>273</t>
  </si>
  <si>
    <t>767132821.1.R</t>
  </si>
  <si>
    <t>Demontáž stávajícího označení železniční zastávky</t>
  </si>
  <si>
    <t>274</t>
  </si>
  <si>
    <t>767141800.R</t>
  </si>
  <si>
    <t>Demontáž konstrukcí pro beztmelé zasklení se zasklením</t>
  </si>
  <si>
    <t>'demontáž prosklené konstrukce vč. věže 
(1.1*2+3.85)*3.01=18.211 [A] 
(1.1+1.45)*2*4.21+1.1*1.45=23.066 [B] 
Celkem: 18.211+23.066=41.277 [C]</t>
  </si>
  <si>
    <t>275</t>
  </si>
  <si>
    <t>767154820.1.R</t>
  </si>
  <si>
    <t>Demontáž a úprava reklamního panelu vč. osvětlení</t>
  </si>
  <si>
    <t>1.2*2.1=2.520 [A]</t>
  </si>
  <si>
    <t>276</t>
  </si>
  <si>
    <t>767161833.R</t>
  </si>
  <si>
    <t>Demontáž zábradlí k dalšímu použití rovného nerozebíratelný spoj hmotnosti 1 m zábradlí do 20 kg</t>
  </si>
  <si>
    <t>277</t>
  </si>
  <si>
    <t>767531111.R</t>
  </si>
  <si>
    <t>Montáž vstupních čistících zón z rohoží kovových nebo plastových</t>
  </si>
  <si>
    <t>17/Z 0.9*1.5*4=5.400 [A]</t>
  </si>
  <si>
    <t>278</t>
  </si>
  <si>
    <t>69752076.1.R</t>
  </si>
  <si>
    <t>rohož vstupní provedení houževnatá pryž, modul 150x90 cm</t>
  </si>
  <si>
    <t>279</t>
  </si>
  <si>
    <t>767531126.R</t>
  </si>
  <si>
    <t>Montáž vstupních čistících zón z rohoží osazení rámu mosazného nebo hliníkového náběhového úzkého - 45 mm</t>
  </si>
  <si>
    <t>17/Z (0.9+1.5)*2*4=19.200 [A]</t>
  </si>
  <si>
    <t>280</t>
  </si>
  <si>
    <t>69752152.R</t>
  </si>
  <si>
    <t>rámy náběhové-náběh úzký-45mm-Al</t>
  </si>
  <si>
    <t>281</t>
  </si>
  <si>
    <t>767541281.R</t>
  </si>
  <si>
    <t>Demontáž zdvojených podlah nosné konstrukce pro prostory s těžkým provozem z konstrukce z kovových rektifikačních stojek a rastrových profilů modulu 600 x 600 m</t>
  </si>
  <si>
    <t>Demontáž zdvojených podlah nosné konstrukce pro prostory s těžkým provozem z konstrukce z kovových rektifikačních stojek a rastrových profilů modulu 600 x 600 mm výšky do 500 mm</t>
  </si>
  <si>
    <t>'1.NP - /10/ 
36.9=36.900 [A]</t>
  </si>
  <si>
    <t>282</t>
  </si>
  <si>
    <t>767661811.R</t>
  </si>
  <si>
    <t>Demontáž mříží pevných nebo otevíravých</t>
  </si>
  <si>
    <t>'1.NP 
1.35*1.8*(15+17)=77.760 [A]</t>
  </si>
  <si>
    <t>283</t>
  </si>
  <si>
    <t>767662110.R</t>
  </si>
  <si>
    <t>Montáž mříží pevných, připevněných šroubováním</t>
  </si>
  <si>
    <t>1/Z 1.28*1.77*44=99.686 [A] 
2/Z 1.22*1.67*2=4.075 [B] 
3/Z 1.25*1.67*7=14.613 [C] 
Celkem: 99.686+4.075+14.613=118.374 [D]</t>
  </si>
  <si>
    <t>284</t>
  </si>
  <si>
    <t>spc767001.R</t>
  </si>
  <si>
    <t>ocelové vnější mříže do okenních otvorů, žárově zinkované + komaxit</t>
  </si>
  <si>
    <t>1/Z 65*44=2 860.000 [A] 
2/Z 65.3*2=130.600 [B] 
3/Z 62.7*7=438.900 [C] 
Celkem: 2860+130.6+438.9=3 429.500 [D]</t>
  </si>
  <si>
    <t>285</t>
  </si>
  <si>
    <t>767662210.R</t>
  </si>
  <si>
    <t>Montáž mříží otvíravých</t>
  </si>
  <si>
    <t>4/Z - branka 1.1*2=2.200 [A]</t>
  </si>
  <si>
    <t>286</t>
  </si>
  <si>
    <t>spc767002.R</t>
  </si>
  <si>
    <t>ocelová branka do kolárny, žárově zinkovaná + komaxit, nerez kování, vzhled a vybavení dle PD</t>
  </si>
  <si>
    <t>287</t>
  </si>
  <si>
    <t>767832101.R</t>
  </si>
  <si>
    <t>Montáž venkovních požárních žebříků do zdiva se suchovodem</t>
  </si>
  <si>
    <t>288</t>
  </si>
  <si>
    <t>44983001.R</t>
  </si>
  <si>
    <t>žebřík venkovní se suchovodem v provedení žárový Zn</t>
  </si>
  <si>
    <t>289</t>
  </si>
  <si>
    <t>767834111.R</t>
  </si>
  <si>
    <t>Montáž venkovních požárních žebříků Příplatek k cenám za montáž ochranného koše, připevněného šroubováním</t>
  </si>
  <si>
    <t>290</t>
  </si>
  <si>
    <t>767881112.R</t>
  </si>
  <si>
    <t>Montáž záchytného systému proti pádu bodů samostatných nebo v systému s poddajným kotvícím vedením do železobetonu chemickou kotvou</t>
  </si>
  <si>
    <t>291</t>
  </si>
  <si>
    <t>70921330.R</t>
  </si>
  <si>
    <t>kotvicí bod pro betonové konstrukce pomocí rozpěrné kotvy nebo chemické kotvy dl 600mm</t>
  </si>
  <si>
    <t>292</t>
  </si>
  <si>
    <t>70921330.1.R</t>
  </si>
  <si>
    <t>kotvicí bod pro betonové konstrukce pomocí rozpěrné kotvy nebo chemické kotvy dl 700mm</t>
  </si>
  <si>
    <t>293</t>
  </si>
  <si>
    <t>767881112.1.R</t>
  </si>
  <si>
    <t>Tahové zkoušky záchytného systému proti pádu</t>
  </si>
  <si>
    <t>294</t>
  </si>
  <si>
    <t>767881112.2.R</t>
  </si>
  <si>
    <t>Revize a předání do užívání</t>
  </si>
  <si>
    <t>295</t>
  </si>
  <si>
    <t>767995114.R</t>
  </si>
  <si>
    <t>Montáž ostatních atypických zámečnických konstrukcí hmotnosti přes 20 do 50 kg</t>
  </si>
  <si>
    <t>anténa, siréna 150 ostatní prvky na střeše dle PD 150=150.000 [A]</t>
  </si>
  <si>
    <t>296</t>
  </si>
  <si>
    <t>767996801.R</t>
  </si>
  <si>
    <t>Demontáž ostatních zámečnických konstrukcí o hmotnosti jednotlivých dílů rozebráním do 50 kg</t>
  </si>
  <si>
    <t>297</t>
  </si>
  <si>
    <t>767-N11.R</t>
  </si>
  <si>
    <t>M+D N11 - INFORMAČNÍ NÁSTĚNKA PRO TRVALÉ TURISTICKÉ PŘÍLEŽITOSTI</t>
  </si>
  <si>
    <t>Kompletní provedení dle PD vč. základů 
'- DVOUKŘÍDLÁ HLINÍKOVÁ VITRÍNA VHODNÁ DO EXTERIÉRU. 
'- ODOLNÁ PROTI VANDALISMU. 
'- POVRCHOVÁ ÚPRAVA KONSTRUKCE - VYSOKOVRSTVÝM ELOXEM NEBO PRÁŠKOVÁ VYPALOVACÍ BARVA. 
'- ROZMĚRY V. 1000 X Š. 1450 X HL. 40 MM. 
'- UMÍSTĚNÍ - SAMOTNĚ STOJÍCÍ NA HLINÍKOVÝCH SLOUPCÍCH 60x40x2700 ZABETONOVANÉ DO BETONOVÝCH PATEK. 
'- BOČNÍ OTEVÍRÁNÍ OBOU KŘÍDEL (JAKO OKNO) 
'- VODĚODOLNÉ PROVEDENÍ 
'- VÝPLŇ Z NEROZBITNÉHO PLNÉHO POLYKARBONÁTU ANTI-VANDAL 
'- SPOJOVACÍ MATERIÁL Z NEREZOVÉ OCELI 
'- UZAMYKÁNÍ BEZPEČNOSTNÍMI ZÁMKY (MOŽNOST UNIVERZÁLNÍHO KLÍČE PRO VÍCE VITRÍN) 
'- MAGNETICKÉ POZADÍ BARVA BÍLÁ. 
1=1.000 [A]</t>
  </si>
  <si>
    <t>298</t>
  </si>
  <si>
    <t>998767101.R</t>
  </si>
  <si>
    <t>Přesun hmot pro zámečnické konstrukce stanovený z hmotnosti přesunovaného materiálu vodorovná dopravní vzdálenost do 50 m v objektech výšky do 6 m</t>
  </si>
  <si>
    <t>768-119</t>
  </si>
  <si>
    <t>Výplně otvorů v obvodovém plášti</t>
  </si>
  <si>
    <t>299</t>
  </si>
  <si>
    <t>768-119-01/O.R</t>
  </si>
  <si>
    <t>M+D 1/O - vnější hliníkové dveře zasklené izolačním 3-sklem, otvor 1150/2150mm, vč. podkl.izol.profilu, vzhled a vybavení dle PD</t>
  </si>
  <si>
    <t>300</t>
  </si>
  <si>
    <t>768-119-02/O.R</t>
  </si>
  <si>
    <t>M+D 2/O - vnější hliníkové dveře zasklené izolačním 3-sklem, otvor 1150/2200mm, vč. podkl.izol.profilu, vzhled a vybavení dle PD</t>
  </si>
  <si>
    <t>301</t>
  </si>
  <si>
    <t>768-119-03/O.R</t>
  </si>
  <si>
    <t>M+D 3/O - vnější hliníkové dveře zasklené izolačním 3-sklem, otvor 1150/2200mm, vč. podkl.izol.profilu, vzhled a vybavení dle PD</t>
  </si>
  <si>
    <t>302</t>
  </si>
  <si>
    <t>768-119-04/O.R</t>
  </si>
  <si>
    <t>M+D 4/O - vnější hliníkové dveře zasklené izolačním 3-sklem, otvor 1150/2200mm, vč. podkl.izol.profilu, vzhled a vybavení dle PD</t>
  </si>
  <si>
    <t>303</t>
  </si>
  <si>
    <t>768-119-05/O.R</t>
  </si>
  <si>
    <t>M+D 5/O - vnější hliníkové dveře zasklené izolačním 3-sklem, otvor 1150/2200mm, vč. podkl.izol.profilu, vzhled a vybavení dle PD</t>
  </si>
  <si>
    <t>304</t>
  </si>
  <si>
    <t>768-119-06/O.R</t>
  </si>
  <si>
    <t>M+D 6/O - vnější plné hliníkové dveře s izolační výplní, otvor 1150/2200mm, vč. podkl.izol.profilu, vzhled a vybavení dle PD</t>
  </si>
  <si>
    <t>305</t>
  </si>
  <si>
    <t>768-119-07/O.R</t>
  </si>
  <si>
    <t>M+D 7/O - plastové okno O-OS-S, zasklené izol.3-sklem, otvor 1350/1800mm, vč. podkl.izol.profilu, vzhled a vybavení dle PD</t>
  </si>
  <si>
    <t>306</t>
  </si>
  <si>
    <t>768-119-08/O.R</t>
  </si>
  <si>
    <t>M+D 8/O - plastové okno S, zasklené izol.3-sklem, otvor 1350/600mm, vč. podkl.izol.profilu, vzhled a vybavení dle PD</t>
  </si>
  <si>
    <t>307</t>
  </si>
  <si>
    <t>768-119-09/O.R</t>
  </si>
  <si>
    <t>M+D 9/O - plastové okno O-OS-S, zasklené izol.3-sklem, otvor 1350/1800mm, vč. podkl.izol.profilu, vzhled a vybavení dle PD</t>
  </si>
  <si>
    <t>768-120</t>
  </si>
  <si>
    <t>Vnitřní hliníkové konstrukce</t>
  </si>
  <si>
    <t>308</t>
  </si>
  <si>
    <t>768-120-01/Al.R</t>
  </si>
  <si>
    <t>M+D 1Al/1S.37 - prosklené vnitřní hliníkové dveře s nadsvětlíkem do otvoru 1150/2550mm, vzhled a vybavení dle PD</t>
  </si>
  <si>
    <t>309</t>
  </si>
  <si>
    <t>768-120-02/Al.R</t>
  </si>
  <si>
    <t>M+D 2Al/1S.19 - prosklené vnitřní hliníkové dveře s nadsvětlíkem do otvoru 1150/2550mm, vzhled a vybavení dle PD</t>
  </si>
  <si>
    <t>310</t>
  </si>
  <si>
    <t>768-120-03/Al.R</t>
  </si>
  <si>
    <t>M+D 3Al/1C.16 - prosklená vnitřní hliníková stěna do otvoru 1725/3010mm, vzhled a vybavení dle PD</t>
  </si>
  <si>
    <t>768-121</t>
  </si>
  <si>
    <t>Vnitřní dveře požární</t>
  </si>
  <si>
    <t>311</t>
  </si>
  <si>
    <t>768-121-01/PO.R</t>
  </si>
  <si>
    <t>M+D 1PO/1S.33 - bezpečnostní požární dveře RC3, EW30 DP3+C, 800/1970mm, vč. zárubně, prahu/lišty, vzhled a vybavení dle PD</t>
  </si>
  <si>
    <t>312</t>
  </si>
  <si>
    <t>768-121-02/PO.R</t>
  </si>
  <si>
    <t>M+D 2PO/1S.36 - bezpečnostní požární dveře RC3, EW30 DP3+C, 800/1970mm, vč. zárubně, prahu/lišty, vzhled a vybavení dle PD</t>
  </si>
  <si>
    <t>313</t>
  </si>
  <si>
    <t>768-121-03/PO.R</t>
  </si>
  <si>
    <t>M+D 3PO/1S.37 - bezpečnostní požární dveře RC3, EW30 DP3+C, 800/1970mm, vč. zárubně, prahu/lišty, vzhled a vybavení dle PD</t>
  </si>
  <si>
    <t>768-122</t>
  </si>
  <si>
    <t>Vnitřní dveře</t>
  </si>
  <si>
    <t>314</t>
  </si>
  <si>
    <t>768-122-01/D.R</t>
  </si>
  <si>
    <t>M+D 1D/1S.01 - vnitřní plné dřevěné dveře, 800/1970mm, vč. zárubně, prahu/lišty, vzhled a vybavení dle PD</t>
  </si>
  <si>
    <t>315</t>
  </si>
  <si>
    <t>768-122-02/D.R</t>
  </si>
  <si>
    <t>M+D 2D/1S.02 - vnitřní plné dřevěné dveře, 800/1970mm, vč. zárubně, prahu/lišty, vzhled a vybavení dle PD</t>
  </si>
  <si>
    <t>316</t>
  </si>
  <si>
    <t>768-122-03/D.R</t>
  </si>
  <si>
    <t>M+D 3D/1S.03 - vnitřní plné dřevěné dveře, 800/1970mm, vč. zárubně, prahu/lišty, vzhled a vybavení dle PD</t>
  </si>
  <si>
    <t>317</t>
  </si>
  <si>
    <t>768-122-04/D.R</t>
  </si>
  <si>
    <t>M+D 4D/1S.17 - vnitřní plné dřevěné dveře, 800/1970mm, vč. zárubně, prahu/lišty, vzhled a vybavení dle PD</t>
  </si>
  <si>
    <t>318</t>
  </si>
  <si>
    <t>768-122-05/D.R</t>
  </si>
  <si>
    <t>M+D 5D/1S.16 - vnitřní plné dřevěné 2kř. dveře, 1600/1970mm, vč. zárubně, prahu/lišty, vzhled a vybavení dle PD</t>
  </si>
  <si>
    <t>319</t>
  </si>
  <si>
    <t>768-122-06/D.R</t>
  </si>
  <si>
    <t>M+D 6D/1S.18 - vnitřní plné dřevěné dveře, 900/1970mm, vč. zárubně, prahu/lišty, vzhled a vybavení dle PD</t>
  </si>
  <si>
    <t>320</t>
  </si>
  <si>
    <t>768-122-07/D.R</t>
  </si>
  <si>
    <t>M+D 7D/1S.40 - vnitřní plné dřevěné dveře, 700/1970mm, vč. zárubně, prahu/lišty, vzhled a vybavení dle PD</t>
  </si>
  <si>
    <t>321</t>
  </si>
  <si>
    <t>768-122-08/D.R</t>
  </si>
  <si>
    <t>M+D 8D/1S.40 - vnitřní plné dřevěné dveře, 800/1970mm, vč. zárubně, prahu/lišty, vzhled a vybavení dle PD</t>
  </si>
  <si>
    <t>322</t>
  </si>
  <si>
    <t>768-122-09/D.R</t>
  </si>
  <si>
    <t>M+D 9D/1S.15 - vnitřní plné dřevěné dveře, 800/1970mm, vč. zárubně, prahu/lišty, vzhled a vybavení dle PD</t>
  </si>
  <si>
    <t>323</t>
  </si>
  <si>
    <t>768-122-10/D.R</t>
  </si>
  <si>
    <t>M+D 10D/1S.21 - vnitřní plné dřevěné dveře, 700/1970mm, vč. zárubně, prahu/lišty, vzhled a vybavení dle PD</t>
  </si>
  <si>
    <t>324</t>
  </si>
  <si>
    <t>768-122-11/D.R</t>
  </si>
  <si>
    <t>M+D 11D/1S.22 - vnitřní plné dřevěné dveře, 700/1970mm, vč. zárubně, prahu/lišty, vzhled a vybavení dle PD</t>
  </si>
  <si>
    <t>325</t>
  </si>
  <si>
    <t>768-122-12/D.R</t>
  </si>
  <si>
    <t>M+D 12D/1S.31 - vnitřní plné dřevěné dveře, 800/1970mm, vč. zárubně, prahu/lišty, vzhled a vybavení dle PD</t>
  </si>
  <si>
    <t>326</t>
  </si>
  <si>
    <t>768-122-13/D.R</t>
  </si>
  <si>
    <t>M+D 13D/1S.27 - vnitřní plné dřevěné dveře, 800/1970mm, vč. zárubně, prahu/lišty, vzhled a vybavení dle PD</t>
  </si>
  <si>
    <t>327</t>
  </si>
  <si>
    <t>768-122-14/D.R</t>
  </si>
  <si>
    <t>M+D 14D/1S.28 - vnitřní plné dřevěné dveře, 700/1970mm, vč. zárubně, prahu/lišty, vzhled a vybavení dle PD</t>
  </si>
  <si>
    <t>328</t>
  </si>
  <si>
    <t>768-122-15/D.R</t>
  </si>
  <si>
    <t>M+D 15D/1S.30 - vnitřní plné dřevěné dveře, 700/1970mm, vč. zárubně, prahu/lišty, vzhled a vybavení dle PD</t>
  </si>
  <si>
    <t>329</t>
  </si>
  <si>
    <t>768-122-16/D.R</t>
  </si>
  <si>
    <t>M+D 16D/1S.34 - vnitřní plné dřevěné dveře, 800/1970mm, vč. zárubně, prahu/lišty, vzhled a vybavení dle PD</t>
  </si>
  <si>
    <t>330</t>
  </si>
  <si>
    <t>768-122-17/D.R</t>
  </si>
  <si>
    <t>M+D 17D/1S.35 - vnitřní plné bezpečnostní dřevěné dveře, RC3, 800/1970mm, vč. zárubně, prahu/lišty, vzhled a vybavení dle PD</t>
  </si>
  <si>
    <t>331</t>
  </si>
  <si>
    <t>768-122-18/D.R</t>
  </si>
  <si>
    <t>M+D 18D/1S.38 - vnitřní plné dřevěné dveře, 800/1970mm, vč. zárubně, prahu/lišty, vzhled a vybavení dle PD</t>
  </si>
  <si>
    <t>332</t>
  </si>
  <si>
    <t>768-122-19/D.R</t>
  </si>
  <si>
    <t>M+D 19D/0S.07 - vnitřní plné dřevěné dveře, 800/1970mm, vč. zárubně, prahu/lišty, vzhled a vybavení dle PD</t>
  </si>
  <si>
    <t>333</t>
  </si>
  <si>
    <t>768-122-20/D.R</t>
  </si>
  <si>
    <t>M+D 20D/0S.08 - vnitřní plné dřevěné dveře, 800/1970mm, vč. zárubně, prahu/lišty, vzhled a vybavení dle PD</t>
  </si>
  <si>
    <t>334</t>
  </si>
  <si>
    <t>768-122-21/D.R</t>
  </si>
  <si>
    <t>M+D 21D/0S.10 - vnitřní plné dřevěné dveře, 800/1970mm, vč. zárubně, prahu/lišty, vzhled a vybavení dle PD</t>
  </si>
  <si>
    <t>335</t>
  </si>
  <si>
    <t>768-122-22/D.R</t>
  </si>
  <si>
    <t>M+D 22D/0S.10 - vnitřní plné dřevěné dveře, 800/1970mm, vč. zárubně, prahu/lišty, vzhled a vybavení dle PD</t>
  </si>
  <si>
    <t>336</t>
  </si>
  <si>
    <t>768-122-23/D.R</t>
  </si>
  <si>
    <t>M+D 23D/0SCO.03 - vnitřní plné dřevěné dveře, 800/1970mm, vč. zárubně, prahu/lišty, vzhled a vybavení dle PD</t>
  </si>
  <si>
    <t>337</t>
  </si>
  <si>
    <t>768-122-24/D.R</t>
  </si>
  <si>
    <t>M+D 24D/1C.16 - vnitřní plné dřevěné 2kř. dveře, 1600/1970mm, vč. zárubně, prahu/lišty, vzhled a vybavení dle PD</t>
  </si>
  <si>
    <t>768-124</t>
  </si>
  <si>
    <t>Dilatace</t>
  </si>
  <si>
    <t>338</t>
  </si>
  <si>
    <t>768-124-01/Di.R</t>
  </si>
  <si>
    <t>M+D 1/Di - podlahová hliníková dilatace pro spáry 0-60mm, zapuštění 30-60mm, s pružným pásem z koextrudovaného termoplastu</t>
  </si>
  <si>
    <t>339</t>
  </si>
  <si>
    <t>768-124-02/Di.R</t>
  </si>
  <si>
    <t>M+D 2/Di - koutová podlahová hliníková dilatace pro spáry 0-60mm, zapuštění 30-60mm, s pružným pásem z koextrudovaného termoplastu</t>
  </si>
  <si>
    <t>340</t>
  </si>
  <si>
    <t>768-124-03/Di.R</t>
  </si>
  <si>
    <t>M+D 3/Di - nerezová stěnová a stropní dilatace pro spáry 100mm</t>
  </si>
  <si>
    <t>341</t>
  </si>
  <si>
    <t>768-124-04/Di.R</t>
  </si>
  <si>
    <t>M+D 4/Di - celohliníkový stěnový a stropní koutový kryt dilatace pro spáry 100mm</t>
  </si>
  <si>
    <t>342</t>
  </si>
  <si>
    <t>768-124-05/Di.R</t>
  </si>
  <si>
    <t>M+D 5/Di - dělicí dilatační profil z koextrudovaného termoplastu pro dlažby, spáry 0-8mm, zapuštění 8-16mm</t>
  </si>
  <si>
    <t>771</t>
  </si>
  <si>
    <t>Podlahy z dlaždic</t>
  </si>
  <si>
    <t>343</t>
  </si>
  <si>
    <t>771121011</t>
  </si>
  <si>
    <t>Příprava podkladu před provedením dlažby nátěr penetrační na podlahu</t>
  </si>
  <si>
    <t>P01 224.64=224.640 [A] 
P02 12.9=12.900 [B] 
P03 48.28=48.280 [C] 
P04 207.09=207.090 [D] 
Celkem: 224.64+12.9+48.28+207.09=492.910 [E]</t>
  </si>
  <si>
    <t>344</t>
  </si>
  <si>
    <t>771473810</t>
  </si>
  <si>
    <t>Demontáž soklíků z dlaždic keramických lepených rovných</t>
  </si>
  <si>
    <t>(5.25+6.35+14.5+4.75)*2+90.71*0.95=147.875 [A]</t>
  </si>
  <si>
    <t>345</t>
  </si>
  <si>
    <t>771474112</t>
  </si>
  <si>
    <t>Montáž soklů z dlaždic keramických lepených flexibilním lepidlem rovných, výšky přes 65 do 90 mm</t>
  </si>
  <si>
    <t>430*1.05=451.500 [A]</t>
  </si>
  <si>
    <t>346</t>
  </si>
  <si>
    <t>59761416</t>
  </si>
  <si>
    <t>sokl-dlažba keramická slinutá hladká do interiéru i exteriéru 300x80mm</t>
  </si>
  <si>
    <t>347</t>
  </si>
  <si>
    <t>771573810</t>
  </si>
  <si>
    <t>Demontáž podlah z dlaždic keramických lepených</t>
  </si>
  <si>
    <t>'1.NP - /10/ 
136.11=136.110 [A]</t>
  </si>
  <si>
    <t>348</t>
  </si>
  <si>
    <t>771574112</t>
  </si>
  <si>
    <t>Montáž podlah z dlaždic keramických lepených flexibilním lepidlem maloformátových hladkých přes 9 do 12 ks/m2</t>
  </si>
  <si>
    <t>349</t>
  </si>
  <si>
    <t>59761016.1.R</t>
  </si>
  <si>
    <t>dlažba keramická slinutá hladká do interiéru i exteriéru přes 9 do 12ks/m2, 10mm</t>
  </si>
  <si>
    <t>P02 12.9=12.900 [A] 
P04 207.09=207.090 [B] 
Celkem: 12.9+207.09=219.990 [C] 
219.99*1.1 Přepočtené koeficientem množství=241.989 [D]</t>
  </si>
  <si>
    <t>350</t>
  </si>
  <si>
    <t>59761434.1.R</t>
  </si>
  <si>
    <t>dlažba keramická slinutá hladká do interiéru i exteriéru pro vysoké mechanické namáhání přes 9 do 12ks/m2, tl.12mm</t>
  </si>
  <si>
    <t>P01 224.64=224.640 [A] 
224.64*1.1 Přepočtené koeficientem množství=247.104 [B]</t>
  </si>
  <si>
    <t>351</t>
  </si>
  <si>
    <t>59761409.1.R</t>
  </si>
  <si>
    <t>dlažba keramická slinutá protiskluzná do interiéru i exteriéru pro vysoké mechanické namáhání přes 9 do 12ks/m2, tl.12mm</t>
  </si>
  <si>
    <t>P03 48.28=48.280 [A] 
48.28*1.1 Přepočtené koeficientem množství=53.108 [B]</t>
  </si>
  <si>
    <t>352</t>
  </si>
  <si>
    <t>771591112</t>
  </si>
  <si>
    <t>Izolace podlahy pod dlažbu nátěrem nebo stěrkou ve dvou vrstvách</t>
  </si>
  <si>
    <t>P02, P03 61.18=61.180 [A]</t>
  </si>
  <si>
    <t>353</t>
  </si>
  <si>
    <t>771591211</t>
  </si>
  <si>
    <t>Izolace podlahy pod dlažbu rohož pod dlažbu celoplošně lepená roznášecí a separační</t>
  </si>
  <si>
    <t>'PE fólie s rybinovitě tvarovanými výlisky 
P01 224.64=224.640 [A] 
P02 12.9=12.900 [B] 
P03 48.28=48.280 [C] 
Celkem: 224.64+12.9+48.28=285.820 [D]</t>
  </si>
  <si>
    <t>354</t>
  </si>
  <si>
    <t>771591264</t>
  </si>
  <si>
    <t>Izolace podlahy pod dlažbu těsnícími izolačními pásy mezi podlahou a stěnu</t>
  </si>
  <si>
    <t>m.č. 1S.20-22 (5.45+2.125+0.9*2+1.6*2)*2=25.150 [A] 
m.č. 1S.27-30 (5.5+2.025+0.9*2+0.85+1.6+1.025)*2+(0.85+0.9)*2*2=32.600 [B] 
m.č. 1S.40 (1.2+1.37)*2=5.140 [C] 
Celkem: 25.15+32.6+5.14=62.890 [D]</t>
  </si>
  <si>
    <t>355</t>
  </si>
  <si>
    <t>771991101.R</t>
  </si>
  <si>
    <t>Ostatní náklady oddíl 771 (např. spárování, silikonování, řezání a lišty vč.osazení) přepočtené na podlahovou plochu</t>
  </si>
  <si>
    <t>356</t>
  </si>
  <si>
    <t>998771101</t>
  </si>
  <si>
    <t>Přesun hmot pro podlahy z dlaždic stanovený z hmotnosti přesunovaného materiálu vodorovná dopravní vzdálenost do 50 m v objektech výšky do 6 m</t>
  </si>
  <si>
    <t>772</t>
  </si>
  <si>
    <t>Podlahy z kamene</t>
  </si>
  <si>
    <t>357</t>
  </si>
  <si>
    <t>772522140</t>
  </si>
  <si>
    <t>Kladení dlažby z kamene do malty z pravoúhlých desek rozdílných druhů kladených v pásech š. od 100 do 400 mm modulu 50 mm, tl. do 30 mm</t>
  </si>
  <si>
    <t>'u zdvihacího zařízení' 
(2*2.1+1.55)*0.6=3.450 [A]</t>
  </si>
  <si>
    <t>358</t>
  </si>
  <si>
    <t>772524811</t>
  </si>
  <si>
    <t>Demontáž dlažby z kamene k dalšímu použití z tvrdých kamenů kladených do malty</t>
  </si>
  <si>
    <t>'u zdvihacího zařízení' 
2.75*2.1=5.775 [A]</t>
  </si>
  <si>
    <t>359</t>
  </si>
  <si>
    <t>772991441</t>
  </si>
  <si>
    <t>Očištění vybouraných kamenných dlažeb k dalšímu použití od malty</t>
  </si>
  <si>
    <t>360</t>
  </si>
  <si>
    <t>998772101</t>
  </si>
  <si>
    <t>Přesun hmot pro kamenné dlažby, obklady schodišťových stupňů a soklů stanovený z hmotnosti přesunovaného materiálu vodorovná dopravní vzdálenost do 50 m v objek</t>
  </si>
  <si>
    <t>Přesun hmot pro kamenné dlažby, obklady schodišťových stupňů a soklů stanovený z hmotnosti přesunovaného materiálu vodorovná dopravní vzdálenost do 50 m v objektech výšky do 6 m</t>
  </si>
  <si>
    <t>773</t>
  </si>
  <si>
    <t>Podlahy z litého teraca</t>
  </si>
  <si>
    <t>361</t>
  </si>
  <si>
    <t>773901112</t>
  </si>
  <si>
    <t>Opravy podlah z litého teraca strojní broušení povrchu</t>
  </si>
  <si>
    <t>'1.NP 
27.68=27.680 [A] 
schody 4*(0.17+0.27)*1.63+10*(0.173+0.27)*1.37+4*(0.17+0.28)*1.635+14*(0.175+0.28)*1.375=20.640 [B] 
sokly 27.68*1.2*0.1=3.322 [C] 
Celkem: 27.68+20.64+3.322=51.642 [D]</t>
  </si>
  <si>
    <t>776</t>
  </si>
  <si>
    <t>Podlahy povlakové</t>
  </si>
  <si>
    <t>362</t>
  </si>
  <si>
    <t>776111111</t>
  </si>
  <si>
    <t>Příprava podkladu broušení podlah nového podkladu anhydritového</t>
  </si>
  <si>
    <t>363</t>
  </si>
  <si>
    <t>776111311</t>
  </si>
  <si>
    <t>Příprava podkladu vysátí podlah</t>
  </si>
  <si>
    <t>364</t>
  </si>
  <si>
    <t>776121311</t>
  </si>
  <si>
    <t>Příprava podkladu penetrace vodou ředitelná podlah</t>
  </si>
  <si>
    <t>365</t>
  </si>
  <si>
    <t>776141121</t>
  </si>
  <si>
    <t>Příprava podkladu vyrovnání samonivelační stěrkou podlah min.pevnosti 30 MPa, tloušťky do 3 mm</t>
  </si>
  <si>
    <t>366</t>
  </si>
  <si>
    <t>776201811</t>
  </si>
  <si>
    <t>Demontáž povlakových podlahovin lepených ručně bez podložky</t>
  </si>
  <si>
    <t>'1.NP - /10/ 
262.42=262.420 [A]</t>
  </si>
  <si>
    <t>367</t>
  </si>
  <si>
    <t>776221121</t>
  </si>
  <si>
    <t>Montáž podlahovin z PVC lepením standardním lepidlem z pásů elektrostaticky vodivých</t>
  </si>
  <si>
    <t>P06 107.83=107.830 [A]</t>
  </si>
  <si>
    <t>368</t>
  </si>
  <si>
    <t>28411025.1.R</t>
  </si>
  <si>
    <t>PVC vinyl homogenní zátěžová antistatické tl 2,00mm, ostatní vlastnosti dle PD</t>
  </si>
  <si>
    <t>107.83*1.1 Přepočtené koeficientem množství=118.613 [A]</t>
  </si>
  <si>
    <t>369</t>
  </si>
  <si>
    <t>776241121</t>
  </si>
  <si>
    <t>Montáž podlahovin ze sametového vinylu lepením pásů vzorovaných</t>
  </si>
  <si>
    <t>P05 51.25=51.250 [A]</t>
  </si>
  <si>
    <t>370</t>
  </si>
  <si>
    <t>28411011.1.R</t>
  </si>
  <si>
    <t>PVC vinyl heterogenní zátěžová akustické antibakteriální tl 2,80mm, nášlapná vrstva 0,80 mm, ostatní vlastnosti dle PD</t>
  </si>
  <si>
    <t>51.25*1.1 Přepočtené koeficientem množství=56.375 [A]</t>
  </si>
  <si>
    <t>371</t>
  </si>
  <si>
    <t>776261111</t>
  </si>
  <si>
    <t>Montáž podlahovin z pryže lepením standardním lepidlem z pásů</t>
  </si>
  <si>
    <t>P07 6.36=6.360 [A]</t>
  </si>
  <si>
    <t>372</t>
  </si>
  <si>
    <t>27251100.1</t>
  </si>
  <si>
    <t>koberec dielektrický tl 5mm, ostatní vlastnosti dle PD</t>
  </si>
  <si>
    <t>6.36*1.1 Přepočtené koeficientem množství=6.996 [A]</t>
  </si>
  <si>
    <t>373</t>
  </si>
  <si>
    <t>776410811</t>
  </si>
  <si>
    <t>Demontáž soklíků nebo lišt pryžových nebo plastových</t>
  </si>
  <si>
    <t>262.42*0.95 Přepočtené koeficientem množství=249.299 [A]</t>
  </si>
  <si>
    <t>374</t>
  </si>
  <si>
    <t>776411111</t>
  </si>
  <si>
    <t>Montáž soklíků lepením obvodových, výšky do 80 mm</t>
  </si>
  <si>
    <t>159.08*1.05=167.034 [A]</t>
  </si>
  <si>
    <t>375</t>
  </si>
  <si>
    <t>28411009</t>
  </si>
  <si>
    <t>lišta soklová PVC 18x80mm</t>
  </si>
  <si>
    <t>167.034*1.1 Přepočtené koeficientem množství=183.737 [A]</t>
  </si>
  <si>
    <t>376</t>
  </si>
  <si>
    <t>776421711</t>
  </si>
  <si>
    <t>Montáž lišt vložení pásků z podlahoviny do lišt včetně nařezání</t>
  </si>
  <si>
    <t>377</t>
  </si>
  <si>
    <t>107.83*1.05=113.222 [A] 
113.222*0.11 Přepočtené koeficientem množství=12.454 [B]</t>
  </si>
  <si>
    <t>378</t>
  </si>
  <si>
    <t>51.25*1.05=53.813 [A] 
53.813*0.11 Přepočtené koeficientem množství=5.919 [B]</t>
  </si>
  <si>
    <t>379</t>
  </si>
  <si>
    <t>998776101</t>
  </si>
  <si>
    <t>Přesun hmot pro podlahy povlakové stanovený z hmotnosti přesunovaného materiálu vodorovná dopravní vzdálenost do 50 m v objektech výšky do 6 m</t>
  </si>
  <si>
    <t>781</t>
  </si>
  <si>
    <t>Dokončovací práce - obklady</t>
  </si>
  <si>
    <t>380</t>
  </si>
  <si>
    <t>781121011</t>
  </si>
  <si>
    <t>Příprava podkladu před provedením obkladu nátěr penetrační na stěnu</t>
  </si>
  <si>
    <t>381</t>
  </si>
  <si>
    <t>781131112</t>
  </si>
  <si>
    <t>Izolace stěny pod obklad izolace nátěrem nebo stěrkou ve dvou vrstvách</t>
  </si>
  <si>
    <t>m.č. 1S.20-22 (5.45+2.125+0.9*2+1.6*2)*2*0.2+1.5=6.530 [A] 
m.č. 1S.27-30 (5.5+2.025+0.9*2+0.85+1.6+1.025)*2*0.2+1.5+(0.85+0.9)*2*2-1.4=12.220 [B] 
m.č. 1S.40 (1.2+1.37)*2*0.2+1.5=2.528 [C] 
Celkem: 6.53+12.22+2.528=21.278 [D]</t>
  </si>
  <si>
    <t>382</t>
  </si>
  <si>
    <t>781473810</t>
  </si>
  <si>
    <t>Demontáž obkladů z dlaždic keramických lepených</t>
  </si>
  <si>
    <t>38*1.5*2=114.000 [A]</t>
  </si>
  <si>
    <t>383</t>
  </si>
  <si>
    <t>781474115</t>
  </si>
  <si>
    <t>Montáž obkladů vnitřních stěn z dlaždic keramických lepených flexibilním lepidlem maloformátových hladkých přes 22 do 25 ks/m2</t>
  </si>
  <si>
    <t>'Na stávající stěny 
m.č. 1S.20-22 (5.45+2.125)*1.5=11.363 [A] 
m.č. 1S.27-30 (5.5+2.025+3.35)*2.7=29.363 [B] 
m.č. 1S.32 (11.05+2.175)*2*2.75-7*1.6-1.35*2.75-3.15*2.75=49.163 [C] 
m.č. 1S.40 1.2*2.7=3.240 [D] 
Mezisoučet: 11.363+29.363+49.163+3.24=93.129 [E] 
''Na nové stěny 
m.č. 1S.20-22 (1.6+0.9)*2*2*2.7+(2.125+5.05)*1.5-1.4*2-0.8*1.5-0.7*1.5*2=31.663 [F] 
m.č. 1S.27-30 (4.25+3.05+0.9*4+0.85*2+1.6*2)*2.7-1.4*6=34.260 [G] 
m.č. 1S.32 3.15*2.75=8.663 [H] 
m.č. 1S.40 (1.2+1.37*2)*2.7-1.4=9.238 [I] 
Mezisoučet: 31.663+34.26+8.663+9.238=83.824 [J] 
Celkem: 11.363+29.363+49.163+3.24+31.663+34.26+8.663+9.238=176.953 [K]</t>
  </si>
  <si>
    <t>384</t>
  </si>
  <si>
    <t>59761039</t>
  </si>
  <si>
    <t>obklad keramický hladký přes 22 do 25ks/m2</t>
  </si>
  <si>
    <t>176.953*1.1 Přepočtené koeficientem množství=194.648 [A]</t>
  </si>
  <si>
    <t>385</t>
  </si>
  <si>
    <t>781491011</t>
  </si>
  <si>
    <t>Montáž zrcadel lepených silikonovým tmelem na podkladní omítku, plochy do 1 m2</t>
  </si>
  <si>
    <t>0.6*0.9*2=1.080 [A]</t>
  </si>
  <si>
    <t>386</t>
  </si>
  <si>
    <t>63465124</t>
  </si>
  <si>
    <t>zrcadlo nemontované čiré tl 4mm max rozměr 3210x2250mm</t>
  </si>
  <si>
    <t>1.08*1.1 Přepočtené koeficientem množství=1.188 [A]</t>
  </si>
  <si>
    <t>387</t>
  </si>
  <si>
    <t>781734112</t>
  </si>
  <si>
    <t>Montáž obkladů vnějších stěn z obkladaček cihelných lepených flexibilním lepidlem přes 50 do 85 ks/m2</t>
  </si>
  <si>
    <t>388</t>
  </si>
  <si>
    <t>59623115</t>
  </si>
  <si>
    <t>pásek obkladový cihlový hladký 240x71x14mm burgund</t>
  </si>
  <si>
    <t>152.694*57.15*1.1=9 599.108 [A]</t>
  </si>
  <si>
    <t>389</t>
  </si>
  <si>
    <t>781991001.R</t>
  </si>
  <si>
    <t>Ostatní náklady oddílu 781 (např. lišty, řezání, prostupy, tmely .) přepočtené na m2 obkládané plochy</t>
  </si>
  <si>
    <t>176.953+152.694=329.647 [A]</t>
  </si>
  <si>
    <t>390</t>
  </si>
  <si>
    <t>998781101</t>
  </si>
  <si>
    <t>Přesun hmot pro obklady keramické stanovený z hmotnosti přesunovaného materiálu vodorovná dopravní vzdálenost do 50 m v objektech výšky do 6 m</t>
  </si>
  <si>
    <t>782</t>
  </si>
  <si>
    <t>Dokončovací práce - obklady z kamene</t>
  </si>
  <si>
    <t>391</t>
  </si>
  <si>
    <t>782631811</t>
  </si>
  <si>
    <t>Demontáž obkladů parapetů z kamene do suti z tvrdých kamenů kladených do malty</t>
  </si>
  <si>
    <t>'1.NP, kamenný nebo keramický obklad 
54*1.35*0.25=18.225 [A]</t>
  </si>
  <si>
    <t>783</t>
  </si>
  <si>
    <t>Dokončovací práce - nátěry</t>
  </si>
  <si>
    <t>392</t>
  </si>
  <si>
    <t>783826615</t>
  </si>
  <si>
    <t>Hydrofobizační nátěr omítek silikonový, transparentní, povrchů hladkých omítek hladkých, zrnitých tenkovrstvých nebo štukových stupně členitosti 1 a 2</t>
  </si>
  <si>
    <t>393</t>
  </si>
  <si>
    <t>783923171</t>
  </si>
  <si>
    <t>Penetrační nátěr betonových podlah hrubých akrylátový</t>
  </si>
  <si>
    <t>1.PP 251.94=251.940 [A]</t>
  </si>
  <si>
    <t>394</t>
  </si>
  <si>
    <t>783927161</t>
  </si>
  <si>
    <t>Krycí (uzavírací) nátěr betonových podlah dvojnásobný akrylátový</t>
  </si>
  <si>
    <t>395</t>
  </si>
  <si>
    <t>783932171</t>
  </si>
  <si>
    <t>Vyrovnání podkladu betonových podlah celoplošně, tloušťky do 3 mm modifikovanou cementovou stěrkou</t>
  </si>
  <si>
    <t>'u zdvihacího zařízení' 
2.15*1.8+(2.15+1.8)*2*0.2=5.450 [A]</t>
  </si>
  <si>
    <t>396</t>
  </si>
  <si>
    <t>783933151</t>
  </si>
  <si>
    <t>Penetrační nátěr betonových podlah hladkých (z pohledového nebo gletovaného betonu, stěrky apod.) epoxidový</t>
  </si>
  <si>
    <t>397</t>
  </si>
  <si>
    <t>783937163</t>
  </si>
  <si>
    <t>Krycí (uzavírací) nátěr betonových podlah dvojnásobný epoxidový rozpouštědlový</t>
  </si>
  <si>
    <t>784</t>
  </si>
  <si>
    <t>Dokončovací práce - malby a tapety</t>
  </si>
  <si>
    <t>398</t>
  </si>
  <si>
    <t>784111005</t>
  </si>
  <si>
    <t>Oprášení (ometení) podkladu v místnostech výšky přes 5,00 m</t>
  </si>
  <si>
    <t>399</t>
  </si>
  <si>
    <t>784111011</t>
  </si>
  <si>
    <t>Obroušení podkladu omítky v místnostech výšky do 3,80 m</t>
  </si>
  <si>
    <t>813.75=813.750 [A] 
1419.854=1 419.854 [B] 
Celkem: 813.75+1419.854=2 233.604 [C]</t>
  </si>
  <si>
    <t>400</t>
  </si>
  <si>
    <t>784181005</t>
  </si>
  <si>
    <t>Pačokování jednonásobné v místnostech výšky přes 5,00 m</t>
  </si>
  <si>
    <t>401</t>
  </si>
  <si>
    <t>784181121</t>
  </si>
  <si>
    <t>Penetrace podkladu jednonásobná hloubková akrylátová bezbarvá v místnostech výšky do 3,80 m</t>
  </si>
  <si>
    <t>92.668*2+16.6*2+89.403*2+38.862*2+3.3+20.817-83.824=415.359 [A] 
(813.75-93.129)=720.621 [B] 
70.68=70.680 [C] 
1877.134=1 877.134 [D] 
Mezisoučet: 415.359+720.621+70.68+1877.134=3 083.794 [E] 
500=500.000 [F] 
Mezisoučet: 500=500.000 [G] 
Celkem: 415.359+720.621+70.68+1877.134+500=3 583.794 [H]</t>
  </si>
  <si>
    <t>402</t>
  </si>
  <si>
    <t>784211101</t>
  </si>
  <si>
    <t>Malby z malířských směsí oděruvzdorných za mokra dvojnásobné, bílé za mokra oděruvzdorné výborně v místnostech výšky do 3,80 m</t>
  </si>
  <si>
    <t>3083.794=3 083.794 [A] 
Mezisoučet: 3083.794=3 083.794 [B] 
500=500.000 [C] 
Mezisoučet: 500=500.000 [D] 
Celkem: 3083.794+500=3 583.794 [E]</t>
  </si>
  <si>
    <t>403</t>
  </si>
  <si>
    <t>784211105</t>
  </si>
  <si>
    <t>Malby z malířských směsí oděruvzdorných za mokra dvojnásobné, bílé za mokra oděruvzdorné výborně v místnostech výšky přes 5,00 m</t>
  </si>
  <si>
    <t>786</t>
  </si>
  <si>
    <t>Dokončovací práce - čalounické úpravy</t>
  </si>
  <si>
    <t>404</t>
  </si>
  <si>
    <t>786624121</t>
  </si>
  <si>
    <t>Montáž zastiňujících žaluzií lamelových do oken zdvojených otevíravých, sklápěcích nebo vyklápěcích kovových</t>
  </si>
  <si>
    <t>44*1.35*1.8=106.920 [A]</t>
  </si>
  <si>
    <t>405</t>
  </si>
  <si>
    <t>55346200</t>
  </si>
  <si>
    <t>žaluzie horizontální interiérové</t>
  </si>
  <si>
    <t>406</t>
  </si>
  <si>
    <t>998786101</t>
  </si>
  <si>
    <t>Přesun hmot pro stínění a čalounické úpravy stanovený z hmotnosti přesunovaného materiálu vodorovná dopravní vzdálenost do 50 m v objektech výšky (hloubky) do 6</t>
  </si>
  <si>
    <t>Přesun hmot pro stínění a čalounické úpravy stanovený z hmotnosti přesunovaného materiálu vodorovná dopravní vzdálenost do 50 m v objektech výšky (hloubky) do 6 m</t>
  </si>
  <si>
    <t>Trubní vedení</t>
  </si>
  <si>
    <t>105</t>
  </si>
  <si>
    <t>899331111</t>
  </si>
  <si>
    <t>Výšková úprava uličního vstupu nebo vpusti do 200 mm zvýšením poklopu</t>
  </si>
  <si>
    <t>Doplňující konstrukce a práce pozemních komunikací, letišť a ploch</t>
  </si>
  <si>
    <t>106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</si>
  <si>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</si>
  <si>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</si>
  <si>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</si>
  <si>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76+45+2=123.000 [A]</t>
  </si>
  <si>
    <t>107</t>
  </si>
  <si>
    <t>59217016</t>
  </si>
  <si>
    <t>obrubník betonový chodníkový 1000x80x250mm</t>
  </si>
  <si>
    <t>121*1.02 Přepočtené koeficientem množství=123.420 [A]</t>
  </si>
  <si>
    <t>108</t>
  </si>
  <si>
    <t>59217035.1.R</t>
  </si>
  <si>
    <t>obrubník betonový obloukový vnější R1 780x150x250mm</t>
  </si>
  <si>
    <t>1.55*1.03 Přepočtené koeficientem množství=1.597 [A]</t>
  </si>
  <si>
    <t>109</t>
  </si>
  <si>
    <t>916991121</t>
  </si>
  <si>
    <t>Lože pod obrubníky, krajníky nebo obruby z dlažebních kostek z betonu prostého</t>
  </si>
  <si>
    <t>123*0.15*0.2=3.690 [A]</t>
  </si>
  <si>
    <t>Lešení a stavební výtahy</t>
  </si>
  <si>
    <t>110</t>
  </si>
  <si>
    <t>941211111</t>
  </si>
  <si>
    <t>Montáž lešení řadového rámového lehkého pracovního s podlahami s provozním zatížením tř. 3 do 200 kg/m2 šířky tř. SW06 přes 0,6 do 0,9 m, výšky do 10 m</t>
  </si>
  <si>
    <t>111</t>
  </si>
  <si>
    <t>941211211</t>
  </si>
  <si>
    <t>Montáž lešení řadového rámového lehkého pracovního s podlahami s provozním zatížením tř. 3 do 200 kg/m2 Příplatek za první a každý další den použití lešení k ce</t>
  </si>
  <si>
    <t>Montáž lešení řadového rámového lehkého pracovního s podlahami s provozním zatížením tř. 3 do 200 kg/m2 Příplatek za první a každý další den použití lešení k ceně -1111 nebo -1112</t>
  </si>
  <si>
    <t>450*56 Přepočtené koeficientem množství=25 200.000 [A]</t>
  </si>
  <si>
    <t>112</t>
  </si>
  <si>
    <t>941211811</t>
  </si>
  <si>
    <t>Demontáž lešení řadového rámového lehkého pracovního s provozním zatížením tř. 3 do 200 kg/m2 šířky tř. SW06 přes 0,6 do 0,9 m, výšky do 10 m</t>
  </si>
  <si>
    <t>113</t>
  </si>
  <si>
    <t>944511111</t>
  </si>
  <si>
    <t>Montáž ochranné sítě zavěšené na konstrukci lešení z textilie z umělých vláken</t>
  </si>
  <si>
    <t>114</t>
  </si>
  <si>
    <t>944511211</t>
  </si>
  <si>
    <t>Montáž ochranné sítě Příplatek za první a každý další den použití sítě k ceně -1111</t>
  </si>
  <si>
    <t>115</t>
  </si>
  <si>
    <t>944511811</t>
  </si>
  <si>
    <t>Demontáž ochranné sítě zavěšené na konstrukci lešení z textilie z umělých vláken</t>
  </si>
  <si>
    <t>116</t>
  </si>
  <si>
    <t>945412111</t>
  </si>
  <si>
    <t>Teleskopická hydraulická montážní plošina na samohybném podvozku, s otočným košem výšky zdvihu do 8 m</t>
  </si>
  <si>
    <t>DEN</t>
  </si>
  <si>
    <t>117</t>
  </si>
  <si>
    <t>949101111</t>
  </si>
  <si>
    <t>Lešení pomocné pracovní pro objekty pozemních staveb pro zatížení do 150 kg/m2, o výšce lešeňové podlahy do 1,9 m</t>
  </si>
  <si>
    <t>Různé dokončovací konstrukce a práce pozemních staveb</t>
  </si>
  <si>
    <t>118</t>
  </si>
  <si>
    <t>952901111</t>
  </si>
  <si>
    <t>Vyčištění budov nebo objektů před předáním do užívání budov bytové nebo občanské výstavby, světlé výšky podlaží do 4 m</t>
  </si>
  <si>
    <t>119</t>
  </si>
  <si>
    <t>953312115</t>
  </si>
  <si>
    <t>Vložky svislé do dilatačních spár z polystyrenových desek fasádních včetně dodání a osazení, v jakémkoliv zdivu přes 30 do 50 mm</t>
  </si>
  <si>
    <t>13.4*3=40.200 [A]</t>
  </si>
  <si>
    <t>120</t>
  </si>
  <si>
    <t>953943111</t>
  </si>
  <si>
    <t>Osazování drobných kovových předmětů výrobků ostatních jinde neuvedených do vynechaných či vysekaných kapes zdiva, se zajištěním polohy se zalitím maltou cement</t>
  </si>
  <si>
    <t>Osazování drobných kovových předmětů výrobků ostatních jinde neuvedených do vynechaných či vysekaných kapes zdiva, se zajištěním polohy se zalitím maltou cementovou, hmotnosti do 1 kg/kus</t>
  </si>
  <si>
    <t>'skříňka na klíče ke skříňce pro RHP 
4=4.000 [A]</t>
  </si>
  <si>
    <t>121</t>
  </si>
  <si>
    <t>44983135.1.R</t>
  </si>
  <si>
    <t>skříňka na klíče</t>
  </si>
  <si>
    <t>122</t>
  </si>
  <si>
    <t>953943211</t>
  </si>
  <si>
    <t>Osazování drobných kovových předmětů kotvených do stěny hasicího přístroje</t>
  </si>
  <si>
    <t>125</t>
  </si>
  <si>
    <t>953943212</t>
  </si>
  <si>
    <t>Osazování drobných kovových předmětů kotvených do stěny skříně pro hasicí přístroj</t>
  </si>
  <si>
    <t>126</t>
  </si>
  <si>
    <t>44983131</t>
  </si>
  <si>
    <t>skříňka na RHP</t>
  </si>
  <si>
    <t>127</t>
  </si>
  <si>
    <t>959901001.1.R</t>
  </si>
  <si>
    <t>ÚPRAVY V M.Č. 1C.06 , OPRAVA OMÍTEK PO ODSTRANĚNÍ OBKLADŮ, NOVÁ PODLAHA, VYMALOVÁNÍ. ZRUŠENÍ TOPNÉHO TĚLESA VČ. ROZVODŮ, VODOVODNÍHO POTRUBÍ (SV. V. MÍSTNOSTI C</t>
  </si>
  <si>
    <t>ÚPRAVY V M.Č. 1C.06 , OPRAVA OMÍTEK PO ODSTRANĚNÍ OBKLADŮ, NOVÁ PODLAHA, VYMALOVÁNÍ. ZRUŠENÍ TOPNÉHO TĚLESA VČ. ROZVODŮ, VODOVODNÍHO POTRUBÍ (SV. V. MÍSTNOSTI CCA 3600)</t>
  </si>
  <si>
    <t>Bourání konstrukcí</t>
  </si>
  <si>
    <t>128</t>
  </si>
  <si>
    <t>962031132</t>
  </si>
  <si>
    <t>Bourání příček z cihel, tvárnic nebo příčkovek z cihel pálených, plných nebo dutých na maltu vápennou nebo vápenocementovou, tl. do 100 mm</t>
  </si>
  <si>
    <t>1.PP 1.6*2.1=3.360 [A] 
''1.NP' 
3.1*(4.8+3.4+1.3*2+3.5+0.8+1.9+4.95+3.4+5.1+4.8*4+3.15+2.6+2.1+2.05+2.4+0.9*2)=197.625 [B] 
Celkem: 3.36+197.625=200.985 [C]</t>
  </si>
  <si>
    <t>129</t>
  </si>
  <si>
    <t>962031133</t>
  </si>
  <si>
    <t>Bourání příček z cihel, tvárnic nebo příčkovek z cihel pálených, plných nebo dutých na maltu vápennou nebo vápenocementovou, tl. do 150 mm</t>
  </si>
  <si>
    <t>1.PP 3.75*2.1=7.875 [A] 
1.NP 3.75*3.1+5.1*3.1=27.435 [B] 
Celkem: 7.875+27.435=35.310 [C]</t>
  </si>
  <si>
    <t>130</t>
  </si>
  <si>
    <t>962051116</t>
  </si>
  <si>
    <t>Bourání příček železobetonových tloušťky do 150 mm</t>
  </si>
  <si>
    <t>'1.PP 
''angl.dvorky 
(5.25*2+0.75*8)*0.4=6.600 [A]</t>
  </si>
  <si>
    <t>131</t>
  </si>
  <si>
    <t>962081141</t>
  </si>
  <si>
    <t>Bourání zdiva příček nebo vybourání otvorů ze skleněných tvárnic, tl. do 150 mm</t>
  </si>
  <si>
    <t>132</t>
  </si>
  <si>
    <t>963051110</t>
  </si>
  <si>
    <t>Bourání železobetonových stropů deskových, tl. do 80 mm</t>
  </si>
  <si>
    <t>'1.NP - stříška 
1.05*1.45*0.08=0.122 [A]</t>
  </si>
  <si>
    <t>133</t>
  </si>
  <si>
    <t>963053937</t>
  </si>
  <si>
    <t>Bourání železobetonových monolitických schodišťových ramen na schodnicích s vybouráním schodnic</t>
  </si>
  <si>
    <t>4*3.1=12.400 [A]</t>
  </si>
  <si>
    <t>134</t>
  </si>
  <si>
    <t>965041441.1.R</t>
  </si>
  <si>
    <t>Odstranění skladby střešního pláště nad 1.NP - kompletní provedení dle PD - bourání /9/ a /9.1/</t>
  </si>
  <si>
    <t>(27.6*13.4+5.325*9.1+5*8.85)*0.5=231.274 [A]</t>
  </si>
  <si>
    <t>135</t>
  </si>
  <si>
    <t>965042141</t>
  </si>
  <si>
    <t>Bourání mazanin betonových nebo z litého asfaltu tl. do 100 mm, plochy přes 4 m2</t>
  </si>
  <si>
    <t>'1.NP - /10/ 
(524.1-125.57)*0.1=39.853 [A]</t>
  </si>
  <si>
    <t>136</t>
  </si>
  <si>
    <t>965042241</t>
  </si>
  <si>
    <t>Bourání mazanin betonových nebo z litého asfaltu tl. přes 100 mm, plochy přes 4 m2</t>
  </si>
  <si>
    <t>'u zdvihacího zařízení' 
2.75*2.1*0.2=1.155 [A] 
2.15*1.8*0.12=0.464 [B] 
Celkem: 1.155+0.464=1.619 [C]</t>
  </si>
  <si>
    <t>137</t>
  </si>
  <si>
    <t>965043341</t>
  </si>
  <si>
    <t>Bourání mazanin betonových s potěrem nebo teracem tl. do 100 mm, plochy přes 4 m2</t>
  </si>
  <si>
    <t>'1.NP - /10/ 
125.57*0.1=12.557 [A] 
Celkem: 12.557=12.557 [B]</t>
  </si>
  <si>
    <t>138</t>
  </si>
  <si>
    <t>965043431</t>
  </si>
  <si>
    <t>Bourání mazanin betonových s potěrem nebo teracem tl. do 150 mm, plochy do 4 m2</t>
  </si>
  <si>
    <t>'pro napojení nové kanalizace na stávající 
2.5*0.15=0.375 [A]</t>
  </si>
  <si>
    <t>139</t>
  </si>
  <si>
    <t>965049112</t>
  </si>
  <si>
    <t>Bourání mazanin Příplatek k cenám za bourání mazanin betonových se svařovanou sítí, tl. přes 100 mm</t>
  </si>
  <si>
    <t>140</t>
  </si>
  <si>
    <t>965082923</t>
  </si>
  <si>
    <t>Odstranění násypu pod podlahami nebo ochranného násypu na střechách tl. do 100 mm, plochy přes 2 m2</t>
  </si>
  <si>
    <t>141</t>
  </si>
  <si>
    <t>966054121</t>
  </si>
  <si>
    <t>Vybourání částí říms ze železobetonu vyložených do 500 mm</t>
  </si>
  <si>
    <t>142</t>
  </si>
  <si>
    <t>967031132</t>
  </si>
  <si>
    <t>Přisekání (špicování) plošné nebo rovných ostění zdiva z cihel pálených rovných ostění, bez odstupu, po hrubém vybourání otvorů, na maltu vápennou nebo vápenoce</t>
  </si>
  <si>
    <t>Přisekání (špicování) plošné nebo rovných ostění zdiva z cihel pálených rovných ostění, bez odstupu, po hrubém vybourání otvorů, na maltu vápennou nebo vápenocementovou</t>
  </si>
  <si>
    <t>'1.NP 
0.45*2.7*2*5=12.150 [A] 
0.45*1.8*2*56=90.720 [B] 
Celkem: 12.15+90.72=102.870 [C]</t>
  </si>
  <si>
    <t>143</t>
  </si>
  <si>
    <t>968062244</t>
  </si>
  <si>
    <t>Vybourání dřevěných rámů oken s křídly, dveřních zárubní, vrat, stěn, ostění nebo obkladů rámů oken s křídly jednoduchých, plochy do 1 m2</t>
  </si>
  <si>
    <t>'1.NP'  
1+0.5*1.35*4=3.700 [A]</t>
  </si>
  <si>
    <t>144</t>
  </si>
  <si>
    <t>968062376</t>
  </si>
  <si>
    <t>Vybourání dřevěných rámů oken s křídly, dveřních zárubní, vrat, stěn, ostění nebo obkladů rámů oken s křídly zdvojených, plochy do 4 m2</t>
  </si>
  <si>
    <t>'1.NP 
1.35*1.8*(28+23)+1.35*1.7*3=130.815 [A]</t>
  </si>
  <si>
    <t>145</t>
  </si>
  <si>
    <t>968062746</t>
  </si>
  <si>
    <t>Vybourání dřevěných rámů oken s křídly, dveřních zárubní, vrat, stěn, ostění nebo obkladů stěn plných, zasklených nebo výkladních pevných nebo otevíratelných, p</t>
  </si>
  <si>
    <t>Vybourání dřevěných rámů oken s křídly, dveřních zárubní, vrat, stěn, ostění nebo obkladů stěn plných, zasklených nebo výkladních pevných nebo otevíratelných, plochy do 4 m2</t>
  </si>
  <si>
    <t>'1.NP 
2.7*5=13.500 [A]</t>
  </si>
  <si>
    <t>146</t>
  </si>
  <si>
    <t>968072245</t>
  </si>
  <si>
    <t>Vybourání kovových rámů oken s křídly, dveřních zárubní, vrat, stěn, ostění nebo obkladů okenních rámů s křídly jednoduchých, plochy do 2 m2</t>
  </si>
  <si>
    <t>'1.PP 
1.2*1.05*12=15.120 [A]</t>
  </si>
  <si>
    <t>147</t>
  </si>
  <si>
    <t>968072455</t>
  </si>
  <si>
    <t>Vybourání kovových rámů oken s křídly, dveřních zárubní, vrat, stěn, ostění nebo obkladů dveřních zárubní, plochy do 2 m2</t>
  </si>
  <si>
    <t>'1.PP 
1.2+8*1.6=14.000 [A] 
''1.NP 
5*1.2+1.4+26*1.6=49.000 [B] 
Celkem: 14+49=63.000 [C]</t>
  </si>
  <si>
    <t>148</t>
  </si>
  <si>
    <t>968072456</t>
  </si>
  <si>
    <t>Vybourání kovových rámů oken s křídly, dveřních zárubní, vrat, stěn, ostění nebo obkladů dveřních zárubní, plochy přes 2 m2</t>
  </si>
  <si>
    <t>'1.NP 
2.8+2.7=5.500 [A]</t>
  </si>
  <si>
    <t>Prorážení otvorů a ostatní bourací práce</t>
  </si>
  <si>
    <t>149</t>
  </si>
  <si>
    <t>977151119</t>
  </si>
  <si>
    <t>Jádrové vrty diamantovými korunkami do stavebních materiálů (železobetonu, betonu, cihel, obkladů, dlažeb, kamene) průměru přes 100 do 110 mm</t>
  </si>
  <si>
    <t>32*0.8=25.600 [A]</t>
  </si>
  <si>
    <t>150</t>
  </si>
  <si>
    <t>977151127</t>
  </si>
  <si>
    <t>Jádrové vrty diamantovými korunkami do stavebních materiálů (železobetonu, betonu, cihel, obkladů, dlažeb, kamene) průměru přes 225 do 250 mm</t>
  </si>
  <si>
    <t>0.28*3=0.840 [A]</t>
  </si>
  <si>
    <t>151</t>
  </si>
  <si>
    <t>978013141</t>
  </si>
  <si>
    <t>Otlučení vápenných nebo vápenocementových omítek vnitřních ploch stěn s vyškrabáním spar, s očištěním zdiva, v rozsahu přes 10 do 30 %</t>
  </si>
  <si>
    <t>152</t>
  </si>
  <si>
    <t>978036141</t>
  </si>
  <si>
    <t>Otlučení cementových omítek vnějších ploch s vyškrabáním spar zdiva a s očištěním povrchu, v rozsahu přes 20 do 30 %</t>
  </si>
  <si>
    <t>3.5*51.75*2=362.250 [A] 
-56*1.35*1.8=- 136.080 [B] 
Celkem: 362.25+-136.08=226.170 [C]</t>
  </si>
  <si>
    <t>153</t>
  </si>
  <si>
    <t>978059641</t>
  </si>
  <si>
    <t>Odsekání obkladů stěn včetně otlučení podkladní omítky až na zdivo z obkládaček vnějších, z jakýchkoliv materiálů, plochy přes 1 m2</t>
  </si>
  <si>
    <t>1.05*51.75*2=108.675 [A]</t>
  </si>
  <si>
    <t>154</t>
  </si>
  <si>
    <t>979054451</t>
  </si>
  <si>
    <t>Očištění vybouraných prvků komunikací od spojovacího materiálu s odklizením a uložením očištěných hmot a spojovacího materiálu na skládku na vzdálenost do 10 m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</si>
  <si>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</si>
  <si>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Demolice a sanace</t>
  </si>
  <si>
    <t>155</t>
  </si>
  <si>
    <t>981011314</t>
  </si>
  <si>
    <t>Demolice budov postupným rozebíráním z cihel, kamene, smíšeného nebo hrázděného zdiva, tvárnic na maltu vápennou nebo vápenocementovou s podílem konstrukcí přes</t>
  </si>
  <si>
    <t>Demolice budov postupným rozebíráním z cihel, kamene, smíšeného nebo hrázděného zdiva, tvárnic na maltu vápennou nebo vápenocementovou s podílem konstrukcí přes 20 do 25 %</t>
  </si>
  <si>
    <t>'kompletní demolice 2.NP a části 1.NP dle PD, vč. představených schodišť, ramp a stříšek, klempířských a dalších souvisejících konstrukcí 
1.NP 5.35*4.35*13.4=311.852 [A] 
2.NP 4*13.4*30=1 608.000 [B] 
Celkem: 311.852+1608=1 919.852 [C]</t>
  </si>
  <si>
    <t>156</t>
  </si>
  <si>
    <t>985131111</t>
  </si>
  <si>
    <t>Očištění ploch stěn, rubu kleneb a podlah tlakovou vodou</t>
  </si>
  <si>
    <t>342.9=342.900 [A] 
327.2=327.200 [B] 
1.705=1.705 [C] 
89.64=89.640 [D] 
Celkem: 342.9+327.2+1.705+89.64=761.445 [E]</t>
  </si>
  <si>
    <t>157</t>
  </si>
  <si>
    <t>985311113</t>
  </si>
  <si>
    <t>Reprofilace betonu sanačními maltami na cementové bázi ručně stěn, tloušťky přes 20 do 30 mm</t>
  </si>
  <si>
    <t>158</t>
  </si>
  <si>
    <t>985323111</t>
  </si>
  <si>
    <t>Spojovací můstek reprofilovaného betonu na cementové bázi, tloušťky 1 mm</t>
  </si>
  <si>
    <t>159</t>
  </si>
  <si>
    <t>985331217</t>
  </si>
  <si>
    <t>Dodatečné vlepování betonářské výztuže včetně vyvrtání a vyčištění otvoru chemickou maltou průměr výztuže 20 mm</t>
  </si>
  <si>
    <t>'doplnění stropu po vybouraném schodišti' 
(4+3.15)*2*4*0.3=17.160 [A]</t>
  </si>
  <si>
    <t>997</t>
  </si>
  <si>
    <t>Přesun sutě</t>
  </si>
  <si>
    <t>408</t>
  </si>
  <si>
    <t>997013152</t>
  </si>
  <si>
    <t>Vnitrostaveništní doprava suti a vybouraných hmot vodorovně do 50 m svisle s omezením mechanizace pro budovy a haly výšky přes 6 do 9 m</t>
  </si>
  <si>
    <t>1528.447*0.5=764.224 [A] 
Mezisoučet: 764.224=764.224 [B]</t>
  </si>
  <si>
    <t>412</t>
  </si>
  <si>
    <t>997013871</t>
  </si>
  <si>
    <t>907</t>
  </si>
  <si>
    <t>NEOCEŇOVAT - Poplatek za uložení stavebního odpadu na recyklační skládce (skládkovné) směsného stavebního a demoličního zatříděného do Katalogu odpadů pod kódem 17 09 04</t>
  </si>
  <si>
    <t>Poplatek za uložení stavebního odpadu na recyklační skládce (skládkovné) směsného stavebního a demoličního zatříděného do Katalogu odpadů pod kódem 17 09 04</t>
  </si>
  <si>
    <t>1528.447*0.7=1 069.913 [A] 
Mezisoučet: 1069.913=1 069.913 [B] 
Celkem: 1069.913=1 069.913 [C]</t>
  </si>
  <si>
    <t>413</t>
  </si>
  <si>
    <t>997013631</t>
  </si>
  <si>
    <t>906</t>
  </si>
  <si>
    <t>NEOCEŇOVAT - Poplatek za uložení stavebního odpadu na skládce (skládkovné) směsného stavebního a demoličního zatříděného do Katalogu odpadů pod kódem 17 09 04</t>
  </si>
  <si>
    <t>Poplatek za uložení stavebního odpadu na skládce (skládkovné) směsného stavebního a demoličního zatříděného do Katalogu odpadů pod kódem 17 09 04</t>
  </si>
  <si>
    <t>1528.447*0.3=458.534 [A] 
Mezisoučet: 458.534=458.534 [B]</t>
  </si>
  <si>
    <t>414</t>
  </si>
  <si>
    <t>997013151</t>
  </si>
  <si>
    <t>Vnitrostaveništní doprava suti a vybouraných hmot vodorovně do 50 m svisle s omezením mechanizace pro budovy a haly výšky do 6 m</t>
  </si>
  <si>
    <t>415</t>
  </si>
  <si>
    <t>997006512</t>
  </si>
  <si>
    <t>904</t>
  </si>
  <si>
    <t>NEOCEŇOVAT - Vodorovná doprava suti na skládku s naložením na dopravní prostředek a složením přes 100 m do 1 km</t>
  </si>
  <si>
    <t>Vodorovná doprava suti na skládku s naložením na dopravní prostředek a složením přes 100 m do 1 km</t>
  </si>
  <si>
    <t>SO 01, 100 stavební část 1528.447=1 528.447 [A] 
Mezisoučet: 1528.447=1 528.447 [B] 
Celkem: 1528.447=1 528.447 [C]</t>
  </si>
  <si>
    <t>416</t>
  </si>
  <si>
    <t>997006519</t>
  </si>
  <si>
    <t>905</t>
  </si>
  <si>
    <t>NEOCEŇOVAT - Vodorovná doprava suti na skládku Příplatek k ceně -6512 za každý další i započatý 1 km</t>
  </si>
  <si>
    <t>Vodorovná doprava suti na skládku Příplatek k ceně -6512 za každý další i započatý 1 km</t>
  </si>
  <si>
    <t>SO 01, 100 stavební část 1528.447*10=15 284.470 [A] 
Mezisoučet: 15284.47=15 284.470 [B] 
Celkem: 15284.47=15 284.470 [C]</t>
  </si>
  <si>
    <t>998</t>
  </si>
  <si>
    <t>Přesun hmot</t>
  </si>
  <si>
    <t>409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</si>
  <si>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</si>
  <si>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</si>
  <si>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</si>
  <si>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 xml:space="preserve">  E.2.1.1</t>
  </si>
  <si>
    <t>Ochoz - stavební část</t>
  </si>
  <si>
    <t>E.2.1.1</t>
  </si>
  <si>
    <t>632451107</t>
  </si>
  <si>
    <t>Potěr cementový samonivelační ze suchých směsí tloušťky přes 15 do 20 mm</t>
  </si>
  <si>
    <t>2C0158.13=58.130 [A] 
Mezisoučet: 58.13=58.130 [B] 
2C05179.71=179.710 [C] 
Mezisoučet: 179.71=179.710 [D] 
Celkem: 58.13+179.71=237.840 [E]</t>
  </si>
  <si>
    <t>636311121</t>
  </si>
  <si>
    <t>Kladení dlažby z betonových dlaždic na sucho na terče z umělé hmoty o rozměru dlažby 50x50 cm, o výšce terče do 25 mm</t>
  </si>
  <si>
    <t>59245620-Rdlažb</t>
  </si>
  <si>
    <t>slinutá dlažba tl.11 mm  dle skladby</t>
  </si>
  <si>
    <t>237.84*1.02 Přepočtené koeficientem množství=242.597 [A]</t>
  </si>
  <si>
    <t>998771181</t>
  </si>
  <si>
    <t>Přesun hmot pro podlahy z dlaždic stanovený z hmotnosti přesunovaného materiálu Příplatek k ceně za přesun prováděný bez použití mechanizace pro jakoukoliv výšk</t>
  </si>
  <si>
    <t>Přesun hmot pro podlahy z dlaždic stanovený z hmotnosti přesunovaného materiálu Příplatek k ceně za přesun prováděný bez použití mechanizace pro jakoukoliv výšku objektu</t>
  </si>
  <si>
    <t>'srovnání podladu' 
2C0158.13*0.02=1.163 [A] 
Mezisoučet: 1.163=1.163 [B] 
2C05179.71*0.02=3.594 [C] 
Mezisoučet: 3.594=3.594 [D] 
Celkem: 1.163+3.594=4.757 [E]</t>
  </si>
  <si>
    <t>965081333</t>
  </si>
  <si>
    <t>Bourání podlah z dlaždic bez podkladního lože nebo mazaniny, s jakoukoliv výplní spár betonových, teracových nebo čedičových tl. do 30 mm, plochy přes 1 m2</t>
  </si>
  <si>
    <t>31.871*10=318.710 [A] 
Mezisoučet: 318.71=318.710 [B]</t>
  </si>
  <si>
    <t>997013111</t>
  </si>
  <si>
    <t>Vnitrostaveništní doprava suti a vybouraných hmot vodorovně do 50 m svisle s použitím mechanizace pro budovy a haly výšky do 6 m</t>
  </si>
  <si>
    <t>31.871*0.3=9.561 [A] 
Mezisoučet: 9.561=9.561 [B]</t>
  </si>
  <si>
    <t>31.871*0.7=22.310 [A] 
Mezisoučet: 22.31=22.310 [B]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</si>
  <si>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</si>
  <si>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</si>
  <si>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 xml:space="preserve">  E.2.1.2</t>
  </si>
  <si>
    <t>Elektromobilita - příprava</t>
  </si>
  <si>
    <t>E.2.1.2</t>
  </si>
  <si>
    <t>133151101</t>
  </si>
  <si>
    <t>Hloubení nezapažených šachet strojně v hornině třídy těžitelnosti I skupiny 1 a 2 do 20 m3</t>
  </si>
  <si>
    <t>pro patky(1*1*1)*2=2.000 [A] 
Mezisoučet: 2=2.000 [B]</t>
  </si>
  <si>
    <t>2=2.000 [A] 
Mezisoučet: 2=2.000 [B]</t>
  </si>
  <si>
    <t>171201201</t>
  </si>
  <si>
    <t>171201221</t>
  </si>
  <si>
    <t>NEOCEŇOVAT - Poplatek za uložení stavebního odpadu na skládce (skládkovné) zeminy a kamení zatříděného do Katalogu odpadů pod kódem 17 05 04</t>
  </si>
  <si>
    <t>Poplatek za uložení stavebního odpadu na skládce (skládkovné) zeminy a kamení zatříděného do Katalogu odpadů pod kódem 17 05 04</t>
  </si>
  <si>
    <t>2*1.7=3.400 [A] 
Mezisoučet: 3.4=3.400 [B]</t>
  </si>
  <si>
    <t>Zakládání - základy</t>
  </si>
  <si>
    <t>275313811</t>
  </si>
  <si>
    <t>Základy z betonu prostého patky a bloky z betonu kamenem neprokládaného tř. C 25/30</t>
  </si>
  <si>
    <t>914111111</t>
  </si>
  <si>
    <t>Montáž svislé dopravní značky základní velikosti do 1 m2 objímkami na sloupky nebo konzoly</t>
  </si>
  <si>
    <t>IP124=4.000 [A] 
Mezisoučet: 4=4.000 [B] 
E13 symbol 2114=4.000 [C] 
Mezisoučet: 4=4.000 [D] 
Celkem: 4+4=8.000 [E]</t>
  </si>
  <si>
    <t>40445625</t>
  </si>
  <si>
    <t>informativní značky provozní IP8, IP9, IP11-IP13 500x700mm</t>
  </si>
  <si>
    <t>IP124=4.000 [A] 
Mezisoučet: 4=4.000 [B] 
Celkem: 4=4.000 [C]</t>
  </si>
  <si>
    <t>40445650</t>
  </si>
  <si>
    <t>dodatkové tabulky E7, E12, E13 500x300mm</t>
  </si>
  <si>
    <t>E13 symbol 2114=4.000 [A] 
Mezisoučet: 4=4.000 [B]</t>
  </si>
  <si>
    <t>9150000.REKO</t>
  </si>
  <si>
    <t>Vodorovné značení symbol EKO - dodávka+montáž</t>
  </si>
  <si>
    <t>3=3.000 [A] 
Mezisoučet: 3=3.000 [B]</t>
  </si>
  <si>
    <t>915111111</t>
  </si>
  <si>
    <t>Vodorovné dopravní značení stříkané barvou dělící čára šířky 125 mm souvislá bílá základní</t>
  </si>
  <si>
    <t>'V10e' 
(3.6*4)=14.400 [A] 
Mezisoučet: 14.4=14.400 [B] 
(6*5)=30.000 [C] 
Mezisoučet: 30=30.000 [D] 
Celkem: 14.4+30=44.400 [E]</t>
  </si>
  <si>
    <t>998012021</t>
  </si>
  <si>
    <t>Přesun hmot pro budovy občanské výstavby, bydlení, výrobu a služby s nosnou svislou konstrukcí monolitickou betonovou tyčovou nebo plošnou s jakýkoliv obvodovým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</si>
  <si>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</si>
  <si>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OST</t>
  </si>
  <si>
    <t>Ostatní</t>
  </si>
  <si>
    <t>PRIPRAVA.R</t>
  </si>
  <si>
    <t>Příprava pro osazení stojanu pro dobíjení elektromobilu (chránička z rel.rozvodny délka 20m)</t>
  </si>
  <si>
    <t>4=4.000 [A] 
Mezisoučet: 4=4.000 [B]</t>
  </si>
  <si>
    <t xml:space="preserve">  E.2.10</t>
  </si>
  <si>
    <t>Elektroinstalace</t>
  </si>
  <si>
    <t>E.2.10</t>
  </si>
  <si>
    <t>741A</t>
  </si>
  <si>
    <t>A001.R</t>
  </si>
  <si>
    <t>Zásuvka 230V/16A dvojitá</t>
  </si>
  <si>
    <t>KS</t>
  </si>
  <si>
    <t>A002.R</t>
  </si>
  <si>
    <t>Zásuvka 230V/16A jednonásobná</t>
  </si>
  <si>
    <t>A003.R</t>
  </si>
  <si>
    <t>Zásuvka 230V/16A + 3.st.p.o. jednonásobná</t>
  </si>
  <si>
    <t>A004.R</t>
  </si>
  <si>
    <t>Jednopólový spínač</t>
  </si>
  <si>
    <t>A005.R</t>
  </si>
  <si>
    <t>Sériový přepínač</t>
  </si>
  <si>
    <t>A006.R</t>
  </si>
  <si>
    <t>Střídavý přepínač</t>
  </si>
  <si>
    <t>A007.R</t>
  </si>
  <si>
    <t>Střídavý přepínač dvojitý</t>
  </si>
  <si>
    <t>A008.R</t>
  </si>
  <si>
    <t>Křížový přepínač</t>
  </si>
  <si>
    <t>A009.R</t>
  </si>
  <si>
    <t>Pohybové čidlo stropní</t>
  </si>
  <si>
    <t>A010.R</t>
  </si>
  <si>
    <t>Ventilátorové relé</t>
  </si>
  <si>
    <t>A011.R</t>
  </si>
  <si>
    <t>Krabice přístrojová KP</t>
  </si>
  <si>
    <t>A012.R</t>
  </si>
  <si>
    <t>Krabice rozvodná KR</t>
  </si>
  <si>
    <t>A013.R</t>
  </si>
  <si>
    <t>Vícenásobný rámeček - trojnásobný</t>
  </si>
  <si>
    <t>A014.R</t>
  </si>
  <si>
    <t>Sada tísňového volání WC pro invalidy GSM Lift watch ReMica</t>
  </si>
  <si>
    <t>A015.R</t>
  </si>
  <si>
    <t>Tlačítko CS v krabici s kladívkem a sklíčkem</t>
  </si>
  <si>
    <t>A016.R</t>
  </si>
  <si>
    <t>Přímotopný konvektor s vestavným termostatem 750W</t>
  </si>
  <si>
    <t>A017.R</t>
  </si>
  <si>
    <t>Přímotopný konvektor s vestavným termostatem 1000W</t>
  </si>
  <si>
    <t>A018.R</t>
  </si>
  <si>
    <t>Sporáková přípojka se signální doutnavkou</t>
  </si>
  <si>
    <t>A019.R</t>
  </si>
  <si>
    <t>Kabel CYKY 3Ox1,5</t>
  </si>
  <si>
    <t>A020.R</t>
  </si>
  <si>
    <t>Kabel CYKY 3Jx1,5</t>
  </si>
  <si>
    <t>A021.R</t>
  </si>
  <si>
    <t>Kabel CYKY 5Jx1,5</t>
  </si>
  <si>
    <t>A022.R</t>
  </si>
  <si>
    <t>Kabel CYKY 3Jx2,5</t>
  </si>
  <si>
    <t>A023.R</t>
  </si>
  <si>
    <t>Kabel CYKY 3Jx4</t>
  </si>
  <si>
    <t>A024.R</t>
  </si>
  <si>
    <t>Kabel CYKY 5Jx6</t>
  </si>
  <si>
    <t>A025.R</t>
  </si>
  <si>
    <t>Kabel CYKY 5Jx2,5</t>
  </si>
  <si>
    <t>A026.R</t>
  </si>
  <si>
    <t>Vodič CYA 6 zelenožlutý</t>
  </si>
  <si>
    <t>A027.R</t>
  </si>
  <si>
    <t>Vodič CYA 16 zelenožlutý</t>
  </si>
  <si>
    <t>A028.R</t>
  </si>
  <si>
    <t>Svorkovnice OP v krabici</t>
  </si>
  <si>
    <t>A029.R</t>
  </si>
  <si>
    <t>Vodič CYA 25 zelenožlutý</t>
  </si>
  <si>
    <t>A030.R</t>
  </si>
  <si>
    <t>Kabel CYKY 5Jx10</t>
  </si>
  <si>
    <t>A031.R</t>
  </si>
  <si>
    <t>Kabel CYKY 5Jx16</t>
  </si>
  <si>
    <t>A032.R</t>
  </si>
  <si>
    <t>Kabel AYKY 4Jx50</t>
  </si>
  <si>
    <t>A033.R</t>
  </si>
  <si>
    <t>Kabel CYKY 3x70+50</t>
  </si>
  <si>
    <t>A034.R</t>
  </si>
  <si>
    <t>Kabel J-Y (ST) Y 4x2x0,8</t>
  </si>
  <si>
    <t>A035.R</t>
  </si>
  <si>
    <t>Kabel CYKY 5Jx6 - provizorka R41 - 1.etapa elektro prací</t>
  </si>
  <si>
    <t>A036.R</t>
  </si>
  <si>
    <t>Kabel CYKY 5Jx10 - provizorka R41 - 1.etapa elektro prací</t>
  </si>
  <si>
    <t>A037.R</t>
  </si>
  <si>
    <t>Kabel CYKY 5Jx2,5 - provizorka R41 - 1.etapa elektro prací</t>
  </si>
  <si>
    <t>A038.R</t>
  </si>
  <si>
    <t>Kabel CYKY 5Jx1,5 - provizorka R41 - 1.etapa elektro prací</t>
  </si>
  <si>
    <t>A039.R</t>
  </si>
  <si>
    <t>Kabel CYKY 3Jx1,5 - provizorka R41 - 1.etapa elektro prací</t>
  </si>
  <si>
    <t>A040.R</t>
  </si>
  <si>
    <t>Kabel CYKY 3Jx2,5 - provizorka R41 - 1.etapa elektro prací</t>
  </si>
  <si>
    <t>A041.R</t>
  </si>
  <si>
    <t>Kabel CYKY 5Jx4 - provizorka R41 - 1.etapa elektro prací</t>
  </si>
  <si>
    <t>A042.R</t>
  </si>
  <si>
    <t>Kabel AYKY 4Jx35 - provizorka R41 - 1.etapa elektro prací</t>
  </si>
  <si>
    <t>A043.R</t>
  </si>
  <si>
    <t>Kabel AYKY 3x240+120 - provizorka R41 - 1.etapa elektro prací</t>
  </si>
  <si>
    <t>A044.R</t>
  </si>
  <si>
    <t>Zemní kabelová spojka - provizorka R41 - 1.etapa elektro prací</t>
  </si>
  <si>
    <t>A045.R</t>
  </si>
  <si>
    <t>Zemní kabelová spojka</t>
  </si>
  <si>
    <t>A046.R</t>
  </si>
  <si>
    <t>Zřízení kabelových tras (sekání, zapravení, hrubý úklid)</t>
  </si>
  <si>
    <t>A047.R</t>
  </si>
  <si>
    <t>Sekání kapes a průrazů</t>
  </si>
  <si>
    <t>A048.R</t>
  </si>
  <si>
    <t>Ochranná trubka z PE</t>
  </si>
  <si>
    <t>A049.R</t>
  </si>
  <si>
    <t>Ochranná trubka z PE vč.příchytek</t>
  </si>
  <si>
    <t>A050.R</t>
  </si>
  <si>
    <t>Ochranná trubka z PE P110</t>
  </si>
  <si>
    <t>A051.R</t>
  </si>
  <si>
    <t>Lišta vkládací LV vč. příslušenství</t>
  </si>
  <si>
    <t>A052.R</t>
  </si>
  <si>
    <t>Drátěný kabelový žlab 55x200x4,8 vč.závěsu</t>
  </si>
  <si>
    <t>A053.R</t>
  </si>
  <si>
    <t>Drátěný kabelový žlab 55x300x4,8 vč.závěsu</t>
  </si>
  <si>
    <t>A054.R</t>
  </si>
  <si>
    <t>Kabelová spona pro 16 vedení do podhledu</t>
  </si>
  <si>
    <t>A055.R</t>
  </si>
  <si>
    <t>Protipožární ucpávky EI60</t>
  </si>
  <si>
    <t>A056.R</t>
  </si>
  <si>
    <t>Protipožární štítek</t>
  </si>
  <si>
    <t>A057.R</t>
  </si>
  <si>
    <t>Zemní práce v terénu - rozebrání dlažby, výkop, pískové lože, uložení, zához, hutnění, odvoz přebytečného výkopku, uložení na skládku, skládkovné, sestavení dla</t>
  </si>
  <si>
    <t>KPL.</t>
  </si>
  <si>
    <t>Zemní práce v terénu - rozebrání dlažby, výkop, pískové lože, uložení, zához, hutnění, odvoz přebytečného výkopku, uložení na skládku, skládkovné, sestavení dlažby</t>
  </si>
  <si>
    <t>A058.R</t>
  </si>
  <si>
    <t>Fluorescenční štítek s piktogramem nepodsvětlený</t>
  </si>
  <si>
    <t>A059.R</t>
  </si>
  <si>
    <t>Svítidlo A vč.příslušenství LED, AQF 6400lm, IP66</t>
  </si>
  <si>
    <t>A060.R</t>
  </si>
  <si>
    <t>Svítidlo ANO vč.příslušenství LED, AQF 6400lm, IP66, invertér</t>
  </si>
  <si>
    <t>A061.R</t>
  </si>
  <si>
    <t>Svítidlo B vč.příslušenství LED, KTN, 2000lm, IP65</t>
  </si>
  <si>
    <t>A062.R</t>
  </si>
  <si>
    <t>Svítidlo B vč.příslušenství LED, KTN, 2000lm, IP65, invertér</t>
  </si>
  <si>
    <t>A063.R</t>
  </si>
  <si>
    <t>Svítidlo C vč.příslušenství LED BT2 3800lm, IP44/IP20</t>
  </si>
  <si>
    <t>A064.R</t>
  </si>
  <si>
    <t>Svítidlo D vč.příslušenství LED CTS 2000lm, IP44/20</t>
  </si>
  <si>
    <t>A065.R</t>
  </si>
  <si>
    <t>Svítidlo DNO vč.příslušenství LED CTS 2000lm, IP44/20</t>
  </si>
  <si>
    <t>A066.R</t>
  </si>
  <si>
    <t>Svítidlo E vč.příslušenství LED CTS 1500lm, IP44/20</t>
  </si>
  <si>
    <t>A067.R</t>
  </si>
  <si>
    <t>Svítidlo ENO vč.příslušenství LED CTS 1500lm, IP44/20, invertér</t>
  </si>
  <si>
    <t>A068.R</t>
  </si>
  <si>
    <t>Přepojení a vytyčení stávajících hlavních kabelových tras před rozvodnami NN VB1 a VB2</t>
  </si>
  <si>
    <t>HOD</t>
  </si>
  <si>
    <t>A069.R</t>
  </si>
  <si>
    <t>Demontáž, vč.předání funkčních svítidel, zásuvek, vypínačů a krabic údržbě SŽ</t>
  </si>
  <si>
    <t>741B</t>
  </si>
  <si>
    <t>Rozvodnice</t>
  </si>
  <si>
    <t>B001.R</t>
  </si>
  <si>
    <t>Rozvodnice R41 - montáž + materiál - viz.příloha</t>
  </si>
  <si>
    <t>Řadový rozvaděč AC IP55, 1křídlé dveře, 2000 x 800 x 400 mm    3ks 
'Bočnice AC (pár), 2000 x 400 mm, RAL 7035    1ks 
'Sada na spojení skříní, univerzální (vnitřní i vnější)    2ks 
'AS/KS vestavba pro M2000    3ks 
'Konstrukce instalační    3ks 
'Kapsa na dokumentaci A4, barva RAL 7035, samolepící    1ks 
'Jistič výkonový, typ AE, 3-pólový, 50kA, 400A    1ks 
'Trafo měřící 250/5A, 30x10mm    3ks 
'Analyzátor sítě MF9, 96x96mm, RS485/ModBus RTU/TCP    1ks 
'Pojistkový odpínač 3P+N,32A 850001624    1ks 
'Pojistka válcová gG10x38 6A 500V    3ks 
'Jistič výkonový, typ A, 3-pólový, 25kA, 160A    1ks 
'Jistič výkonový, typ A, 3-pólový, 25kA, 100A    1ks 
'Třmenová svorka 160A pro MC2 (3 ks)    2ks 
'Tunelová svorka 3-pólová 2x 240 mm? pro MC3    1ks 
'Tunelová svorka 3-pólová 1x 185 mm? pro MC3    1ks 
'Pojistkový odpínač 3P,100A-850001598    1ks 
'Pojistka válcová gG22x58 125A 500V    3ks 
'Svodič přepětí PROTEC BC TNC 275/25    1ks 
'Svorka vyrovnání potenciálu, Alu, montáž na panel a DIN    1ks 
'Jistič   B32/3    1ks 
'Jistič   B25/3    8ks 
'Jistič   C16/3    4ks 
'Jistič   C10/3    6ks 
'Jistič   B16/3    2ks 
'Jistič   B6/1    10ks 
'Jistič   B10/1    8ks 
'Jistič   B16/1    1ks 
'Jistič   B20/1    1ks 
'Jistič s proudovým chráničem B16-003/AC    6ks 
'Modulový stykač 25A, 4Z, 230 VAC, 2TE    10ks 
'Proudový chránič  25-4-003/AC    1ks 
'Elektroměr ED310.DR TCM221/08    10ks 
'část RZS    ks 
'Svodič přepětí T1+2/BC kompletní, 4p, 12,5kA/280V, série UAS    1ks 
'Jistič   B63/3    1ks 
'Pojistkový odpínač 3P,50A-850001593    1ks 
'Pojistka PV14/63A,gG    3ks 
'Svorka vyrovnání potenciálu, Alu, montáž na panel a DIN    1ks 
'Jistič   C16/3    1ks 
'Jistič   B6/1    2ks 
'Jistič   B10/1    1ks 
'Jistič   B16/1    3ks 
'Modulový stykač 20A, 2Z, 230 VAC, 1 TE    1ks 
'Modulový stykač 25A, 4Z, 230 VAC, 2TE    1ks 
'Spínač soumrakový analog,světelné čidlo nástěnné,Tempus Lux    1ks 
'ostatní materiál : 
'Řadová svorka CBC.4 šedá, 4mm2    200ks 
'Řadová svorka CBC.10 šedá, 10mm2    30ks 
'Nosič sběrnic 3P    6ks 
'Cu sběrnice 30/5mm, 2m/2,688kg, 379A (450A)    5ks 
'Lišta propojovací 3G10T57, 3-pólová/10mm?    2ks 
'Lišta nulová, 10mm2, 40A, délka 1 m    2ks 
'Podstavec - boční  díl, 400 x 100 mm, RAL 9005    3ks 
'Podstavec - přední/zadní díl, 800 x 100 mm    3ks 
'Vývodky     
1=1.000 [A]</t>
  </si>
  <si>
    <t>B002.R</t>
  </si>
  <si>
    <t>Rozvodnice R41 provizorní - montáž + materiál - 1.etapa elektro prací</t>
  </si>
  <si>
    <t>Řadový rozvaděč AC IP55, 1křídlé dveře, 2000 x 800 x 400 mm    2ks 
'Bočnice AC (pár), 2000 x 400 mm, RAL 7035    1ks 
'Sada na spojení skříní, univerzální (vnitřní i vnější)    1ks 
'AS/KS vestavba pro M2000    2ks 
'Konstrukce instalační    2ks 
'Kapsa na dokumentaci A4, barva RAL 7035, samolepící    1ks 
'Jistič výkonový, typ AE, 3-pólový, 50kA, 400A    1ks 
'Třmenová svorka 160A pro MC2 (3 ks)    2ks 
'Tunelová svorka 3-pólová 2x 240 mm? pro MC3    1ks 
'Tunelová svorka 3-pólová 1x 185 mm? pro MC3    1ks 
'Pojistkový odpínač 3P,100A-850001598    1ks 
'Pojistka válcová gG22x58 125A 500V    3ks 
'Svodič přepětí PROTEC BC TNC 275/25    1ks 
'Svorka vyrovnání potenciálu, Alu, montáž na panel a DIN    1ks 
'Jistič   B32/3    1ks 
'Jistič   B25/3    8ks 
'Jistič   C16/3    4ks 
'Jistič   C10/3    6ks 
'Jistič   B16/3    2ks 
'Jistič   B6/1    10ks 
'Jistič   B10/1    8ks 
'Jistič   B16/1    1ks 
'Jistič   B20/1    1ks 
'Jistič s proudovým chráničem B16-003/AC    6ks 
'Modulový stykač 25A, 4Z, 230 VAC, 2TE    10ks 
'Proudový chránič  25-4-003/AC    1ks 
'Elektroměr ED310.DR TCM221/08    10ks 
'část RZS    ks 
'Svodič přepětí T1+2/BC kompletní, 4p, 12,5kA/280V, série UAS    1ks 
'Jistič   B63/3    1ks 
'Pojistkový odpínač 3P,50A-850001593    1ks 
'Pojistka PV14/63A,gG    3ks 
'Svorka vyrovnání potenciálu, Alu, montáž na panel a DIN    1ks 
'Jistič   C16/3    1ks 
'Jistič   B6/1    2ks 
'Jistič   B10/1    1ks 
'Jistič   B16/1    3ks 
'Modulový stykač 20A, 2Z, 230 VAC, 1 TE    1ks 
'Modulový stykač 25A, 4Z, 230 VAC, 2TE    1ks 
'Spínač soumrakový analog,světelné čidlo nástěnné,Tempus Lux    1ks 
'ostatní materiál:     
'Řadová svorka CBC.4 šedá, 4mm2    200ks 
'Řadová svorka CBC.10 šedá, 10mm2    30ks 
'Nosič sběrnic 3P    6ks 
'Cu sběrnice 30/5mm, 2m/2,688kg, 379A (450A)    5ks 
'Lišta propojovací 3G10T57, 3-pólová/10mm?    2ks 
'Lišta nulová, 10mm2, 40A, délka 1 m    2ks 
'Podstavec - boční  díl, 400 x 100 mm, RAL 9005    2ks 
'Podstavec - přední/zadní díl, 800 x 100 mm    2ks 
'Vývodky     
1=1.000 [A]</t>
  </si>
  <si>
    <t>B003.R</t>
  </si>
  <si>
    <t>Přepojování vývodů v rámci provizorního přepojení R41 + pomocný spojovací materiál - 1.etapa elektro prací</t>
  </si>
  <si>
    <t>hod.</t>
  </si>
  <si>
    <t>B004.R</t>
  </si>
  <si>
    <t>Demontáž stávajících rozvodnic R1+RDK</t>
  </si>
  <si>
    <t>B005.R</t>
  </si>
  <si>
    <t>Demontáž a přemístění stávajících skříňových rozvodnic RHE (2.pole vč.výbavy)</t>
  </si>
  <si>
    <t>B006.R</t>
  </si>
  <si>
    <t>Prostorová úprava v rozvodně NN trafostanice</t>
  </si>
  <si>
    <t>B007.R</t>
  </si>
  <si>
    <t>Rozv. skříňová RHE 3.pole vč. usazení, přísluš., podstavce, montáže 800x2000x400mm (přesný rozměr dle stávajících skříní)</t>
  </si>
  <si>
    <t>B008.R</t>
  </si>
  <si>
    <t>Rozv.R1+R-DK vč.usazení, přísluš., montáže 590x1025x250mm"P" OCEP</t>
  </si>
  <si>
    <t>B009.R</t>
  </si>
  <si>
    <t>Rozv. R1 vč.usazení, přísluš., montáže 1x12modulů, plastová, 320x260x145mm "P"</t>
  </si>
  <si>
    <t>B010.R</t>
  </si>
  <si>
    <t>Rozv. R2 vč.usazení, přísluš., montáže 1x12modulů, plastová, 320x260x145mm "P"</t>
  </si>
  <si>
    <t>B011.R</t>
  </si>
  <si>
    <t>Rozv. R3 vč.usazení, přísluš., montáže 1x12modulů, plastová, 320x260x145mm "P"</t>
  </si>
  <si>
    <t>B012.R</t>
  </si>
  <si>
    <t>Rozv. R4 vč.usazení, přísluš., montáže 590x610x160mm "P" OCEP</t>
  </si>
  <si>
    <t>B013.R</t>
  </si>
  <si>
    <t>Rozv. R5 vč.usazení, přísluš., montáže 1x12modulů, plastová, 320x260x145mm "P"</t>
  </si>
  <si>
    <t>B014.R</t>
  </si>
  <si>
    <t>Rozv. R5.1 vč.usazení, přísluš., montáže 2x12modulů, plastová, 320x390x145mm "P"</t>
  </si>
  <si>
    <t>B015.R</t>
  </si>
  <si>
    <t>Rozv. R6 vč.usazení, přísluš., montáže 590x610x160mm "Z" OCEP</t>
  </si>
  <si>
    <t>B016.R</t>
  </si>
  <si>
    <t>Rozv. R6.1 vč.usazení, přísluš., montáže 2x12modulů, plastová, 320x390x145mm "P"</t>
  </si>
  <si>
    <t>B017.R</t>
  </si>
  <si>
    <t>Rozv. R7 vč.usazení, přísluš., montáže 590x610x160mm "P" OCEP</t>
  </si>
  <si>
    <t>B018.R</t>
  </si>
  <si>
    <t>Rozv.R8 vč.usazení, přísluš., montáže 590x1025x250mm"P" OCEP</t>
  </si>
  <si>
    <t>B019.R</t>
  </si>
  <si>
    <t>Rozv. RWC vč.usazení, přísluš., montáže 590x610x160mm "P" OCEP</t>
  </si>
  <si>
    <t>B020.R</t>
  </si>
  <si>
    <t>Svodič přepětí T1+T2</t>
  </si>
  <si>
    <t>B021.R</t>
  </si>
  <si>
    <t>Svodič přepětí T1</t>
  </si>
  <si>
    <t>B022.R</t>
  </si>
  <si>
    <t>Jistič C16/1</t>
  </si>
  <si>
    <t>B023.R</t>
  </si>
  <si>
    <t>Jistič C10/1</t>
  </si>
  <si>
    <t>B024.R</t>
  </si>
  <si>
    <t>Jistič C10/3</t>
  </si>
  <si>
    <t>B025.R</t>
  </si>
  <si>
    <t>Jistič C16/3</t>
  </si>
  <si>
    <t>B026.R</t>
  </si>
  <si>
    <t>Jistič C20/1</t>
  </si>
  <si>
    <t>B027.R</t>
  </si>
  <si>
    <t>Jistič s chráničem B10/003</t>
  </si>
  <si>
    <t>B028.R</t>
  </si>
  <si>
    <t>Jistič s chráničem B16/003</t>
  </si>
  <si>
    <t>B029.R</t>
  </si>
  <si>
    <t>Jistič s chráničem C16/003</t>
  </si>
  <si>
    <t>B030.R</t>
  </si>
  <si>
    <t>Jistič s chráničem C10/003</t>
  </si>
  <si>
    <t>B031.R</t>
  </si>
  <si>
    <t>Jistič B6/1</t>
  </si>
  <si>
    <t>B032.R</t>
  </si>
  <si>
    <t>Jistič B10/1</t>
  </si>
  <si>
    <t>B033.R</t>
  </si>
  <si>
    <t>Jistič B16/1</t>
  </si>
  <si>
    <t>B034.R</t>
  </si>
  <si>
    <t>Jistič B20/1</t>
  </si>
  <si>
    <t>B035.R</t>
  </si>
  <si>
    <t>Jistič B25/1</t>
  </si>
  <si>
    <t>B036.R</t>
  </si>
  <si>
    <t>Proudový chránič 25/2/003</t>
  </si>
  <si>
    <t>B037.R</t>
  </si>
  <si>
    <t>Proudový chránič 25/4/003-G</t>
  </si>
  <si>
    <t>B038.R</t>
  </si>
  <si>
    <t>Síťový napáječ SN 230/24V DC</t>
  </si>
  <si>
    <t>B039.R</t>
  </si>
  <si>
    <t>Vypínač A40/1</t>
  </si>
  <si>
    <t>B040.R</t>
  </si>
  <si>
    <t>Vypínač A40/3</t>
  </si>
  <si>
    <t>B041.R</t>
  </si>
  <si>
    <t>Vypínač A63/3</t>
  </si>
  <si>
    <t>B042.R</t>
  </si>
  <si>
    <t>Vypínač A100/3</t>
  </si>
  <si>
    <t>B043.R</t>
  </si>
  <si>
    <t>Vypínač MC 100 + v.c.</t>
  </si>
  <si>
    <t>B044.R</t>
  </si>
  <si>
    <t>Stykač R20</t>
  </si>
  <si>
    <t>B045.R</t>
  </si>
  <si>
    <t>Jistič B20/3</t>
  </si>
  <si>
    <t>B046.R</t>
  </si>
  <si>
    <t>Jistič B25/3</t>
  </si>
  <si>
    <t>B047.R</t>
  </si>
  <si>
    <t>Jistič B25/3 - doplnění do RZS DK + prostorová úprava</t>
  </si>
  <si>
    <t>B048.R</t>
  </si>
  <si>
    <t>Jistič B32/3</t>
  </si>
  <si>
    <t>B049.R</t>
  </si>
  <si>
    <t>Jistič B50/3</t>
  </si>
  <si>
    <t>B050.R</t>
  </si>
  <si>
    <t>Jistič B63/3</t>
  </si>
  <si>
    <t>B051.R</t>
  </si>
  <si>
    <t>Jistič B80/3</t>
  </si>
  <si>
    <t>B052.R</t>
  </si>
  <si>
    <t>Spínací hodiny V97/digi vč.nastavení</t>
  </si>
  <si>
    <t>B053.R</t>
  </si>
  <si>
    <t>Komunikační jednotka pro sběr dat PJ1-PLC XCOM33+UZ/PRO ECO</t>
  </si>
  <si>
    <t>123</t>
  </si>
  <si>
    <t>B054.R</t>
  </si>
  <si>
    <t>Elektroměr ED310.DR TCM221/08</t>
  </si>
  <si>
    <t>741C</t>
  </si>
  <si>
    <t>Bleskosvod</t>
  </si>
  <si>
    <t>124</t>
  </si>
  <si>
    <t>C001.R</t>
  </si>
  <si>
    <t>Vodič FeZn 10</t>
  </si>
  <si>
    <t>C002.R</t>
  </si>
  <si>
    <t>Zkušební svorka SZD</t>
  </si>
  <si>
    <t>C003.R</t>
  </si>
  <si>
    <t>Svorka křížová SKD</t>
  </si>
  <si>
    <t>C004.R</t>
  </si>
  <si>
    <t>Značkovací štítek</t>
  </si>
  <si>
    <t>C005.R</t>
  </si>
  <si>
    <t>Uzemňovací svorka na potrubí UZP vč.pásku</t>
  </si>
  <si>
    <t>C006.R</t>
  </si>
  <si>
    <t>Zemnící pásek FeZn 30x4</t>
  </si>
  <si>
    <t>C007.R</t>
  </si>
  <si>
    <t>Zem. práce pro uzemnění (výkop,montáž na cihlu, cihla, provaření,asfaltový nátěr,obetonování,zához,hutnění, odvoz přebytečného výkopku, uložení na skládku, sklá</t>
  </si>
  <si>
    <t>kpl/m</t>
  </si>
  <si>
    <t>Zem. práce pro uzemnění (výkop,montáž na cihlu, cihla, provaření,asfaltový nátěr,obetonování,zához,hutnění, odvoz přebytečného výkopku, uložení na skládku, skládkovné, úprava terénu)</t>
  </si>
  <si>
    <t>C008.R</t>
  </si>
  <si>
    <t>Vodič tvrzený AlMgSi 8</t>
  </si>
  <si>
    <t>C009.R</t>
  </si>
  <si>
    <t>Podpěra vedení na ploché střechy PVPS</t>
  </si>
  <si>
    <t>C010.R</t>
  </si>
  <si>
    <t>Podpěra vedení pro svod PVZZ</t>
  </si>
  <si>
    <t>C011.R</t>
  </si>
  <si>
    <t>Svorka spojovací SS</t>
  </si>
  <si>
    <t>C012.R</t>
  </si>
  <si>
    <t>Držák k upevnění podpůrné trubky k anténnímu stožáru s upínacím páskem a s vyrovnávacím nástavcem 95mm</t>
  </si>
  <si>
    <t>C013.R</t>
  </si>
  <si>
    <t>Podpůrná trubka GFK/ALs jímacím hrotem 4,7m/1m, vč.příslušenství</t>
  </si>
  <si>
    <t>C014.R</t>
  </si>
  <si>
    <t>Podpůrná trubka GFK/ALs jímacím hrotem 3,2m/1m, vč.příslušenství</t>
  </si>
  <si>
    <t>C015.R</t>
  </si>
  <si>
    <t>Podpěra vedení s adaptérem na betonovém podstavci FB</t>
  </si>
  <si>
    <t>C016.R</t>
  </si>
  <si>
    <t>Podpěra vedení PVHVI</t>
  </si>
  <si>
    <t>C017.R</t>
  </si>
  <si>
    <t>Vodič HVI long s vysokonapěťovou ochranou 23mm šedý</t>
  </si>
  <si>
    <t>C018.R</t>
  </si>
  <si>
    <t>Sada připojovacích prvků pro vodič HVI vně podpůrné trubky pro oba konce</t>
  </si>
  <si>
    <t>C019.R</t>
  </si>
  <si>
    <t>Sada pro upevnění HVI long k podpůrné trubce, anténě</t>
  </si>
  <si>
    <t>C020.R</t>
  </si>
  <si>
    <t>Svorka PA pro vodič HVI long</t>
  </si>
  <si>
    <t>C021.R</t>
  </si>
  <si>
    <t>Litinová šachta LŠ perforovaná pro SZD</t>
  </si>
  <si>
    <t>C022.R</t>
  </si>
  <si>
    <t>Demontáž stávající ochrany před bleskem + 10%</t>
  </si>
  <si>
    <t>741Z</t>
  </si>
  <si>
    <t>Přirážky</t>
  </si>
  <si>
    <t>Z001.R</t>
  </si>
  <si>
    <t>Kompletační činnost</t>
  </si>
  <si>
    <t>1%1=1.000 [A] 
Mezisoučet: 1=1.000 [B]</t>
  </si>
  <si>
    <t>Z002.R</t>
  </si>
  <si>
    <t>Přesun, prořez a podružný materiál</t>
  </si>
  <si>
    <t>2%1=1.000 [A] 
Mezisoučet: 1=1.000 [B]</t>
  </si>
  <si>
    <t>Z003.R</t>
  </si>
  <si>
    <t>Revize, měření osvětlení,UTZ</t>
  </si>
  <si>
    <t>1,5%1=1.000 [A] 
Mezisoučet: 1=1.000 [B]</t>
  </si>
  <si>
    <t xml:space="preserve">  E.2.10.1</t>
  </si>
  <si>
    <t>Ochoz - příprava elektroinstalace</t>
  </si>
  <si>
    <t>E.2.10.1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</si>
  <si>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</si>
  <si>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</si>
  <si>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</si>
  <si>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</si>
  <si>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</si>
  <si>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5=5.000 [A]</t>
  </si>
  <si>
    <t>34571450</t>
  </si>
  <si>
    <t>krabice pod omítku PVC přístrojová kruhová D 70mm</t>
  </si>
  <si>
    <t>741122122</t>
  </si>
  <si>
    <t>Montáž kabelů měděných bez ukončení uložených v trubkách zatažených plných kulatých nebo bezhalogenových (např. CYKY) počtu a průřezu žil 3x1,5 až 6 mm2</t>
  </si>
  <si>
    <t>200=200.000 [A]</t>
  </si>
  <si>
    <t>34111036</t>
  </si>
  <si>
    <t>kabel instalační jádro Cu plné izolace PVC plášť PVC 450/750V (CYKY) 3x2,5mm2</t>
  </si>
  <si>
    <t>200*1.15 Přepočtené koeficientem množství=230.000 [A]</t>
  </si>
  <si>
    <t>741313001</t>
  </si>
  <si>
    <t>Montáž zásuvek domovních se zapojením vodičů bezšroubové připojení polozapuštěných nebo zapuštěných 10/16 A, provedení 2P + PE</t>
  </si>
  <si>
    <t>5=5.000 [A] 
Mezisoučet: 5=5.000 [B]</t>
  </si>
  <si>
    <t>34555241</t>
  </si>
  <si>
    <t>přístroj zásuvky zápustné jednonásobné, krytka s clonkami, bezšroubové svorky</t>
  </si>
  <si>
    <t>741320113</t>
  </si>
  <si>
    <t>Montáž jističů se zapojením vodičů jednopólových nn do 63 A s krytem</t>
  </si>
  <si>
    <t>2=2.000 [A]</t>
  </si>
  <si>
    <t>35822137.r</t>
  </si>
  <si>
    <t>jistič 1-pólový 50 A vypínací charakteristika C vypínací schopnost 6 kA</t>
  </si>
  <si>
    <t>741321002</t>
  </si>
  <si>
    <t>Montáž proudových chráničů se zapojením vodičů dvoupólových nn do 25 A s krytem</t>
  </si>
  <si>
    <t>jistič.R</t>
  </si>
  <si>
    <t>jistič s chráničem B16/003</t>
  </si>
  <si>
    <t>741810001</t>
  </si>
  <si>
    <t>Zkoušky a prohlídky elektrických rozvodů a zařízení celková prohlídka a vyhotovení revizní zprávy pro objem montážních prací do 100 tis. Kč</t>
  </si>
  <si>
    <t>1=1.000 [A]</t>
  </si>
  <si>
    <t>CYKY.R</t>
  </si>
  <si>
    <t>Kabel CYKY 5Jx25 - dodávka+montáž dle výkresu a TZ</t>
  </si>
  <si>
    <t>65=65.000 [A] 
Mezisoučet: 65=65.000 [B]</t>
  </si>
  <si>
    <t>INFRA.R</t>
  </si>
  <si>
    <t>Infračervený ohřívač s karbonovým topným tělesem 2000W,3 stupně ohřevu, IP 44- dodávka+montáž</t>
  </si>
  <si>
    <t>TRUBKA.R</t>
  </si>
  <si>
    <t>Ochranná trubka z PE - dodávka+montáž</t>
  </si>
  <si>
    <t xml:space="preserve">  E.2.12</t>
  </si>
  <si>
    <t>Slaboproud</t>
  </si>
  <si>
    <t>E.2.12</t>
  </si>
  <si>
    <t>742A</t>
  </si>
  <si>
    <t>Montážní materiál a práce</t>
  </si>
  <si>
    <t>742.R1</t>
  </si>
  <si>
    <t>Dodávka a montáž zásuvky CAT6 UTP 2 x RJ45, na omítku 45st. bílá</t>
  </si>
  <si>
    <t>742.R2</t>
  </si>
  <si>
    <t>Dodávka a montáž zásuvky CAT6 UTP 1 x RJ45, na omítku 45st. bílá</t>
  </si>
  <si>
    <t>742.R3</t>
  </si>
  <si>
    <t>Samořezný keystone CAT6 UTP RJ45</t>
  </si>
  <si>
    <t>742.R4</t>
  </si>
  <si>
    <t>Dome kamera HD 1080p, F=2,8-12mm</t>
  </si>
  <si>
    <t>742.R5</t>
  </si>
  <si>
    <t>Instalační kabel CAT6 UTP 4-pár LSOH</t>
  </si>
  <si>
    <t>742.R6</t>
  </si>
  <si>
    <t>LIŠTA ELEKTROINSTALAČNÍ VČ. DÍLŮ A PŘÍSLUŠENSTVÍ 40x40 HF hranatá</t>
  </si>
  <si>
    <t>742.R7</t>
  </si>
  <si>
    <t>LIŠTA ELEKTROINSTALAČNÍ VČ. DÍLŮ A PŘÍSLUŠENSTVÍ 20x20 HF hranatá</t>
  </si>
  <si>
    <t>742.R8</t>
  </si>
  <si>
    <t>KABELOVÝ ŽLAB MERKUR VČ. DÍLŮ A PŘÍSLUŠENSTVÍ, ŽÁROVÝ ZINEK 50/50</t>
  </si>
  <si>
    <t>742.R9</t>
  </si>
  <si>
    <t>EXTENDER LAM 10/100Mbps</t>
  </si>
  <si>
    <t>742.R10</t>
  </si>
  <si>
    <t>INJEKTOR</t>
  </si>
  <si>
    <t>742.R11</t>
  </si>
  <si>
    <t>Zvukový orientační maják</t>
  </si>
  <si>
    <t>742.R12</t>
  </si>
  <si>
    <t>Magnetický kontakt závrtný 200mm, s pevným vývodem</t>
  </si>
  <si>
    <t>742.R25</t>
  </si>
  <si>
    <t>Magnetický kontakt vratový , NC palstové pouzdro, 4cm</t>
  </si>
  <si>
    <t>742.R26</t>
  </si>
  <si>
    <t>Podružný materiál</t>
  </si>
  <si>
    <t>742B</t>
  </si>
  <si>
    <t>HODINOVE ZUCTOVACI SAZBY</t>
  </si>
  <si>
    <t>742.R13</t>
  </si>
  <si>
    <t>Demontaz stavajiciho zarizeni - vrámci demolic</t>
  </si>
  <si>
    <t>742.R14</t>
  </si>
  <si>
    <t>Demontaz stavajiciho zarizeni - výměna magnetů</t>
  </si>
  <si>
    <t>742.R15</t>
  </si>
  <si>
    <t>Měření datového vývodu - metalický kabel</t>
  </si>
  <si>
    <t>742.R16</t>
  </si>
  <si>
    <t>Zvukový orientační maják - zpráva na SD kartě</t>
  </si>
  <si>
    <t>742.R17</t>
  </si>
  <si>
    <t>Uprava stavajiciho zarizeni PZTS</t>
  </si>
  <si>
    <t>742.R18</t>
  </si>
  <si>
    <t>Zkusebni provoz</t>
  </si>
  <si>
    <t>742.R19</t>
  </si>
  <si>
    <t>Zauceni obsluhy</t>
  </si>
  <si>
    <t>742.R20</t>
  </si>
  <si>
    <t>Zabezpeceni pracoviste</t>
  </si>
  <si>
    <t>742.R21</t>
  </si>
  <si>
    <t>Úprava SW PZTS</t>
  </si>
  <si>
    <t>742.R22</t>
  </si>
  <si>
    <t>Úprava vizualizace PZTS</t>
  </si>
  <si>
    <t>742.R23</t>
  </si>
  <si>
    <t>Dokumentace skutečného provedení</t>
  </si>
  <si>
    <t>742.R24</t>
  </si>
  <si>
    <t>PPV</t>
  </si>
  <si>
    <t xml:space="preserve">  E.2.14</t>
  </si>
  <si>
    <t>Mobiliář - stavební připravenost</t>
  </si>
  <si>
    <t>E.2.14</t>
  </si>
  <si>
    <t>'dle technických podkladů výrobce' 
koš 0.259(0.35*0.3*0.5)*2=0.105 [A] 
Mezisoučet: 0.105=0.105 [B] 
lavička 0.105.2((0.24*0.2*0.8)*2)*2=0.154 [C] 
Mezisoučet: 0.154=0.154 [D] 
Celkem: 0.105+0.154=0.259 [E]</t>
  </si>
  <si>
    <t>0.259=0.259 [A] 
Mezisoučet: 0.259=0.259 [B]</t>
  </si>
  <si>
    <t>0.259*1.7=0.440 [A] 
Mezisoučet: 0.44=0.440 [B] 
Celkem: 0.44=0.440 [C]</t>
  </si>
  <si>
    <t>275313711</t>
  </si>
  <si>
    <t>Základy z betonu prostého patky a bloky z betonu kamenem neprokládaného tř. C 20/25</t>
  </si>
  <si>
    <t>'dle techcnických podkladů výrobce' 
koš 0.259(0.35*0.3*0.5)*2=0.105 [A] 
Mezisoučet: 0.105=0.105 [B] 
lavička 0.105.2((0.24*0.2*0.8)*2)*2=0.154 [C] 
Mezisoučet: 0.154=0.154 [D] 
Celkem: 0.105+0.154=0.259 [E]</t>
  </si>
  <si>
    <t xml:space="preserve">  E.2.6</t>
  </si>
  <si>
    <t>Zdravotechnika</t>
  </si>
  <si>
    <t>E.2.6</t>
  </si>
  <si>
    <t>ZEMNI PRACE STAVEBNI</t>
  </si>
  <si>
    <t>C13220-1202.R</t>
  </si>
  <si>
    <t>Hlb rýh 2000mm hor 3 1000m3 *</t>
  </si>
  <si>
    <t>18+180                                            =198.000 [A] 
Celkem: 198=198.000 [B]</t>
  </si>
  <si>
    <t>C13220-1209.R</t>
  </si>
  <si>
    <t>Přípl za lepivost rýh v horn.3 *</t>
  </si>
  <si>
    <t>C15110-1101.R</t>
  </si>
  <si>
    <t>Pažení příložné hl.do 2m rýhy *</t>
  </si>
  <si>
    <t>36+360                                            =396.000 [A] 
Celkem: 396=396.000 [B]</t>
  </si>
  <si>
    <t>C15110-1111.R</t>
  </si>
  <si>
    <t>Odstranění pažení rýh hl. 2m příl.*</t>
  </si>
  <si>
    <t>C16110-1101.R</t>
  </si>
  <si>
    <t>Svislé přemíst výkopku horn4 2.5m *</t>
  </si>
  <si>
    <t>198*0.5                                           =99.000 [A] 
Celkem: 99=99.000 [B]</t>
  </si>
  <si>
    <t>C17410-1101.R</t>
  </si>
  <si>
    <t>Zásyp zhutnění jam *</t>
  </si>
  <si>
    <t>16+144                                            =160.000 [A] 
Celkem: 160=160.000 [B]</t>
  </si>
  <si>
    <t>C17510-1101.R</t>
  </si>
  <si>
    <t>Obsyp potr bez prohoz sypaniny *</t>
  </si>
  <si>
    <t>58331183.R</t>
  </si>
  <si>
    <t>Kamenivo těž.drobné fr.0-4 Z</t>
  </si>
  <si>
    <t>29*1.1*1.02                                       =32.538 [A] 
Celkem: 32.538=32.538 [B]</t>
  </si>
  <si>
    <t>Z SO 01,400-ZTI39=39.000 [A] 
Mezisoučet: 39=39.000 [B] 
Celkem: 39=39.000 [C]</t>
  </si>
  <si>
    <t>Z SO 01,400-ZTI78=78.000 [A] 
Mezisoučet: 78=78.000 [B] 
Celkem: 78=78.000 [C]</t>
  </si>
  <si>
    <t>39=39.000 [A]</t>
  </si>
  <si>
    <t>VODOROVNE KONSTRUKCE</t>
  </si>
  <si>
    <t>C45157-3111.R</t>
  </si>
  <si>
    <t>Lože výkopu ze štěrkopísku *</t>
  </si>
  <si>
    <t>UPRAVY POVRCHU</t>
  </si>
  <si>
    <t>C63131-2141.R</t>
  </si>
  <si>
    <t>Doplnění mazaniny BP rýhy</t>
  </si>
  <si>
    <t>95*1*0.15                                         =14.250 [A] 
Celkem: 14.25=14.250 [B]</t>
  </si>
  <si>
    <t>IZOLACE TEPELNE</t>
  </si>
  <si>
    <t>C71346-2118/99.</t>
  </si>
  <si>
    <t>Izol potrubí skruž PE spona DN 75</t>
  </si>
  <si>
    <t>28771015.R</t>
  </si>
  <si>
    <t>Izolace 75/9</t>
  </si>
  <si>
    <t>C71346-2120/99.</t>
  </si>
  <si>
    <t>Izol potrubí skruž PE spona DN 110</t>
  </si>
  <si>
    <t>6+73+3+30                                         =112.000 [A] 
Celkem: 112=112.000 [B]</t>
  </si>
  <si>
    <t>28771014.R</t>
  </si>
  <si>
    <t>Izolace  110/9</t>
  </si>
  <si>
    <t>C71346-2112/99.</t>
  </si>
  <si>
    <t>Izol potrubí skruž PE spona DN 20</t>
  </si>
  <si>
    <t>61+42+80+17                                       =200.000 [A] 
Celkem: 200=200.000 [B]</t>
  </si>
  <si>
    <t>28770146.R</t>
  </si>
  <si>
    <t>Izolace PE návlek.D 22/9mm</t>
  </si>
  <si>
    <t>61+42                                             =103.000 [A] 
Celkem: 103=103.000 [B]</t>
  </si>
  <si>
    <t>28770392.R</t>
  </si>
  <si>
    <t>Izolace PE návlek.D 22/30mm</t>
  </si>
  <si>
    <t>80+17=97.000 [A]</t>
  </si>
  <si>
    <t>C71346-2113/99.</t>
  </si>
  <si>
    <t>Izol potrubí skruž PE spona DN 25</t>
  </si>
  <si>
    <t>18+34+8+34+8                                      =102.000 [A] 
Celkem: 102=102.000 [B]</t>
  </si>
  <si>
    <t>28770148.R</t>
  </si>
  <si>
    <t>Izolace PE návlek.D 28/9mm</t>
  </si>
  <si>
    <t>18+34+8                                           =60.000 [A] 
Celkem: 60=60.000 [B]</t>
  </si>
  <si>
    <t>28770393.R</t>
  </si>
  <si>
    <t>Izolace PE návlek.D 28/30mm</t>
  </si>
  <si>
    <t>34+8                                              =42.000 [A] 
Celkem: 42=42.000 [B]</t>
  </si>
  <si>
    <t>C99871-3102.R</t>
  </si>
  <si>
    <t>Přesun hm izol.tepel.výška 12m</t>
  </si>
  <si>
    <t>VNITRNI KANALIZACE</t>
  </si>
  <si>
    <t>C72121-0813.R</t>
  </si>
  <si>
    <t>Dmtž vpusti kam DN 100</t>
  </si>
  <si>
    <t>C72129-0822.R</t>
  </si>
  <si>
    <t>Dmtž kanaliz přesun hmot -12m</t>
  </si>
  <si>
    <t>C72111-0916.R</t>
  </si>
  <si>
    <t>Potrubí kam propojení DN 125</t>
  </si>
  <si>
    <t>28650849.R</t>
  </si>
  <si>
    <t>Přechodka kanal.PVC KGUS 125 K/PVC</t>
  </si>
  <si>
    <t>C72114-0915/01.</t>
  </si>
  <si>
    <t>Propoj.stav.lit.potr.DN 100</t>
  </si>
  <si>
    <t>C72114-0905.R</t>
  </si>
  <si>
    <t>Potrubí lit odpadní vsaz odb DN 100</t>
  </si>
  <si>
    <t>55241540.R</t>
  </si>
  <si>
    <t>Přechodka litina/PPs HTUG DN 100</t>
  </si>
  <si>
    <t>C72114-0916.R</t>
  </si>
  <si>
    <t>Potrubí lit odpadní propojení DN125</t>
  </si>
  <si>
    <t>55241544.R</t>
  </si>
  <si>
    <t>Přechodka litina/PPs HTUG DN 125</t>
  </si>
  <si>
    <t>C72117-3402/98.</t>
  </si>
  <si>
    <t>Potrubí z PVC KG Systém SN 8</t>
  </si>
  <si>
    <t>6+90                                              =96.000 [A] 
Celkem: 96=96.000 [B]</t>
  </si>
  <si>
    <t>C72117-4024/98.</t>
  </si>
  <si>
    <t>Potrubí z PP HT Systém</t>
  </si>
  <si>
    <t>2+46+5                                            =53.000 [A] 
Celkem: 53=53.000 [B]</t>
  </si>
  <si>
    <t>C72117-4025/98.</t>
  </si>
  <si>
    <t>27+73+38                                          =138.000 [A] 
Celkem: 138=138.000 [B]</t>
  </si>
  <si>
    <t>C72117-4042/98.</t>
  </si>
  <si>
    <t>11+7                                              =18.000 [A] 
Celkem: 18=18.000 [B]</t>
  </si>
  <si>
    <t>C72117-4043/98.</t>
  </si>
  <si>
    <t>10+2                                              =12.000 [A] 
Celkem: 12=12.000 [B]</t>
  </si>
  <si>
    <t>C72117-5012/98.</t>
  </si>
  <si>
    <t>Potrubí z PP odhlučněné DN 100</t>
  </si>
  <si>
    <t>28770270.R</t>
  </si>
  <si>
    <t>Čisticí kus HT D 75mm</t>
  </si>
  <si>
    <t>28770271.R</t>
  </si>
  <si>
    <t>Čisticí kus HT D 110mm</t>
  </si>
  <si>
    <t>28770499.R</t>
  </si>
  <si>
    <t>Čisticí kus odhluč. DN 100</t>
  </si>
  <si>
    <t>R72121-2305.R</t>
  </si>
  <si>
    <t>Mtž vpusti podlah DN 50-100mm</t>
  </si>
  <si>
    <t>28770943.R</t>
  </si>
  <si>
    <t>Vpust podlahová antivandal DN 110mm</t>
  </si>
  <si>
    <t>R72121-2305/01.</t>
  </si>
  <si>
    <t>Mtž sprchových žlabů</t>
  </si>
  <si>
    <t>55396281.R</t>
  </si>
  <si>
    <t>Podlah.nerez žlábek PZ 013.1000</t>
  </si>
  <si>
    <t>R72127-3145/00.</t>
  </si>
  <si>
    <t>Souprava střeš.ventil.HL 810 DN 100</t>
  </si>
  <si>
    <t>2+5                                               =7.000 [A] 
Celkem: 7=7.000 [B]</t>
  </si>
  <si>
    <t>R72127-3145/01.</t>
  </si>
  <si>
    <t>Mont.hlavice ventilač půd.PVC HL 900</t>
  </si>
  <si>
    <t>28696990.R</t>
  </si>
  <si>
    <t>Hlav.vent.půdová HL 900N DN50/70/100</t>
  </si>
  <si>
    <t>R72124-2116.R</t>
  </si>
  <si>
    <t>Mtž lapače střeš splavenin DN 125 *</t>
  </si>
  <si>
    <t>28696199.R</t>
  </si>
  <si>
    <t>Lapač střeš.splavenin HL 600/2 DN125</t>
  </si>
  <si>
    <t>C72129-0111.R</t>
  </si>
  <si>
    <t>Zkouška těs kanal vodou -DN 125</t>
  </si>
  <si>
    <t>96+53+138+18+12+6                                 =323.000 [A] 
Celkem: 323=323.000 [B]</t>
  </si>
  <si>
    <t>C99872-1102.R</t>
  </si>
  <si>
    <t>Přesun hm kanalizace výška 12m</t>
  </si>
  <si>
    <t>VNITRNI VODOVOD</t>
  </si>
  <si>
    <t>C72213-1931.R</t>
  </si>
  <si>
    <t>Potrubí závit propojení DN 15</t>
  </si>
  <si>
    <t>1+2+2                                             =5.000 [A] 
Celkem: 5=5.000 [B]</t>
  </si>
  <si>
    <t>C72213-1911.R</t>
  </si>
  <si>
    <t>Potrubi zavit vsaz odboc dn 15</t>
  </si>
  <si>
    <t>SOUB</t>
  </si>
  <si>
    <t>28653280.R</t>
  </si>
  <si>
    <t>Přechod závit PPr D 20x1/2"</t>
  </si>
  <si>
    <t>C72213-1932.R</t>
  </si>
  <si>
    <t>Potrubí závit propojení DN 20</t>
  </si>
  <si>
    <t>2+2+2+2                                           =8.000 [A] 
Celkem: 8=8.000 [B]</t>
  </si>
  <si>
    <t>28653281.R</t>
  </si>
  <si>
    <t>Přechod závit PPr D 25x3/4"</t>
  </si>
  <si>
    <t>C72213-1933.R</t>
  </si>
  <si>
    <t>Potrubí závit propojení DN 25</t>
  </si>
  <si>
    <t>28653282.R</t>
  </si>
  <si>
    <t>Přechod závit PPr D 32x1"</t>
  </si>
  <si>
    <t>C72213-0213.R</t>
  </si>
  <si>
    <t>Potrubí ocelzáv pozink 11353 DN 25</t>
  </si>
  <si>
    <t>R72217-1221/02.</t>
  </si>
  <si>
    <t>Potrubí PPR D 20/2,8 PN 16</t>
  </si>
  <si>
    <t>R72217-1222/01.</t>
  </si>
  <si>
    <t>Potrubí PPR D 25/3,5 PN 16</t>
  </si>
  <si>
    <t>R72217-1221/03.</t>
  </si>
  <si>
    <t>Potrubí PPR s Al fólií D20x2,8 PN 16</t>
  </si>
  <si>
    <t>80+17                                             =97.000 [A] 
Celkem: 97=97.000 [B]</t>
  </si>
  <si>
    <t>R72217-1222/03.</t>
  </si>
  <si>
    <t>Potrubí PPR s Al fólií D25x3,5 PN 16</t>
  </si>
  <si>
    <t>C72219-0223.R</t>
  </si>
  <si>
    <t>Připoj vodovod pevná DN 25</t>
  </si>
  <si>
    <t>C72219-0401.R</t>
  </si>
  <si>
    <t>Upev vypust DN 15</t>
  </si>
  <si>
    <t>(7+4+1+1+1+1)*2+3+5+4                             =42.000 [A] 
Celkem: 42=42.000 [B]</t>
  </si>
  <si>
    <t>C72222-0111.R</t>
  </si>
  <si>
    <t>Nástěnka K 247 G 1/2</t>
  </si>
  <si>
    <t>3+5+1+4                                           =13.000 [A] 
Celkem: 13=13.000 [B]</t>
  </si>
  <si>
    <t>C72222-0121.R</t>
  </si>
  <si>
    <t>PAR</t>
  </si>
  <si>
    <t>7+4+1+2+1                                         =15.000 [A] 
Celkem: 15=15.000 [B]</t>
  </si>
  <si>
    <t>C72223-9101.R</t>
  </si>
  <si>
    <t>Mtž vodov armatur 2závit G 1/2</t>
  </si>
  <si>
    <t>55196125.R</t>
  </si>
  <si>
    <t>Kohouty kulové s vypouš.G 1/2"</t>
  </si>
  <si>
    <t>C72223-9102.R</t>
  </si>
  <si>
    <t>Mtž vodov armatur 2závit G 3/4</t>
  </si>
  <si>
    <t>4+2                                               =6.000 [A] 
Celkem: 6=6.000 [B]</t>
  </si>
  <si>
    <t>55196130.R</t>
  </si>
  <si>
    <t>Kohouty kulové s vypouš.G 3/4"</t>
  </si>
  <si>
    <t>55121203.R</t>
  </si>
  <si>
    <t>Kohouty kulové G 3/4"</t>
  </si>
  <si>
    <t>C72225-9102.R</t>
  </si>
  <si>
    <t>Arm požár rozdelovač DN 50mm</t>
  </si>
  <si>
    <t>R72225-4114/01.</t>
  </si>
  <si>
    <t>Hydrant skříň výzbr Hasil D 25/30</t>
  </si>
  <si>
    <t>R72226-3415/01.</t>
  </si>
  <si>
    <t>Mtž vodoměr 100c závit G 3/4 jhm 10</t>
  </si>
  <si>
    <t>38821787.R</t>
  </si>
  <si>
    <t>Vodoměr QN=2,5m3/h DN 20mm</t>
  </si>
  <si>
    <t>C72229-0226.R</t>
  </si>
  <si>
    <t>Zkouška tlak potr -DN 50</t>
  </si>
  <si>
    <t>18+103+42+97+42                                   =302.000 [A] 
Celkem: 302=302.000 [B]</t>
  </si>
  <si>
    <t>C72229-0234.R</t>
  </si>
  <si>
    <t>Proplach a dezinfekce -DN 80</t>
  </si>
  <si>
    <t>C99872-2102.R</t>
  </si>
  <si>
    <t>Přesun hm vodovod výška 12m</t>
  </si>
  <si>
    <t>724</t>
  </si>
  <si>
    <t>STROJNI VYBAVENI</t>
  </si>
  <si>
    <t>C72413-9101.R</t>
  </si>
  <si>
    <t>Mtž čerp křídl píst bez potrubí</t>
  </si>
  <si>
    <t>42697417.R</t>
  </si>
  <si>
    <t>Čerpadlo cirk.KSB RioTherm N 30-70S</t>
  </si>
  <si>
    <t>C99872-4102.R</t>
  </si>
  <si>
    <t>Stroj vyb přesun hmot vyska -12m</t>
  </si>
  <si>
    <t>725</t>
  </si>
  <si>
    <t>ZARIZOVACI PREDMETY</t>
  </si>
  <si>
    <t>C72511-9213/98.</t>
  </si>
  <si>
    <t>Zařízení záchodů - montáž</t>
  </si>
  <si>
    <t>3=3.000 [A] 
Celkem: 3=3.000 [B]</t>
  </si>
  <si>
    <t>64297024.R</t>
  </si>
  <si>
    <t>Klozet ker.závěsný</t>
  </si>
  <si>
    <t>64297044.R</t>
  </si>
  <si>
    <t>Sedátko k WC s nerez.ocl.úchyty</t>
  </si>
  <si>
    <t>C72521-9401.R</t>
  </si>
  <si>
    <t>Mtž umyvadel du na šroub do zdi</t>
  </si>
  <si>
    <t>7=7.000 [A] 
Celkem: 7=7.000 [B]</t>
  </si>
  <si>
    <t>64297022.R</t>
  </si>
  <si>
    <t>Umyvadlo stand.š.55cm</t>
  </si>
  <si>
    <t>C72524-9101.R</t>
  </si>
  <si>
    <t>Mtž kabina sprch</t>
  </si>
  <si>
    <t>28398913.R</t>
  </si>
  <si>
    <t>Sprch.dveře posuv.pure š.1000mm</t>
  </si>
  <si>
    <t>R72533-3350.R</t>
  </si>
  <si>
    <t>Montáž výlevky</t>
  </si>
  <si>
    <t>64297081.R</t>
  </si>
  <si>
    <t>Výlevka závěs+sklop.mřížka</t>
  </si>
  <si>
    <t>C72581-0403.R</t>
  </si>
  <si>
    <t>Ventil rohový +trub T 67 G 1/2</t>
  </si>
  <si>
    <t>C72581-0401.R</t>
  </si>
  <si>
    <t>Ventil rohový -trub T 66 G 1/2</t>
  </si>
  <si>
    <t>12*2                                              =24.000 [A] 
Celkem: 24=24.000 [B]</t>
  </si>
  <si>
    <t>C72582-9201.R</t>
  </si>
  <si>
    <t>Mtž bat umyv a dřez nást chrom</t>
  </si>
  <si>
    <t>55199637.R</t>
  </si>
  <si>
    <t>Baterie dřez.nástěn.s keram kartuší</t>
  </si>
  <si>
    <t>C72582-9301.R</t>
  </si>
  <si>
    <t>Mtž baterie umyv a dřez stojánkG1/2</t>
  </si>
  <si>
    <t>11=11.000 [A] 
Celkem: 11=11.000 [B]</t>
  </si>
  <si>
    <t>55198707.R</t>
  </si>
  <si>
    <t>Baterie.umyv.stoj.s keram.kartuší</t>
  </si>
  <si>
    <t>C72584-9200.R</t>
  </si>
  <si>
    <t>Mtž bat sprch nástěn nastav výška</t>
  </si>
  <si>
    <t>55196722.R</t>
  </si>
  <si>
    <t>Baterie sprchová nástěnná</t>
  </si>
  <si>
    <t>C72586-9101.R</t>
  </si>
  <si>
    <t>Mtž uzávěrka zápach -D 40 umyv</t>
  </si>
  <si>
    <t>55196150.R</t>
  </si>
  <si>
    <t>Sifon umyvadlovy chrom DN 40</t>
  </si>
  <si>
    <t>55196340.R</t>
  </si>
  <si>
    <t>Sifon umyv.podom.sestava DN 40mm</t>
  </si>
  <si>
    <t>C72586-9218.R</t>
  </si>
  <si>
    <t>Mtž u sifon</t>
  </si>
  <si>
    <t>55196725.R</t>
  </si>
  <si>
    <t>Sifon sprchový chrom DN 50mm</t>
  </si>
  <si>
    <t>C72598-0122.R</t>
  </si>
  <si>
    <t>Dvířka T 3622 z PH 15/30</t>
  </si>
  <si>
    <t>C99872-5102.R</t>
  </si>
  <si>
    <t>Zařiz předm přesun hmot vyska -12m</t>
  </si>
  <si>
    <t>726</t>
  </si>
  <si>
    <t>Zdravotechnika - předstěnové instalace</t>
  </si>
  <si>
    <t>C72611-1204/98.</t>
  </si>
  <si>
    <t>Mtž instal.modulu WC do zdiva</t>
  </si>
  <si>
    <t>SADA</t>
  </si>
  <si>
    <t>64297026.R</t>
  </si>
  <si>
    <t>Podomít.systém WC modul</t>
  </si>
  <si>
    <t>64297027.R</t>
  </si>
  <si>
    <t>Tlačítko 3/6 l</t>
  </si>
  <si>
    <t>C72611-1011/98.</t>
  </si>
  <si>
    <t>Předstěn.systémy výlevka-do zdiva</t>
  </si>
  <si>
    <t>C99872-6101.R</t>
  </si>
  <si>
    <t>Instal pref presun hmot vyska -6m</t>
  </si>
  <si>
    <t>728</t>
  </si>
  <si>
    <t>Dopočty přirážek</t>
  </si>
  <si>
    <t>C0941/01.R</t>
  </si>
  <si>
    <t>HSV - zednické výpomoce</t>
  </si>
  <si>
    <t>DOKONCUJICI KONSTRUKCE</t>
  </si>
  <si>
    <t>C0921.R</t>
  </si>
  <si>
    <t>Prostup stropem D 75</t>
  </si>
  <si>
    <t>C0921.1.R</t>
  </si>
  <si>
    <t>Prostup stropem D 110</t>
  </si>
  <si>
    <t>2+5+5                                             =12.000 [A] 
Celkem: 12=12.000 [B]</t>
  </si>
  <si>
    <t>C97104-2261/02.</t>
  </si>
  <si>
    <t>Vybourání otvoru v bet.zdech</t>
  </si>
  <si>
    <t>C72315-0372.R</t>
  </si>
  <si>
    <t>Chránička d 133</t>
  </si>
  <si>
    <t>C0921.2.R</t>
  </si>
  <si>
    <t>Prostup stropem</t>
  </si>
  <si>
    <t>C95394-1000/99.</t>
  </si>
  <si>
    <t>Osaz kotev prvků 1kg</t>
  </si>
  <si>
    <t>49                                                =49.000 [A] 
31                                                =31.000 [B] 
Celkem: 49+31=80.000 [C]</t>
  </si>
  <si>
    <t>42396078.R</t>
  </si>
  <si>
    <t>Trubk.objímky DN 70-100mm</t>
  </si>
  <si>
    <t>BOURANI</t>
  </si>
  <si>
    <t>C97404-2567.R</t>
  </si>
  <si>
    <t>Rýhy dlažba B monol hl 15cm š 30cm</t>
  </si>
  <si>
    <t>C97404-2569.R</t>
  </si>
  <si>
    <t>Přípl zkd 10cm hl 15cm</t>
  </si>
  <si>
    <t>95*7                                              =665.000 [A] 
Celkem: 665=665.000 [B]</t>
  </si>
  <si>
    <t>PRESUN HMOT</t>
  </si>
  <si>
    <t>C99928-1111.R</t>
  </si>
  <si>
    <t>Přesun hm v.do 25m *</t>
  </si>
  <si>
    <t>SO 01,40031.35*0.3=9.405 [A] 
Mezisoučet: 9.405=9.405 [B] 
Celkem: 9.405=9.405 [C]</t>
  </si>
  <si>
    <t>SO 01,40031.35*0.7=21.945 [A] 
Mezisoučet: 21.945=21.945 [B] 
Celkem: 21.945=21.945 [C]</t>
  </si>
  <si>
    <t>31.350=31.350 [A] 
Mezisoučet: 31.35=31.350 [B]</t>
  </si>
  <si>
    <t>31.350*10=313.500 [A] 
Mezisoučet: 313.5=313.500 [B]</t>
  </si>
  <si>
    <t xml:space="preserve">  E.2.7</t>
  </si>
  <si>
    <t>Vytápění</t>
  </si>
  <si>
    <t>E.2.7</t>
  </si>
  <si>
    <t>713463311</t>
  </si>
  <si>
    <t>Montáž izolace tepelné potrubí a ohybů tvarovkami nebo deskami potrubními pouzdry s povrchovou úpravou hliníkovou fólií se samolepícím přesahem (izolační materi</t>
  </si>
  <si>
    <t>Montáž izolace tepelné potrubí a ohybů tvarovkami nebo deskami potrubními pouzdry s povrchovou úpravou hliníkovou fólií se samolepícím přesahem (izolační materiál ve specifikaci) přelepenými samolepící hliníkovou páskou potrubí jednovrstvá D do 50 mm</t>
  </si>
  <si>
    <t>713-1.R</t>
  </si>
  <si>
    <t>Potrubní pouzdro řezané s polepem ze zesílené AL fólie 27/30 (3/4")</t>
  </si>
  <si>
    <t>713-2.R</t>
  </si>
  <si>
    <t>Potrubní pouzdro řezané s polepem ze zesílené AL fólie 34/30 (1")</t>
  </si>
  <si>
    <t>998713201</t>
  </si>
  <si>
    <t>Přesun hmot pro izolace tepelné stanovený procentní sazbou (%) z ceny vodorovná dopravní vzdálenost do 50 m v objektech výšky do 6 m</t>
  </si>
  <si>
    <t>%</t>
  </si>
  <si>
    <t>733</t>
  </si>
  <si>
    <t>Rozvod potrubí</t>
  </si>
  <si>
    <t>733111104</t>
  </si>
  <si>
    <t>Potrubí z trubek ocelových závitových černých spojovaných svařováním bezešvých běžných nízkotlakých PN 16 do 115°C DN 20</t>
  </si>
  <si>
    <t>733111105</t>
  </si>
  <si>
    <t>Potrubí z trubek ocelových závitových černých spojovaných svařováním bezešvých běžných nízkotlakých PN 16 do 115°C DN 25</t>
  </si>
  <si>
    <t>733122202</t>
  </si>
  <si>
    <t>Potrubí z trubek ocelových hladkých spojovaných lisováním z uhlíkové oceli tenkostěnné PP opláštění PN 16, T= +110°C O 15/1,2</t>
  </si>
  <si>
    <t>733122203</t>
  </si>
  <si>
    <t>Potrubí z trubek ocelových hladkých spojovaných lisováním z uhlíkové oceli tenkostěnné PP opláštění PN 16, T= +110°C O 18/1,2</t>
  </si>
  <si>
    <t>733122204</t>
  </si>
  <si>
    <t>Potrubí z trubek ocelových hladkých spojovaných lisováním z uhlíkové oceli tenkostěnné PP opláštění PN 16, T= +110°C O 22/1,5</t>
  </si>
  <si>
    <t>733122205</t>
  </si>
  <si>
    <t>Potrubí z trubek ocelových hladkých spojovaných lisováním z uhlíkové oceli tenkostěnné PP opláštění PN 16, T= +110°C O 28/1,5</t>
  </si>
  <si>
    <t>733190107</t>
  </si>
  <si>
    <t>Zkoušky těsnosti potrubí, manžety prostupové z trubek ocelových zkoušky těsnosti potrubí (za provozu) z trubek ocelových závitových DN do 40</t>
  </si>
  <si>
    <t>733190217</t>
  </si>
  <si>
    <t>Zkoušky těsnosti potrubí, manžety prostupové z trubek ocelových zkoušky těsnosti potrubí (za provozu) z trubek ocelových hladkých O do 51/2,6</t>
  </si>
  <si>
    <t>733191918.R</t>
  </si>
  <si>
    <t>Zaslepení potrubí ocelového závitového zavařením a skováním DN 50</t>
  </si>
  <si>
    <t>733811231</t>
  </si>
  <si>
    <t>Ochrana potrubí termoizolačními trubicemi z pěnového polyetylenu PE přilepenými v příčných a podélných spojích, tloušťky izolace přes 9 do 13 mm, vnitřního prům</t>
  </si>
  <si>
    <t>Ochrana potrubí termoizolačními trubicemi z pěnového polyetylenu PE přilepenými v příčných a podélných spojích, tloušťky izolace přes 9 do 13 mm, vnitřního průměru izolace DN do 22 mm</t>
  </si>
  <si>
    <t>733191924.R</t>
  </si>
  <si>
    <t>Navaření odbočky na potrubí ocelové závitové DN 20</t>
  </si>
  <si>
    <t>733191925.R</t>
  </si>
  <si>
    <t>Navaření odbočky na potrubí ocelové závitové DN 25</t>
  </si>
  <si>
    <t>733110808.R</t>
  </si>
  <si>
    <t>Demontáž potrubí ocelového závitového do DN 50</t>
  </si>
  <si>
    <t>sou</t>
  </si>
  <si>
    <t>998733201</t>
  </si>
  <si>
    <t>Přesun hmot pro rozvody potrubí stanovený procentní sazbou z ceny vodorovná dopravní vzdálenost do 50 m v objektech výšky do 6 m</t>
  </si>
  <si>
    <t>734</t>
  </si>
  <si>
    <t>Armatury</t>
  </si>
  <si>
    <t>734209113</t>
  </si>
  <si>
    <t>Montáž armatury závitové se dvěma závity G 1/2</t>
  </si>
  <si>
    <t>734211120</t>
  </si>
  <si>
    <t>Ventil závitový odvzdušňovací G 1/2 PN 14 do 120°C automatický</t>
  </si>
  <si>
    <t>734221686</t>
  </si>
  <si>
    <t>Termostatická hlavice vosková PN 10 do 110°C otopných těles VK</t>
  </si>
  <si>
    <t>734261717</t>
  </si>
  <si>
    <t>Šroubení regulační radiátorové přímé G 1/2 s vypouštěním</t>
  </si>
  <si>
    <t>734291123</t>
  </si>
  <si>
    <t>Kohout plnící a vypouštěcí G 1/2 PN 10 do 90°C závitový</t>
  </si>
  <si>
    <t>734292714</t>
  </si>
  <si>
    <t>Kohout kulový přímý G 3/4 PN 42 do 185°C vnitřní závit</t>
  </si>
  <si>
    <t>734292715</t>
  </si>
  <si>
    <t>Kohout kulový přímý G 1 PN 42 do 185°C vnitřní závit</t>
  </si>
  <si>
    <t>734-1</t>
  </si>
  <si>
    <t>Termostatický rad ventil s automatickým omezezovačem průtoku, přímý DN15</t>
  </si>
  <si>
    <t>734-2</t>
  </si>
  <si>
    <t>Připojovací šroubení s integrovaným TRV, s automatickým omezovačem průtoku, přímé EK 1/2"</t>
  </si>
  <si>
    <t>734-3</t>
  </si>
  <si>
    <t>Elektronicky řízena termostaicka hlavice</t>
  </si>
  <si>
    <t>734-4</t>
  </si>
  <si>
    <t>Poměrový indikátor spotřeby tepla</t>
  </si>
  <si>
    <t>735-5</t>
  </si>
  <si>
    <t>Montáž (položka číslo 735-3 až 4)</t>
  </si>
  <si>
    <t>734100811</t>
  </si>
  <si>
    <t>Demontáž armatury přírubové se dvěma přírubami do DN 50</t>
  </si>
  <si>
    <t>998734201</t>
  </si>
  <si>
    <t>Přesun hmot pro armatury stanovený procentní sazbou (%) z ceny vodorovná dopravní vzdálenost do 50 m v objektech výšky do 6 m</t>
  </si>
  <si>
    <t>735</t>
  </si>
  <si>
    <t>Otopná tělesa</t>
  </si>
  <si>
    <t>735000912.R</t>
  </si>
  <si>
    <t>Vyregulování ventilu nebo kohoutu dvojregulačního s termostatickým ovládáním</t>
  </si>
  <si>
    <t>735191905.R</t>
  </si>
  <si>
    <t>Odvzdušnění otopných těles</t>
  </si>
  <si>
    <t>735159110.R</t>
  </si>
  <si>
    <t>Montáž otopných těles panelových jednořadých délky do 1500 mm</t>
  </si>
  <si>
    <t>735159210.R</t>
  </si>
  <si>
    <t>Montáž otopných těles panelových dvouřadých délky do 1140 mm</t>
  </si>
  <si>
    <t>735-1.R</t>
  </si>
  <si>
    <t>11-5040-5 KLAS</t>
  </si>
  <si>
    <t>735-2.R</t>
  </si>
  <si>
    <t>11-5060-5 KLAS</t>
  </si>
  <si>
    <t>735-3.R</t>
  </si>
  <si>
    <t>21-5080-5 KLAS</t>
  </si>
  <si>
    <t>735-4.R</t>
  </si>
  <si>
    <t>21-5100-5 KLAS</t>
  </si>
  <si>
    <t>735-5.R</t>
  </si>
  <si>
    <t>735-6.R</t>
  </si>
  <si>
    <t>21-9040-5 KLAS</t>
  </si>
  <si>
    <t>735-7.R</t>
  </si>
  <si>
    <t>11-4060-6 VK</t>
  </si>
  <si>
    <t>735-8.R</t>
  </si>
  <si>
    <t>11-4080-6 VK</t>
  </si>
  <si>
    <t>735-9.R</t>
  </si>
  <si>
    <t>11-4100-6 VK</t>
  </si>
  <si>
    <t>735-10.R</t>
  </si>
  <si>
    <t>21-4080-6 VK</t>
  </si>
  <si>
    <t>735-11.R</t>
  </si>
  <si>
    <t>21-4090-6 VK</t>
  </si>
  <si>
    <t>735-12.R</t>
  </si>
  <si>
    <t>21-4100-6 VK</t>
  </si>
  <si>
    <t>735-13.R</t>
  </si>
  <si>
    <t>21-4110-6 VK</t>
  </si>
  <si>
    <t>735-14.R</t>
  </si>
  <si>
    <t>11-5050-6 VK</t>
  </si>
  <si>
    <t>735-15.R</t>
  </si>
  <si>
    <t>11-5070-6 VK</t>
  </si>
  <si>
    <t>735-16.R</t>
  </si>
  <si>
    <t>11-9050-6 VK</t>
  </si>
  <si>
    <t>735-17.R</t>
  </si>
  <si>
    <t>735-18.R</t>
  </si>
  <si>
    <t>22-9100-6 VK</t>
  </si>
  <si>
    <t>735151821.R</t>
  </si>
  <si>
    <t>Demontáž otopného tělesa panelového dvouřadého délka do 1500 mm</t>
  </si>
  <si>
    <t>735291800.R</t>
  </si>
  <si>
    <t>Demontáž konzoly nebo držáku otopných těles, registrů nebo konvektorů do odpadu</t>
  </si>
  <si>
    <t>998735201.R</t>
  </si>
  <si>
    <t>Přesun hmot pro otopná tělesa stanovený procentní sazbou (%) z ceny vodorovná dopravní vzdálenost do 50 m v objektech výšky do 6 m</t>
  </si>
  <si>
    <t>767995111</t>
  </si>
  <si>
    <t>Montáž ostatních atypických zámečnických konstrukcí hmotnosti do 5 kg</t>
  </si>
  <si>
    <t>767-1.R</t>
  </si>
  <si>
    <t>Montáž typizovaných konstrukcí hmotnosti do 5 kg</t>
  </si>
  <si>
    <t>767-2.R</t>
  </si>
  <si>
    <t>Materiál pro uložení a uchycení potrubí</t>
  </si>
  <si>
    <t>767-3.R</t>
  </si>
  <si>
    <t>Pomocné ocelové konstrukce</t>
  </si>
  <si>
    <t>998764201</t>
  </si>
  <si>
    <t>Přesun hmot pro konstrukce klempířské stanovený procentní sazbou (%) z ceny vodorovná dopravní vzdálenost do 50 m v objektech výšky do 6 m</t>
  </si>
  <si>
    <t>Nátěry</t>
  </si>
  <si>
    <t>783301303</t>
  </si>
  <si>
    <t>Příprava podkladu zámečnických konstrukcí před provedením nátěru odrezivění odrezovačem bezoplachovým</t>
  </si>
  <si>
    <t>783301311</t>
  </si>
  <si>
    <t>Příprava podkladu zámečnických konstrukcí před provedením nátěru odmaštění odmašťovačem vodou ředitelným</t>
  </si>
  <si>
    <t>783314203</t>
  </si>
  <si>
    <t>Základní antikorozní nátěr zámečnických konstrukcí jednonásobný syntetický samozákladující</t>
  </si>
  <si>
    <t>783317101</t>
  </si>
  <si>
    <t>Krycí nátěr (email) zámečnických konstrukcí jednonásobný syntetický standardní</t>
  </si>
  <si>
    <t>783601711</t>
  </si>
  <si>
    <t>Příprava podkladu armatur a kovových potrubí před provedením nátěru potrubí do DN 50 mm odrezivěním, odrezovačem bezoplachovým</t>
  </si>
  <si>
    <t>783601713</t>
  </si>
  <si>
    <t>Příprava podkladu armatur a kovových potrubí před provedením nátěru potrubí do DN 50 mm odmaštěním, odmašťovačem vodou ředitelným</t>
  </si>
  <si>
    <t>783614551</t>
  </si>
  <si>
    <t>Základní nátěr armatur a kovových potrubí jednonásobný potrubí do DN 50 mm syntetický</t>
  </si>
  <si>
    <t>798</t>
  </si>
  <si>
    <t>Ostatní dodávky</t>
  </si>
  <si>
    <t>798 00-9001.R</t>
  </si>
  <si>
    <t>Lešení, montážní plošiny, těžká technika - jeřábové práce</t>
  </si>
  <si>
    <t>798 00-9002.R</t>
  </si>
  <si>
    <t>Ozn. tras vedení se směrem toku a druhu média, rozměry a provedení dle ČSN 13 0072, upevnění lep.</t>
  </si>
  <si>
    <t>798 00-9003.R</t>
  </si>
  <si>
    <t>Provedení ochranného pospojování a uzemnění dle požadavků ČSN, pospojovat například: vstupy do objektu, potrubí, provést překlenutí měřidel, u přírub. armatur p</t>
  </si>
  <si>
    <t>Provedení ochranného pospojování a uzemnění dle požadavků ČSN, pospojovat například: vstupy do objektu, potrubí, provést překlenutí měřidel, u přírub. armatur použít vějířové podložky, a další</t>
  </si>
  <si>
    <t>798 00-9005.R</t>
  </si>
  <si>
    <t>Uvedení do provozu, provozní zkoušky, výchozí revize</t>
  </si>
  <si>
    <t>798 00-9006.R</t>
  </si>
  <si>
    <t>Protokolární zaškolení obsluhy</t>
  </si>
  <si>
    <t>798 00-9008.R</t>
  </si>
  <si>
    <t>Předávací dokumentace</t>
  </si>
  <si>
    <t>798 00-9009.R</t>
  </si>
  <si>
    <t>Koordinace, účast na kontrolních dnech, kompletační činnost</t>
  </si>
  <si>
    <t>798 00-9010.R</t>
  </si>
  <si>
    <t>Topná zkouška, po dohodě s investorem</t>
  </si>
  <si>
    <t>798 00-9011.R</t>
  </si>
  <si>
    <t>Vypracování dílenské dokumentace</t>
  </si>
  <si>
    <t>798 00-9012.R</t>
  </si>
  <si>
    <t>Proplach potrubí</t>
  </si>
  <si>
    <t>798 00-9013.R</t>
  </si>
  <si>
    <t>Naplnění potrubí upravenou vodou</t>
  </si>
  <si>
    <t>799 00-9014.R</t>
  </si>
  <si>
    <t>Požární ucpávky</t>
  </si>
  <si>
    <t>799 00-9016.R</t>
  </si>
  <si>
    <t>Doprava</t>
  </si>
  <si>
    <t>799 00-9017.R</t>
  </si>
  <si>
    <t>Práce nezahrnuté v rozpočtu vzniklé během výstavby</t>
  </si>
  <si>
    <t>STAVEBNÍ PŘÍPOMOCI</t>
  </si>
  <si>
    <t>95-1.R</t>
  </si>
  <si>
    <t>Hodinová zúčtovací sazba, práce v tarifní třídě 6.</t>
  </si>
  <si>
    <t xml:space="preserve">  E.2.8</t>
  </si>
  <si>
    <t>Vzduchotechnika</t>
  </si>
  <si>
    <t>E.2.8</t>
  </si>
  <si>
    <t>Z1</t>
  </si>
  <si>
    <t>Zařízení č. 1 - Větrání prostorů v podlaží 1PP - levá část</t>
  </si>
  <si>
    <t>1.1.R</t>
  </si>
  <si>
    <t>Radiální potrubní venitlátor, vzduchový výkon Vo=600m3/hod, externí tlaková ztráta 150Pa, Pi=103W/230V (3-otáčkový), DN200mm včetně pružných manžet</t>
  </si>
  <si>
    <t>1.2.R</t>
  </si>
  <si>
    <t>Tlumič hluku do kruhového potrubí DN200mm, délky 600mm</t>
  </si>
  <si>
    <t>1.3.R</t>
  </si>
  <si>
    <t>Zpětná klapa do kruhového potrubí DN200mm</t>
  </si>
  <si>
    <t>1.4.R</t>
  </si>
  <si>
    <t>Odvodní talířový ventil s regulací průtoku vzduchu, kovový, velikost DN100mm</t>
  </si>
  <si>
    <t>1.5.R</t>
  </si>
  <si>
    <t>Výfuková hlavice, DN200mm, pozinkovaný plech</t>
  </si>
  <si>
    <t>1.6.R</t>
  </si>
  <si>
    <t>Potrubí ze spirálově vinutých trub a tvarových kusů opatřených dvoubřitým těsněním z gumy do průměru 200mm, včetně 30% tvarovek</t>
  </si>
  <si>
    <t>bm</t>
  </si>
  <si>
    <t>1.7.R</t>
  </si>
  <si>
    <t>Izolovaný prostup pro VZT vedený rovnou střechou (na stoupačku průměr 200mm)</t>
  </si>
  <si>
    <t>1.8.R</t>
  </si>
  <si>
    <t>Tepelná izolace tl. 60mm s pozinkovaným oplechováním</t>
  </si>
  <si>
    <t>Z2</t>
  </si>
  <si>
    <t>Zařízení č. 2 - Větrání prostorů v podlaží 1PP - pravá část</t>
  </si>
  <si>
    <t>2.1.R</t>
  </si>
  <si>
    <t>Radiální potrubní venitlátor, vzduchový výkon Vo=600m3/hod, externí tlaková ztráta 150Pa, Pi=103W/230V (3-otáčkový) DN200mm včetně pružných manžet.</t>
  </si>
  <si>
    <t>2.2.R</t>
  </si>
  <si>
    <t>2.3.R</t>
  </si>
  <si>
    <t>2.4.R</t>
  </si>
  <si>
    <t>Mřížka - požární provedení, k instalaci do stěny, rozměr 300x200mm (koplet 2ks)</t>
  </si>
  <si>
    <t>2.5.R</t>
  </si>
  <si>
    <t>2.6.R</t>
  </si>
  <si>
    <t>2.7.R</t>
  </si>
  <si>
    <t>2.8.R</t>
  </si>
  <si>
    <t>2.9.R</t>
  </si>
  <si>
    <t>Z3</t>
  </si>
  <si>
    <t>Zařízení č. 3 - Odvětrání sociálního zázemí</t>
  </si>
  <si>
    <t>3.1.R</t>
  </si>
  <si>
    <t>Radiální potrubní venitlátor, vzduchový výkon Vo=150m3/hod, externí tlaková ztráta 150Pa, Pi=29W/230V, DN125mm včetně pružných manžet.</t>
  </si>
  <si>
    <t>3.2.R</t>
  </si>
  <si>
    <t>Tlumič hluku do kruhového potrubí DN125mm, délky 600mm</t>
  </si>
  <si>
    <t>3.3.R</t>
  </si>
  <si>
    <t>Zpětná klapa do kruhového potrubí DN125mm</t>
  </si>
  <si>
    <t>3.4.R</t>
  </si>
  <si>
    <t>3.5.R</t>
  </si>
  <si>
    <t>Odvodní talířový ventil s regulací průtoku vzduchu, kovový, velikost DN150mm</t>
  </si>
  <si>
    <t>3.6.R</t>
  </si>
  <si>
    <t>Výfuková hlavice, DN125mm, pozinkovaný plech</t>
  </si>
  <si>
    <t>3.7.R</t>
  </si>
  <si>
    <t>Dveřní mřížka, oboustranná 420*70mm</t>
  </si>
  <si>
    <t>3.8.R</t>
  </si>
  <si>
    <t>Potrubí ze spirálově vinutých trub a tvarových kusů opatřených dvoubřitým těsněním z gumy do průměru 125mm, včetně 30% tvarovek</t>
  </si>
  <si>
    <t>3.9.R</t>
  </si>
  <si>
    <t>Izolovaný prostup pro VZT vedený rovnou střechou (na stoupačku průměr 125mm)</t>
  </si>
  <si>
    <t>3.10.R</t>
  </si>
  <si>
    <t>Z4</t>
  </si>
  <si>
    <t>Zařízení č. 4 - Větrání rozvodny 1S.35a</t>
  </si>
  <si>
    <t>4.1.R</t>
  </si>
  <si>
    <t>Radiální potrubní venitlátor, vzduchový výkon Vo=150m3/hod, externí tlaková ztráta 100Pa, Pi=29W/230V, DN125mm včetně pružných manžet.</t>
  </si>
  <si>
    <t>4.2.R</t>
  </si>
  <si>
    <t>4.3.R</t>
  </si>
  <si>
    <t>Regulační klapa se servem, 4-hranná, velikost 315x200mm + síto z tahokovu instalace na klapu</t>
  </si>
  <si>
    <t>4.4.R</t>
  </si>
  <si>
    <t>4.5.R</t>
  </si>
  <si>
    <t>Protideštová žaluzie, k instalaci na potrubí 315x200mm</t>
  </si>
  <si>
    <t>4.6.R</t>
  </si>
  <si>
    <t>Protideštová žaluzie (výfukový kus), k instalci do potrubí DN125mm</t>
  </si>
  <si>
    <t>4.7.R</t>
  </si>
  <si>
    <t>Odvodní vyústka, 2-řadá, s regulací průtoku vzduchu, s nádstavcem pro instalaci na kruhové potrubí, rozměr 315x100mm</t>
  </si>
  <si>
    <t>4.8.R</t>
  </si>
  <si>
    <t>Potrubí ze spirálově vinutých trub a tvarových kusů opatřených dvoubřitým těsněním z gumy do průměru 125mm, včetně 20% tvarovek</t>
  </si>
  <si>
    <t>4.9.R</t>
  </si>
  <si>
    <t>Čtyřhranné VZT potrubí pozink. sk. I., tř. těsnosti I. - 40% tvarovek do obvodu 630mm</t>
  </si>
  <si>
    <t>4.10.R</t>
  </si>
  <si>
    <t>Tepelná izolace tl. 60mm s pozinkovaným oplechováním (odvodní potrubí po ventilátor, přívodní sestava 100%)</t>
  </si>
  <si>
    <t>Z5</t>
  </si>
  <si>
    <t>Zařízení č. 5 - Odvětrání veřejného sociálního zázemí</t>
  </si>
  <si>
    <t>5.1.R</t>
  </si>
  <si>
    <t>Radiální potrubní venitlátor, vzduchový výkon Vo=290m3/hod, externí tlaková ztráta 150Pa, Pi=110W/230V (3-otáčkový) DN160mm včetně pružných manžet.</t>
  </si>
  <si>
    <t>5.2.R</t>
  </si>
  <si>
    <t>Radiální potrubní venitlátor, vzduchový výkon Vo=380m3/hod, externí tlaková ztráta 150Pa, Pi=110W/230V (3-otáčkový) DN160mm včetně pružných manžet.</t>
  </si>
  <si>
    <t>5.3.R</t>
  </si>
  <si>
    <t>Tlumič hluku do kruhového potrubí DN160mm, délky 600mm</t>
  </si>
  <si>
    <t>5.4.R</t>
  </si>
  <si>
    <t>5.5.R</t>
  </si>
  <si>
    <t>Odvodní talířový ventil s regulací průtoku vzduchu, kovový, velikost DN125mm</t>
  </si>
  <si>
    <t>5.6.R</t>
  </si>
  <si>
    <t>Zpětná regulační klapa DN160mm</t>
  </si>
  <si>
    <t>5.6.1.R</t>
  </si>
  <si>
    <t>Výfukový hlavice - atypické provedení k instalaci na 4-hranné potrubí, o rozměru 250x200mm</t>
  </si>
  <si>
    <t>5.7.R</t>
  </si>
  <si>
    <t>Potrubí ze spirálově vinutých trub a tvarových kusů opatřených dvoubřitým těsněním z gumy do průměru 160mm, včetně 20% tvarovek</t>
  </si>
  <si>
    <t>5.8.R</t>
  </si>
  <si>
    <t>Čtyřhranné VZT potrubí pozink. sk. I., tř. těsnosti I. - 40% tvarovek do obvodu 900mm</t>
  </si>
  <si>
    <t>5.9.R</t>
  </si>
  <si>
    <t>5.10.R</t>
  </si>
  <si>
    <t>Stěnová mřížka, oboustranná 400x200mm</t>
  </si>
  <si>
    <t>5.11.R</t>
  </si>
  <si>
    <t>Flexo ohebná hadice průměru 100mm (max. dopojení odvodního ventilu, nad podhledovou konstrukcí, max 1bm)</t>
  </si>
  <si>
    <t>5.12.R</t>
  </si>
  <si>
    <t>Flexo ohebná hadice průměru 125mm (max. dopojení odvodního ventilu, nad podhledovou konstrukcí, max 1bm)</t>
  </si>
  <si>
    <t>5.13.R</t>
  </si>
  <si>
    <t>Z99</t>
  </si>
  <si>
    <t>Pomocný materiál a práce</t>
  </si>
  <si>
    <t>99001.R</t>
  </si>
  <si>
    <t>Montážní, závěsný, spojovací a těsnící materiál</t>
  </si>
  <si>
    <t>99002.R</t>
  </si>
  <si>
    <t>Doprava, svislá přeprava, lešení, plošina</t>
  </si>
  <si>
    <t>99003.R</t>
  </si>
  <si>
    <t>Zaregulování systémů VZT, nastavení režimu větrání, zaškolení obsluhy</t>
  </si>
  <si>
    <t>99007.R</t>
  </si>
  <si>
    <t>Dokumentace skutečného provedení stavby vč. vypracování dokladové části VZT</t>
  </si>
  <si>
    <t>99008.R</t>
  </si>
  <si>
    <t>Měření hluku vč. Protokolu o měření</t>
  </si>
  <si>
    <t>99009.R</t>
  </si>
  <si>
    <t>Technická a koordinační činnost na stavbě (cca 50hod)</t>
  </si>
  <si>
    <t>E.3.8</t>
  </si>
  <si>
    <t>Veřejné WC</t>
  </si>
  <si>
    <t xml:space="preserve">  E.3.8</t>
  </si>
  <si>
    <t>ADZ - stavební připravenost</t>
  </si>
  <si>
    <t>MI</t>
  </si>
  <si>
    <t>MOBILIÁŘ - dodávka+montáž zhotovitel</t>
  </si>
  <si>
    <t>MINCOVNIRPR.R</t>
  </si>
  <si>
    <t>Stavební připravenost pro instalaci mincovníku ( vybourání otvoru+zednické zapravení+napojení na elektoinstalaci a slaboproud dle technického podkladu výrobce v</t>
  </si>
  <si>
    <t>Stavební připravenost pro instalaci mincovníku ( vybourání otvoru+zednické zapravení+napojení na elektoinstalaci a slaboproud dle technického podkladu výrobce v ZTP+elektrozámek+samozavírač)</t>
  </si>
  <si>
    <t>2+1=3.000 [A] 
Mezisoučet: 3=3.000 [B]</t>
  </si>
  <si>
    <t xml:space="preserve">  E.3.8.1</t>
  </si>
  <si>
    <t>E.3.8.1</t>
  </si>
  <si>
    <t>311272031</t>
  </si>
  <si>
    <t>Zdivo z pórobetonových tvárnic na tenké maltové lože, tl. zdiva 200 mm pevnost tvárnic přes P2 do P4, objemová hmotnost přes 450 do 600 kg/m3 hladkých</t>
  </si>
  <si>
    <t>3.8*3.09=11.742 [A]</t>
  </si>
  <si>
    <t>317142420</t>
  </si>
  <si>
    <t>Překlady nenosné z pórobetonu osazené do tenkého maltového lože, výšky do 250 mm, šířky překladu 100 mm, délky překladu do 1000 mm</t>
  </si>
  <si>
    <t>3.8*(9.3+1.1*4+1.415+3.235+2.18*2+1.5)-6*1.4-2*1.2=81.198 [A]</t>
  </si>
  <si>
    <t>1.3*1.1=1.430 [A]</t>
  </si>
  <si>
    <t>346272266</t>
  </si>
  <si>
    <t>Přizdívky z pórobetonových tvárnic objemová hmotnost do 500 kg/m3, na tenké maltové lože, tloušťka přizdívky 200 mm</t>
  </si>
  <si>
    <t>1.3*1.1*4=5.720 [A]</t>
  </si>
  <si>
    <t>Úpravy povrchů, podlahy a osazování výplní</t>
  </si>
  <si>
    <t>11.742*2+81.198*2=185.880 [A] 
(9.3+4.915+2.565+1.91)*2*2.8=104.664 [B] 
Celkem: 185.88+104.664=290.544 [C]</t>
  </si>
  <si>
    <t>612321121</t>
  </si>
  <si>
    <t>Omítka vápenocementová vnitřních ploch nanášená ručně jednovrstvá, tloušťky do 10 mm hladká svislých konstrukcí stěn</t>
  </si>
  <si>
    <t>(9.3+4.915+2.565+1.91)*2*2.8=104.664 [A]</t>
  </si>
  <si>
    <t>P01a 50.6*0.059=2.985 [A] 
Celkem: 2.985=2.985 [B]</t>
  </si>
  <si>
    <t>P01a 50.6=50.600 [A]</t>
  </si>
  <si>
    <t>P01a 50.6*2=101.200 [A]</t>
  </si>
  <si>
    <t>(3.09+9.3+1.1*4+1.415+3.235+2.18*2+1.5)*2=54.600 [A] 
(9.3+4.915+2.565+1.91)*2=37.380 [B] 
Celkem: 54.6+37.38=91.980 [C]</t>
  </si>
  <si>
    <t>28375912</t>
  </si>
  <si>
    <t>deska EPS 150 pro konstrukce s vysokým zatížením ?=0,035 tl 80mm</t>
  </si>
  <si>
    <t>50.6*1.05 Přepočtené koeficientem množství=53.130 [A]</t>
  </si>
  <si>
    <t>721211401</t>
  </si>
  <si>
    <t>Podlahové vpusti s vodorovným odtokem DN 40/50 nerez</t>
  </si>
  <si>
    <t>Zdravotechnika - zařizovací předměty</t>
  </si>
  <si>
    <t>725112022.RZTP</t>
  </si>
  <si>
    <t>Zařízení záchodů klozety keramické závěsné na nosné stěny s hlubokým splachováním odpad vodorovný, pro invalidy, s kompletním vybavením</t>
  </si>
  <si>
    <t>725112313.Rner</t>
  </si>
  <si>
    <t>Zařízení záchodů klozety nerezové se senzorickým splachováním závěsné se sedátkem, ANTIVANDAL</t>
  </si>
  <si>
    <t>725121023</t>
  </si>
  <si>
    <t>Pisoárové záchodky splachovače automatické s napájecím zdrojem skupinové</t>
  </si>
  <si>
    <t>725211681</t>
  </si>
  <si>
    <t>Umyvadla keramická bílá bez výtokových armatur připevněná na stěnu šrouby zdravotní, šířka umyvadla 640 mm</t>
  </si>
  <si>
    <t>725214113.Rner</t>
  </si>
  <si>
    <t>Dvojumyvadla nerezová připevněná na stěnu bez výtokové armatury, rozměry umyvadla 1250x450 mm, - ANTIVANDAL</t>
  </si>
  <si>
    <t>725291641.R810</t>
  </si>
  <si>
    <t>Doplňky zařízení koupelen a záchodů nerezové madlo sklopné 810 mm</t>
  </si>
  <si>
    <t>725291641.R500</t>
  </si>
  <si>
    <t>Doplňky zařízení koupelen a záchodů nerezové madlo svislé 500 mm</t>
  </si>
  <si>
    <t>725291641.R830</t>
  </si>
  <si>
    <t>Doplňky zařízení koupelen a záchodů nerezové madlo pevné 830 mm</t>
  </si>
  <si>
    <t>725292000.Rpi</t>
  </si>
  <si>
    <t>Doplňky zařízení koupelen a záchodů nerezové pisoárová dělicí stěna</t>
  </si>
  <si>
    <t>725292001.Rpult</t>
  </si>
  <si>
    <t>Doplňky zařízení koupelen a záchodů plastové sklopný přebalovací pult</t>
  </si>
  <si>
    <t>725292002.Rpol</t>
  </si>
  <si>
    <t>Doplňky zařízení koupelen a záchodů nerezové nástěnná police 600×200mm</t>
  </si>
  <si>
    <t>725331221.Rvyl</t>
  </si>
  <si>
    <t>Výlevky bez výtokových armatur a splachovací nádrže nerezové s umyvadlem vč. zápachové uzávěrky a baterie</t>
  </si>
  <si>
    <t>725822611</t>
  </si>
  <si>
    <t>Baterie umyvadlové stojánkové pákové s lékařskou pákou</t>
  </si>
  <si>
    <t>725822642</t>
  </si>
  <si>
    <t>Baterie umyvadlové stojánkové automatické senzorové přívodem teplé a studené vody</t>
  </si>
  <si>
    <t>725861101</t>
  </si>
  <si>
    <t>Zápachové uzávěrky zařizovacích předmětů pro umyvadla DN 32</t>
  </si>
  <si>
    <t>726111031.R</t>
  </si>
  <si>
    <t>Předstěnové instalační systémy pro zazdění do masivních zděných konstrukcí pro závěsné klozety ovládání zepředu, viz PD</t>
  </si>
  <si>
    <t>5=5.000 [A] 
Mezisoučet: 5=5.000 [B] 
1=1.000 [C] 
Mezisoučet: 1=1.000 [D] 
Celkem: 5+1=6.000 [E]</t>
  </si>
  <si>
    <t>50.64-7.2=43.440 [A]</t>
  </si>
  <si>
    <t>50.6 50.6=50.600 [A] 
Celkem: 50.6=50.600 [B]</t>
  </si>
  <si>
    <t>60715157.R</t>
  </si>
  <si>
    <t>deska podhledová dřevovláknitá zvukově a tepelně izolační tl 15mm, vzhled a vlastnosti dle PD</t>
  </si>
  <si>
    <t>767891001.1.R</t>
  </si>
  <si>
    <t>Úprava výkladce (1600×3500mm) pro instalaci zařízení na výběr poplatků - kompletní provedení dle PD</t>
  </si>
  <si>
    <t>767897001.Rpik</t>
  </si>
  <si>
    <t>M+D piktogramy a štítky dle PD</t>
  </si>
  <si>
    <t>767898001.Rmaj</t>
  </si>
  <si>
    <t>Namluvení hlasových majáků 3 ks</t>
  </si>
  <si>
    <t>768-120-04/Al.R</t>
  </si>
  <si>
    <t>M+D 4Al/1J.16 - prosklené vnitřní hliníkové dveře s nadsvětlíkem se žaluzií do otvoru 1150/3000mm, vzhled a vybavení dle PD</t>
  </si>
  <si>
    <t>768-120-05/Al.R</t>
  </si>
  <si>
    <t>M+D 5Al/1J.20 - prosklené vnitřní hliníkové dveře s nadsvětlíkem se žaluzií do otvoru 950/3000mm, vzhled a vybavení dle PD</t>
  </si>
  <si>
    <t>768-120-06/Al.R</t>
  </si>
  <si>
    <t>M+D 6Al/1J.27 - prosklené vnitřní hliníkové dveře s nadsvětlíkem se žaluzií do otvoru 950/3000mm, vzhled a vybavení dle PD</t>
  </si>
  <si>
    <t>768-122-01L/D.R</t>
  </si>
  <si>
    <t>M+D 1L/D - vnitřní plné dřevěné dveře, 700/1970mm, vč. zárubně, prahu/lišty, vzhled a vybavení dle PD</t>
  </si>
  <si>
    <t>768-122-01P/D.R</t>
  </si>
  <si>
    <t>M+D 1P/D - vnitřní plné dřevěné dveře, 700/1970mm, vč. zárubně, prahu/lišty, vzhled a vybavení dle PD</t>
  </si>
  <si>
    <t>768-122-02L/D.R</t>
  </si>
  <si>
    <t>M+D 2L/D - vnitřní plné dřevěné dveře, 600/1970mm, vč. zárubně, prahu/lišty, vzhled a vybavení dle PD</t>
  </si>
  <si>
    <t>768-122-02P/D.R</t>
  </si>
  <si>
    <t>M+D 2P/D - vnitřní plné dřevěné dveře, 600/1970mm, vč. zárubně, prahu/lišty, vzhled a vybavení dle PD</t>
  </si>
  <si>
    <t>50.64=50.640 [A]</t>
  </si>
  <si>
    <t>771574261</t>
  </si>
  <si>
    <t>Montáž podlah z dlaždic keramických lepených flexibilním lepidlem velkoformátových pro vysoké mechanické zatížení protiskluzných nebo reliéfních (bezbariérových</t>
  </si>
  <si>
    <t>Montáž podlah z dlaždic keramických lepených flexibilním lepidlem velkoformátových pro vysoké mechanické zatížení protiskluzných nebo reliéfních (bezbariérových) přes 2 do 4 ks/m2</t>
  </si>
  <si>
    <t>59761415</t>
  </si>
  <si>
    <t>dlažba velkoformátová keramická slinutá protiskluzná do interiéru i exteriéru pro vysoké mechanické namáhání přes 2 do 4ks/m2</t>
  </si>
  <si>
    <t>50.6*1.15 Přepočtené koeficientem množství=58.190 [A]</t>
  </si>
  <si>
    <t>'PE fólie s rybinovitě tvarovanými výlisky 
P01a 50.6=50.600 [A]</t>
  </si>
  <si>
    <t>(11.742*2+81.198*2)/3.8=48.916 [A] 
(9.3+4.915+2.565+1.91)*2=37.380 [B] 
Celkem: 48.916+37.38=86.296 [C]</t>
  </si>
  <si>
    <t>[bez vazby na CS]</t>
  </si>
  <si>
    <t>(11.742*2+81.198*2)/3.8*2.8=136.964 [A] 
(9.3+4.915+2.565+1.91)*2*2.8=104.664 [B] 
Celkem: 136.964+104.664=241.628 [C]</t>
  </si>
  <si>
    <t>(11.742*2+81.198*2)/3.8*0.2=9.783 [A] 
(9.3+4.915+2.565+1.91)*2*0.2+10=17.476 [B] 
Celkem: 9.783+17.476=27.259 [C]</t>
  </si>
  <si>
    <t>(2.8*(1.575*8+9.3+0.48+0.77+3.285+2.18+1.305+1.53+1.91)-12*1.2-1.6-1.8)*2=151.216 [A] 
2.8*2.145*2=12.012 [B] 
(9.3+4.915+2.565+1.91)*2*2.8=104.664 [C] 
Celkem: 151.216+12.012+104.664=267.892 [D]</t>
  </si>
  <si>
    <t>781474153</t>
  </si>
  <si>
    <t>Montáž obkladů vnitřních stěn z dlaždic keramických lepených flexibilním lepidlem velkoformátových hladkých přes 2 do 4 ks/m2</t>
  </si>
  <si>
    <t>241.628-2.88=238.748 [A]</t>
  </si>
  <si>
    <t>59761002</t>
  </si>
  <si>
    <t>obklad velkoformátový keramický hladký přes 2 do 4ks/m2</t>
  </si>
  <si>
    <t>238.748*1.15 Přepočtené koeficientem množství=274.560 [A]</t>
  </si>
  <si>
    <t>781991001</t>
  </si>
  <si>
    <t>241.628=241.628 [A]</t>
  </si>
  <si>
    <t>Ostatní konstrukce a práce, bourání</t>
  </si>
  <si>
    <t>953969101.Ršit</t>
  </si>
  <si>
    <t>M+D orientační systém -piktogramy ke dveřím, hmatné štítky</t>
  </si>
  <si>
    <t>3.8*(1.575*8+9.3+0.48+0.77+3.285+2.18+1.305+1.53+1.91)-12*1.2-1.6-1.8=108.968 [A]</t>
  </si>
  <si>
    <t>3.8*2.145=8.151 [A]</t>
  </si>
  <si>
    <t>50.64*0.15=7.596 [A]</t>
  </si>
  <si>
    <t>12*1.2+1.6+1.8+2=19.800 [A]</t>
  </si>
  <si>
    <t>978013191</t>
  </si>
  <si>
    <t>Otlučení vápenných nebo vápenocementových omítek vnitřních ploch stěn s vyškrabáním spar, s očištěním zdiva, v rozsahu přes 50 do 100 %</t>
  </si>
  <si>
    <t>SO 02, stavbní část49.475*0.7=34.633 [A] 
Mezisoučet: 34.633=34.633 [B] 
Celkem: 34.633=34.633 [C]</t>
  </si>
  <si>
    <t>CS ÚRS 2022 02</t>
  </si>
  <si>
    <t>49.475*0.3=14.843 [A] 
Mezisoučet: 14.843=14.843 [B]</t>
  </si>
  <si>
    <t>49.475=49.475 [A] 
Mezisoučet: 49.475=49.475 [B]</t>
  </si>
  <si>
    <t>49.475*10=494.750 [A] 
Mezisoučet: 494.75=494.750 [B]</t>
  </si>
  <si>
    <t>ON</t>
  </si>
  <si>
    <t>Ostatní náklady</t>
  </si>
  <si>
    <t xml:space="preserve">  ON</t>
  </si>
  <si>
    <t>011254000R</t>
  </si>
  <si>
    <t>Zajištění bezpečnosti cestujících a drážní dopravy na 1. nástupišti při provádění demoličních prací ( koridor z oplocení pro přístup na nástupiště, informační t</t>
  </si>
  <si>
    <t>Zajištění bezpečnosti cestujících a drážní dopravy na 1. nástupišti při provádění demoličních prací ( koridor z oplocení pro přístup na nástupiště, informační tabule, atd.)</t>
  </si>
  <si>
    <t>1=1.000 [A] 
Mezisoučet: 1=1.000 [B]</t>
  </si>
  <si>
    <t>03210300R.Rbunk</t>
  </si>
  <si>
    <t>mobilní buňka WC pro veřejnost ženy + muži po dobu výstavby ( pronájem, doprava, montáž, napojení -vykládka a nakládka, demontáž, odvoz) včetně servisní dodávky</t>
  </si>
  <si>
    <t>MĚSÍC</t>
  </si>
  <si>
    <t>mobilní buňka WC pro veřejnost ženy + muži po dobu výstavby ( pronájem, doprava, montáž, napojení -vykládka a nakládka, demontáž, odvoz) včetně servisní dodávky pitné vody a odvozu splašků</t>
  </si>
  <si>
    <t>6=6.000 [A] 
Mezisoučet: 6=6.000 [B]</t>
  </si>
  <si>
    <t>03290300R</t>
  </si>
  <si>
    <t>Vytýčení inženýrských sítí pro všechny objekty</t>
  </si>
  <si>
    <t>04140300R</t>
  </si>
  <si>
    <t>Zabezpečení ostatních konstrukcí a zařízení proti prachu a zatečení + dočasné ochranné zastřešení objektu proti zatečení při provádění demoličních prací</t>
  </si>
  <si>
    <t>09170400R</t>
  </si>
  <si>
    <t>Náklady na údržbu - ochrana a čištění stávajících zpevněných ploch při provádění stavby</t>
  </si>
  <si>
    <t>SO 90-90</t>
  </si>
  <si>
    <t>Likvidace odpadu vč.dopravy</t>
  </si>
  <si>
    <t xml:space="preserve">  SO 90-90</t>
  </si>
  <si>
    <t>Likvidace odpadu vč. dopravy</t>
  </si>
  <si>
    <t>z SO 01,100 20.430=20.430 [A] 
Mezisoučet: 20.43=20.430 [B] 
z SO 01,100.10.259=0.259 [C] 
Mezisoučet: 0.259=0.259 [D] 
z SO 01,100.32=2.000 [E] 
Mezisoučet: 2=2.000 [F] 
Z SO 01,400-ZTI39=39.000 [G] 
Mezisoučet: 39=39.000 [H] 
Celkem: 20.43+0.259+2+39=61.689 [I]</t>
  </si>
  <si>
    <t>z SO 01,100 40.860=40.860 [A] 
Mezisoučet: 40.86=40.860 [B] 
z SO 01,100.10.259*1.7=0.440 [C] 
Mezisoučet: 0.44=0.440 [D] 
z SO 01,100.32*1.7=3.400 [E] 
Mezisoučet: 3.4=3.400 [F] 
Z SO 01,400-ZTI78=78.000 [G] 
Mezisoučet: 78=78.000 [H] 
Celkem: 40.86+0.44+3.4+78=122.700 [I]</t>
  </si>
  <si>
    <t>SO 01,1001069.913=1 069.913 [A] 
Mezisoučet: 1069.913=1 069.913 [B] 
SO 01, 100.234.633=34.633 [C] 
Mezisoučet: 34.633=34.633 [D] 
SO 02,10022.310=22.310 [E] 
Mezisoučet: 22.31=22.310 [F] 
SO 01, 400 ZTI21.945=21.945 [G] 
Mezisoučet: 21.945=21.945 [H] 
Celkem: 1069.913+34.633+22.31+21.945=1 148.801 [I]</t>
  </si>
  <si>
    <t>SO 01,100458.534=458.534 [A] 
Mezisoučet: 458.534=458.534 [B] 
SO 01, 100.29.561=9.561 [C] 
Mezisoučet: 9.561=9.561 [D] 
SO 02,10014.843=14.843 [E] 
Mezisoučet: 14.843=14.843 [F] 
SO 01, 400 ZTI9.405=9.405 [G] 
Mezisoučet: 9.405=9.405 [H] 
Celkem: 458.534+9.561+14.843+9.405=492.343 [I]</t>
  </si>
  <si>
    <t>SO 01, 100 stavební část 1528.447=1 528.447 [A] 
Mezisoučet: 1528.447=1 528.447 [B] 
SO 01, 100.231.871=31.871 [C] 
Mezisoučet: 31.871=31.871 [D] 
SO 01, 400 ZTI31.35=31.350 [E] 
Mezisoučet: 31.35=31.350 [F] 
SO 02, stavební část49.475=49.475 [G] 
Mezisoučet: 49.475=49.475 [H] 
Celkem: 1528.447+31.871+31.35+49.475=1 641.143 [I]</t>
  </si>
  <si>
    <t>SO 01, 100 stavební část 1528.447*10=15 284.470 [A] 
Mezisoučet: 15284.47=15 284.470 [B] 
SO 01, 100.231.871*10=318.710 [C] 
Mezisoučet: 318.71=318.710 [D] 
SO 01, 400 ZTI31.35*10=313.500 [E] 
Mezisoučet: 313.5=313.500 [F] 
SO 02, stavební část49.475*10=494.750 [G] 
Mezisoučet: 494.75=494.750 [H] 
Celkem: 15284.47+318.71+313.5+494.75=16 411.430 [I]</t>
  </si>
  <si>
    <t>SO 98-98</t>
  </si>
  <si>
    <t>Všeobecný objekt</t>
  </si>
  <si>
    <t xml:space="preserve">  SO 98-98</t>
  </si>
  <si>
    <t>VRN</t>
  </si>
  <si>
    <t>VO.RDSPSEL.R</t>
  </si>
  <si>
    <t>Dokumentace skutečného provedení stavby v elektronické podobě</t>
  </si>
  <si>
    <t>Vypracování dokumentace skutečného provedení v předepsaném rozsahu 1 počtu dle VTP 1 ZTP 1=1.000 [A] 
Mezisoučet: 1=1.000 [B]</t>
  </si>
  <si>
    <t>VO.RDSPSGED.R</t>
  </si>
  <si>
    <t>Geodetická dokumentace skutečného provedení stavby</t>
  </si>
  <si>
    <t>VO.RDSPSLIST.R</t>
  </si>
  <si>
    <t>Dokumentace skutečného provedení stavby v listinné podobě</t>
  </si>
  <si>
    <t>Vypracování dokumentace skutečného provedení v předepsaném rozsahu 1 počtu dle VTP 1 ZTP1=1.000 [A] 
Mezisoučet: 1=1.000 [B]</t>
  </si>
  <si>
    <t>VO.ROBPUDP.1.R</t>
  </si>
  <si>
    <t>Ostatní dokumentace - osvědčení o bezpečnosti</t>
  </si>
  <si>
    <t>VO.ROONO.1.R</t>
  </si>
  <si>
    <t>Ostatní dokumentace - notifikace</t>
  </si>
  <si>
    <t>VO.RPUB.DRON.R</t>
  </si>
  <si>
    <t>Publicita Správy železnic - časosběr postupu výstavby pomocí dronu v rozsahu dle ZTP</t>
  </si>
  <si>
    <t>VO.RPUB.PL.R</t>
  </si>
  <si>
    <t>Publicita Správy železnic v rozsahu dle ZTP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</si>
</sst>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 quotePrefix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0+C10+C21+C24+C26+C28</f>
      </c>
    </row>
    <row r="7" spans="2:3" ht="12.75" customHeight="1">
      <c r="B7" s="8" t="s">
        <v>7</v>
      </c>
      <c s="10">
        <f>0+E10+E21+E24+E26+E28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</f>
      </c>
      <c s="14">
        <f>C10*0.21</f>
      </c>
      <c s="14">
        <f>0+E11+E12+E13+E14+E15+E16+E17+E18+E19+E20</f>
      </c>
      <c s="13">
        <f>0+F11+F12+F13+F14+F15+F16+F17+F18+F19+F20</f>
      </c>
    </row>
    <row r="11" spans="1:6" ht="12.75">
      <c r="A11" s="11" t="s">
        <v>16</v>
      </c>
      <c s="12" t="s">
        <v>17</v>
      </c>
      <c s="14">
        <f>E.2.1!K8+E.2.1!M8</f>
      </c>
      <c s="14">
        <f>C11*0.21</f>
      </c>
      <c s="14">
        <f>C11+D11</f>
      </c>
      <c s="13">
        <f>E.2.1!T7</f>
      </c>
    </row>
    <row r="12" spans="1:6" ht="12.75">
      <c r="A12" s="11" t="s">
        <v>1614</v>
      </c>
      <c s="12" t="s">
        <v>1615</v>
      </c>
      <c s="14">
        <f>E.2.1.1!K8+E.2.1.1!M8</f>
      </c>
      <c s="14">
        <f>C12*0.21</f>
      </c>
      <c s="14">
        <f>C12+D12</f>
      </c>
      <c s="13">
        <f>E.2.1.1!T7</f>
      </c>
    </row>
    <row r="13" spans="1:6" ht="12.75">
      <c r="A13" s="11" t="s">
        <v>1638</v>
      </c>
      <c s="12" t="s">
        <v>1639</v>
      </c>
      <c s="14">
        <f>E.2.1.2!K8+E.2.1.2!M8</f>
      </c>
      <c s="14">
        <f>C13*0.21</f>
      </c>
      <c s="14">
        <f>C13+D13</f>
      </c>
      <c s="13">
        <f>E.2.1.2!T7</f>
      </c>
    </row>
    <row r="14" spans="1:6" ht="12.75">
      <c r="A14" s="11" t="s">
        <v>1676</v>
      </c>
      <c s="12" t="s">
        <v>1677</v>
      </c>
      <c s="14">
        <f>E.2.10!K8+E.2.10!M8</f>
      </c>
      <c s="14">
        <f>C14*0.21</f>
      </c>
      <c s="14">
        <f>C14+D14</f>
      </c>
      <c s="13">
        <f>E.2.10!T7</f>
      </c>
    </row>
    <row r="15" spans="1:6" ht="12.75">
      <c r="A15" s="11" t="s">
        <v>1996</v>
      </c>
      <c s="12" t="s">
        <v>1997</v>
      </c>
      <c s="14">
        <f>E.2.10.1!K8+E.2.10.1!M8</f>
      </c>
      <c s="14">
        <f>C15*0.21</f>
      </c>
      <c s="14">
        <f>C15+D15</f>
      </c>
      <c s="13">
        <f>E.2.10.1!T7</f>
      </c>
    </row>
    <row r="16" spans="1:6" ht="12.75">
      <c r="A16" s="11" t="s">
        <v>2037</v>
      </c>
      <c s="12" t="s">
        <v>2038</v>
      </c>
      <c s="14">
        <f>E.2.12!K8+E.2.12!M8</f>
      </c>
      <c s="14">
        <f>C16*0.21</f>
      </c>
      <c s="14">
        <f>C16+D16</f>
      </c>
      <c s="13">
        <f>E.2.12!T7</f>
      </c>
    </row>
    <row r="17" spans="1:6" ht="12.75">
      <c r="A17" s="11" t="s">
        <v>2096</v>
      </c>
      <c s="12" t="s">
        <v>2097</v>
      </c>
      <c s="14">
        <f>E.2.14!K8+E.2.14!M8</f>
      </c>
      <c s="14">
        <f>C17*0.21</f>
      </c>
      <c s="14">
        <f>C17+D17</f>
      </c>
      <c s="13">
        <f>E.2.14!T7</f>
      </c>
    </row>
    <row r="18" spans="1:6" ht="12.75">
      <c r="A18" s="11" t="s">
        <v>2105</v>
      </c>
      <c s="12" t="s">
        <v>2106</v>
      </c>
      <c s="14">
        <f>E.2.6!K8+E.2.6!M8</f>
      </c>
      <c s="14">
        <f>C18*0.21</f>
      </c>
      <c s="14">
        <f>C18+D18</f>
      </c>
      <c s="13">
        <f>E.2.6!T7</f>
      </c>
    </row>
    <row r="19" spans="1:6" ht="12.75">
      <c r="A19" s="11" t="s">
        <v>2408</v>
      </c>
      <c s="12" t="s">
        <v>2409</v>
      </c>
      <c s="14">
        <f>E.2.7!K8+E.2.7!M8</f>
      </c>
      <c s="14">
        <f>C19*0.21</f>
      </c>
      <c s="14">
        <f>C19+D19</f>
      </c>
      <c s="13">
        <f>E.2.7!T7</f>
      </c>
    </row>
    <row r="20" spans="1:6" ht="12.75">
      <c r="A20" s="11" t="s">
        <v>2592</v>
      </c>
      <c s="12" t="s">
        <v>2593</v>
      </c>
      <c s="14">
        <f>E.2.8!K8+E.2.8!M8</f>
      </c>
      <c s="14">
        <f>C20*0.21</f>
      </c>
      <c s="14">
        <f>C20+D20</f>
      </c>
      <c s="13">
        <f>E.2.8!T7</f>
      </c>
    </row>
    <row r="21" spans="1:6" ht="12.75">
      <c r="A21" s="11" t="s">
        <v>2708</v>
      </c>
      <c s="12" t="s">
        <v>2709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2710</v>
      </c>
      <c s="12" t="s">
        <v>2711</v>
      </c>
      <c s="14">
        <f>E.3.8!K8+E.3.8!M8</f>
      </c>
      <c s="14">
        <f>C22*0.21</f>
      </c>
      <c s="14">
        <f>C22+D22</f>
      </c>
      <c s="13">
        <f>E.3.8!T7</f>
      </c>
    </row>
    <row r="23" spans="1:6" ht="12.75">
      <c r="A23" s="11" t="s">
        <v>2718</v>
      </c>
      <c s="12" t="s">
        <v>17</v>
      </c>
      <c s="14">
        <f>E.3.8.1!K8+E.3.8.1!M8</f>
      </c>
      <c s="14">
        <f>C23*0.21</f>
      </c>
      <c s="14">
        <f>C23+D23</f>
      </c>
      <c s="13">
        <f>E.3.8.1!T7</f>
      </c>
    </row>
    <row r="24" spans="1:6" ht="12.75">
      <c r="A24" s="11" t="s">
        <v>2837</v>
      </c>
      <c s="12" t="s">
        <v>2838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2839</v>
      </c>
      <c s="12" t="s">
        <v>2838</v>
      </c>
      <c s="14">
        <f>ON!K8+ON!M8</f>
      </c>
      <c s="14">
        <f>C25*0.21</f>
      </c>
      <c s="14">
        <f>C25+D25</f>
      </c>
      <c s="13">
        <f>ON!T7</f>
      </c>
    </row>
    <row r="26" spans="1:6" ht="12.75">
      <c r="A26" s="11" t="s">
        <v>2855</v>
      </c>
      <c s="12" t="s">
        <v>2856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2857</v>
      </c>
      <c s="12" t="s">
        <v>2858</v>
      </c>
      <c s="14">
        <f>'SO 90-90'!K8+'SO 90-90'!M8</f>
      </c>
      <c s="14">
        <f>C27*0.21</f>
      </c>
      <c s="14">
        <f>C27+D27</f>
      </c>
      <c s="13">
        <f>'SO 90-90'!T7</f>
      </c>
    </row>
    <row r="28" spans="1:6" ht="12.75">
      <c r="A28" s="11" t="s">
        <v>2865</v>
      </c>
      <c s="12" t="s">
        <v>2866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2867</v>
      </c>
      <c s="12" t="s">
        <v>2866</v>
      </c>
      <c s="14">
        <f>'SO 98-98'!K8+'SO 98-98'!M8</f>
      </c>
      <c s="14">
        <f>C29*0.21</f>
      </c>
      <c s="14">
        <f>C29+D29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COUNTIFS(L8:L349,"=0",A8:A349,"P")+COUNTIFS(L8:L349,"",A8:A349,"P")+SUM(Q8:Q349)</f>
      </c>
    </row>
    <row r="8" spans="1:13" ht="12.75">
      <c r="A8" t="s">
        <v>45</v>
      </c>
      <c r="C8" s="28" t="s">
        <v>2410</v>
      </c>
      <c r="E8" s="30" t="s">
        <v>2409</v>
      </c>
      <c r="J8" s="29">
        <f>0+J9+J26+J83+J140+J241+J262+J291+J348</f>
      </c>
      <c s="29">
        <f>0+K9+K26+K83+K140+K241+K262+K291+K348</f>
      </c>
      <c s="29">
        <f>0+L9+L26+L83+L140+L241+L262+L291+L348</f>
      </c>
      <c s="29">
        <f>0+M9+M26+M83+M140+M241+M262+M291+M348</f>
      </c>
    </row>
    <row r="9" spans="1:13" ht="12.75">
      <c r="A9" t="s">
        <v>47</v>
      </c>
      <c r="C9" s="31" t="s">
        <v>596</v>
      </c>
      <c r="E9" s="33" t="s">
        <v>597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28</v>
      </c>
      <c s="34" t="s">
        <v>2411</v>
      </c>
      <c s="35" t="s">
        <v>5</v>
      </c>
      <c s="6" t="s">
        <v>2412</v>
      </c>
      <c s="36" t="s">
        <v>66</v>
      </c>
      <c s="37">
        <v>6</v>
      </c>
      <c s="36">
        <v>9E-05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51">
      <c r="A11" s="35" t="s">
        <v>56</v>
      </c>
      <c r="E11" s="39" t="s">
        <v>2413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26</v>
      </c>
      <c s="34" t="s">
        <v>2414</v>
      </c>
      <c s="35" t="s">
        <v>5</v>
      </c>
      <c s="6" t="s">
        <v>2415</v>
      </c>
      <c s="36" t="s">
        <v>66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2415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69</v>
      </c>
      <c s="34" t="s">
        <v>2416</v>
      </c>
      <c s="35" t="s">
        <v>5</v>
      </c>
      <c s="6" t="s">
        <v>2417</v>
      </c>
      <c s="36" t="s">
        <v>66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2417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25.5">
      <c r="A22" t="s">
        <v>50</v>
      </c>
      <c s="34" t="s">
        <v>73</v>
      </c>
      <c s="34" t="s">
        <v>2418</v>
      </c>
      <c s="35" t="s">
        <v>5</v>
      </c>
      <c s="6" t="s">
        <v>2419</v>
      </c>
      <c s="36" t="s">
        <v>2420</v>
      </c>
      <c s="37">
        <v>8.25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2419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3" ht="12.75">
      <c r="A26" t="s">
        <v>47</v>
      </c>
      <c r="C26" s="31" t="s">
        <v>2421</v>
      </c>
      <c r="E26" s="33" t="s">
        <v>2422</v>
      </c>
      <c r="J26" s="32">
        <f>0</f>
      </c>
      <c s="32">
        <f>0</f>
      </c>
      <c s="32">
        <f>0+L27+L31+L35+L39+L43+L47+L51+L55+L59+L63+L67+L71+L75+L79</f>
      </c>
      <c s="32">
        <f>0+M27+M31+M35+M39+M43+M47+M51+M55+M59+M63+M67+M71+M75+M79</f>
      </c>
    </row>
    <row r="27" spans="1:16" ht="25.5">
      <c r="A27" t="s">
        <v>50</v>
      </c>
      <c s="34" t="s">
        <v>27</v>
      </c>
      <c s="34" t="s">
        <v>2423</v>
      </c>
      <c s="35" t="s">
        <v>5</v>
      </c>
      <c s="6" t="s">
        <v>2424</v>
      </c>
      <c s="36" t="s">
        <v>66</v>
      </c>
      <c s="37">
        <v>3</v>
      </c>
      <c s="36">
        <v>0.00189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25.5">
      <c r="A28" s="35" t="s">
        <v>56</v>
      </c>
      <c r="E28" s="39" t="s">
        <v>2424</v>
      </c>
    </row>
    <row r="29" spans="1:5" ht="12.75">
      <c r="A29" s="35" t="s">
        <v>58</v>
      </c>
      <c r="E29" s="40" t="s">
        <v>5</v>
      </c>
    </row>
    <row r="30" spans="1:5" ht="12.75">
      <c r="A30" t="s">
        <v>60</v>
      </c>
      <c r="E30" s="39" t="s">
        <v>5</v>
      </c>
    </row>
    <row r="31" spans="1:16" ht="25.5">
      <c r="A31" t="s">
        <v>50</v>
      </c>
      <c s="34" t="s">
        <v>83</v>
      </c>
      <c s="34" t="s">
        <v>2425</v>
      </c>
      <c s="35" t="s">
        <v>5</v>
      </c>
      <c s="6" t="s">
        <v>2426</v>
      </c>
      <c s="36" t="s">
        <v>66</v>
      </c>
      <c s="37">
        <v>3</v>
      </c>
      <c s="36">
        <v>0.00284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25.5">
      <c r="A32" s="35" t="s">
        <v>56</v>
      </c>
      <c r="E32" s="39" t="s">
        <v>2426</v>
      </c>
    </row>
    <row r="33" spans="1:5" ht="12.75">
      <c r="A33" s="35" t="s">
        <v>58</v>
      </c>
      <c r="E33" s="40" t="s">
        <v>5</v>
      </c>
    </row>
    <row r="34" spans="1:5" ht="12.75">
      <c r="A34" t="s">
        <v>60</v>
      </c>
      <c r="E34" s="39" t="s">
        <v>5</v>
      </c>
    </row>
    <row r="35" spans="1:16" ht="25.5">
      <c r="A35" t="s">
        <v>50</v>
      </c>
      <c s="34" t="s">
        <v>91</v>
      </c>
      <c s="34" t="s">
        <v>2427</v>
      </c>
      <c s="35" t="s">
        <v>5</v>
      </c>
      <c s="6" t="s">
        <v>2428</v>
      </c>
      <c s="36" t="s">
        <v>66</v>
      </c>
      <c s="37">
        <v>305</v>
      </c>
      <c s="36">
        <v>0.00051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25.5">
      <c r="A36" s="35" t="s">
        <v>56</v>
      </c>
      <c r="E36" s="39" t="s">
        <v>2428</v>
      </c>
    </row>
    <row r="37" spans="1:5" ht="12.75">
      <c r="A37" s="35" t="s">
        <v>58</v>
      </c>
      <c r="E37" s="40" t="s">
        <v>5</v>
      </c>
    </row>
    <row r="38" spans="1:5" ht="12.75">
      <c r="A38" t="s">
        <v>60</v>
      </c>
      <c r="E38" s="39" t="s">
        <v>5</v>
      </c>
    </row>
    <row r="39" spans="1:16" ht="25.5">
      <c r="A39" t="s">
        <v>50</v>
      </c>
      <c s="34" t="s">
        <v>95</v>
      </c>
      <c s="34" t="s">
        <v>2429</v>
      </c>
      <c s="35" t="s">
        <v>5</v>
      </c>
      <c s="6" t="s">
        <v>2430</v>
      </c>
      <c s="36" t="s">
        <v>66</v>
      </c>
      <c s="37">
        <v>125</v>
      </c>
      <c s="36">
        <v>0.00062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25.5">
      <c r="A40" s="35" t="s">
        <v>56</v>
      </c>
      <c r="E40" s="39" t="s">
        <v>2430</v>
      </c>
    </row>
    <row r="41" spans="1:5" ht="12.75">
      <c r="A41" s="35" t="s">
        <v>58</v>
      </c>
      <c r="E41" s="40" t="s">
        <v>5</v>
      </c>
    </row>
    <row r="42" spans="1:5" ht="12.75">
      <c r="A42" t="s">
        <v>60</v>
      </c>
      <c r="E42" s="39" t="s">
        <v>5</v>
      </c>
    </row>
    <row r="43" spans="1:16" ht="25.5">
      <c r="A43" t="s">
        <v>50</v>
      </c>
      <c s="34" t="s">
        <v>100</v>
      </c>
      <c s="34" t="s">
        <v>2431</v>
      </c>
      <c s="35" t="s">
        <v>5</v>
      </c>
      <c s="6" t="s">
        <v>2432</v>
      </c>
      <c s="36" t="s">
        <v>66</v>
      </c>
      <c s="37">
        <v>46</v>
      </c>
      <c s="36">
        <v>0.00095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25.5">
      <c r="A44" s="35" t="s">
        <v>56</v>
      </c>
      <c r="E44" s="39" t="s">
        <v>2432</v>
      </c>
    </row>
    <row r="45" spans="1:5" ht="12.75">
      <c r="A45" s="35" t="s">
        <v>58</v>
      </c>
      <c r="E45" s="40" t="s">
        <v>5</v>
      </c>
    </row>
    <row r="46" spans="1:5" ht="12.75">
      <c r="A46" t="s">
        <v>60</v>
      </c>
      <c r="E46" s="39" t="s">
        <v>5</v>
      </c>
    </row>
    <row r="47" spans="1:16" ht="25.5">
      <c r="A47" t="s">
        <v>50</v>
      </c>
      <c s="34" t="s">
        <v>48</v>
      </c>
      <c s="34" t="s">
        <v>2433</v>
      </c>
      <c s="35" t="s">
        <v>5</v>
      </c>
      <c s="6" t="s">
        <v>2434</v>
      </c>
      <c s="36" t="s">
        <v>66</v>
      </c>
      <c s="37">
        <v>4</v>
      </c>
      <c s="36">
        <v>0.00119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25.5">
      <c r="A48" s="35" t="s">
        <v>56</v>
      </c>
      <c r="E48" s="39" t="s">
        <v>2434</v>
      </c>
    </row>
    <row r="49" spans="1:5" ht="12.75">
      <c r="A49" s="35" t="s">
        <v>58</v>
      </c>
      <c r="E49" s="40" t="s">
        <v>5</v>
      </c>
    </row>
    <row r="50" spans="1:5" ht="12.75">
      <c r="A50" t="s">
        <v>60</v>
      </c>
      <c r="E50" s="39" t="s">
        <v>5</v>
      </c>
    </row>
    <row r="51" spans="1:16" ht="25.5">
      <c r="A51" t="s">
        <v>50</v>
      </c>
      <c s="34" t="s">
        <v>67</v>
      </c>
      <c s="34" t="s">
        <v>2435</v>
      </c>
      <c s="35" t="s">
        <v>5</v>
      </c>
      <c s="6" t="s">
        <v>2436</v>
      </c>
      <c s="36" t="s">
        <v>66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25.5">
      <c r="A52" s="35" t="s">
        <v>56</v>
      </c>
      <c r="E52" s="39" t="s">
        <v>2436</v>
      </c>
    </row>
    <row r="53" spans="1:5" ht="12.75">
      <c r="A53" s="35" t="s">
        <v>58</v>
      </c>
      <c r="E53" s="40" t="s">
        <v>5</v>
      </c>
    </row>
    <row r="54" spans="1:5" ht="12.75">
      <c r="A54" t="s">
        <v>60</v>
      </c>
      <c r="E54" s="39" t="s">
        <v>5</v>
      </c>
    </row>
    <row r="55" spans="1:16" ht="25.5">
      <c r="A55" t="s">
        <v>50</v>
      </c>
      <c s="34" t="s">
        <v>78</v>
      </c>
      <c s="34" t="s">
        <v>2437</v>
      </c>
      <c s="35" t="s">
        <v>5</v>
      </c>
      <c s="6" t="s">
        <v>2438</v>
      </c>
      <c s="36" t="s">
        <v>66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25.5">
      <c r="A56" s="35" t="s">
        <v>56</v>
      </c>
      <c r="E56" s="39" t="s">
        <v>2438</v>
      </c>
    </row>
    <row r="57" spans="1:5" ht="12.75">
      <c r="A57" s="35" t="s">
        <v>58</v>
      </c>
      <c r="E57" s="40" t="s">
        <v>5</v>
      </c>
    </row>
    <row r="58" spans="1:5" ht="12.75">
      <c r="A58" t="s">
        <v>60</v>
      </c>
      <c r="E58" s="39" t="s">
        <v>5</v>
      </c>
    </row>
    <row r="59" spans="1:16" ht="12.75">
      <c r="A59" t="s">
        <v>50</v>
      </c>
      <c s="34" t="s">
        <v>114</v>
      </c>
      <c s="34" t="s">
        <v>2439</v>
      </c>
      <c s="35" t="s">
        <v>5</v>
      </c>
      <c s="6" t="s">
        <v>2440</v>
      </c>
      <c s="36" t="s">
        <v>1682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28</v>
      </c>
    </row>
    <row r="60" spans="1:5" ht="12.75">
      <c r="A60" s="35" t="s">
        <v>56</v>
      </c>
      <c r="E60" s="39" t="s">
        <v>2440</v>
      </c>
    </row>
    <row r="61" spans="1:5" ht="12.75">
      <c r="A61" s="35" t="s">
        <v>58</v>
      </c>
      <c r="E61" s="40" t="s">
        <v>5</v>
      </c>
    </row>
    <row r="62" spans="1:5" ht="12.75">
      <c r="A62" t="s">
        <v>60</v>
      </c>
      <c r="E62" s="39" t="s">
        <v>5</v>
      </c>
    </row>
    <row r="63" spans="1:16" ht="25.5">
      <c r="A63" t="s">
        <v>50</v>
      </c>
      <c s="34" t="s">
        <v>121</v>
      </c>
      <c s="34" t="s">
        <v>2441</v>
      </c>
      <c s="35" t="s">
        <v>5</v>
      </c>
      <c s="6" t="s">
        <v>2442</v>
      </c>
      <c s="36" t="s">
        <v>66</v>
      </c>
      <c s="37">
        <v>135</v>
      </c>
      <c s="36">
        <v>7E-05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38.25">
      <c r="A64" s="35" t="s">
        <v>56</v>
      </c>
      <c r="E64" s="39" t="s">
        <v>2443</v>
      </c>
    </row>
    <row r="65" spans="1:5" ht="12.75">
      <c r="A65" s="35" t="s">
        <v>58</v>
      </c>
      <c r="E65" s="40" t="s">
        <v>5</v>
      </c>
    </row>
    <row r="66" spans="1:5" ht="12.75">
      <c r="A66" t="s">
        <v>60</v>
      </c>
      <c r="E66" s="39" t="s">
        <v>5</v>
      </c>
    </row>
    <row r="67" spans="1:16" ht="12.75">
      <c r="A67" t="s">
        <v>50</v>
      </c>
      <c s="34" t="s">
        <v>89</v>
      </c>
      <c s="34" t="s">
        <v>2444</v>
      </c>
      <c s="35" t="s">
        <v>5</v>
      </c>
      <c s="6" t="s">
        <v>2445</v>
      </c>
      <c s="36" t="s">
        <v>1682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28</v>
      </c>
    </row>
    <row r="68" spans="1:5" ht="12.75">
      <c r="A68" s="35" t="s">
        <v>56</v>
      </c>
      <c r="E68" s="39" t="s">
        <v>2445</v>
      </c>
    </row>
    <row r="69" spans="1:5" ht="12.75">
      <c r="A69" s="35" t="s">
        <v>58</v>
      </c>
      <c r="E69" s="40" t="s">
        <v>5</v>
      </c>
    </row>
    <row r="70" spans="1:5" ht="12.75">
      <c r="A70" t="s">
        <v>60</v>
      </c>
      <c r="E70" s="39" t="s">
        <v>5</v>
      </c>
    </row>
    <row r="71" spans="1:16" ht="12.75">
      <c r="A71" t="s">
        <v>50</v>
      </c>
      <c s="34" t="s">
        <v>109</v>
      </c>
      <c s="34" t="s">
        <v>2446</v>
      </c>
      <c s="35" t="s">
        <v>5</v>
      </c>
      <c s="6" t="s">
        <v>2447</v>
      </c>
      <c s="36" t="s">
        <v>1682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28</v>
      </c>
    </row>
    <row r="72" spans="1:5" ht="12.75">
      <c r="A72" s="35" t="s">
        <v>56</v>
      </c>
      <c r="E72" s="39" t="s">
        <v>2447</v>
      </c>
    </row>
    <row r="73" spans="1:5" ht="12.75">
      <c r="A73" s="35" t="s">
        <v>58</v>
      </c>
      <c r="E73" s="40" t="s">
        <v>5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129</v>
      </c>
      <c s="34" t="s">
        <v>2448</v>
      </c>
      <c s="35" t="s">
        <v>5</v>
      </c>
      <c s="6" t="s">
        <v>2449</v>
      </c>
      <c s="36" t="s">
        <v>2450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28</v>
      </c>
    </row>
    <row r="76" spans="1:5" ht="12.75">
      <c r="A76" s="35" t="s">
        <v>56</v>
      </c>
      <c r="E76" s="39" t="s">
        <v>2449</v>
      </c>
    </row>
    <row r="77" spans="1:5" ht="12.75">
      <c r="A77" s="35" t="s">
        <v>58</v>
      </c>
      <c r="E77" s="40" t="s">
        <v>5</v>
      </c>
    </row>
    <row r="78" spans="1:5" ht="12.75">
      <c r="A78" t="s">
        <v>60</v>
      </c>
      <c r="E78" s="39" t="s">
        <v>5</v>
      </c>
    </row>
    <row r="79" spans="1:16" ht="25.5">
      <c r="A79" t="s">
        <v>50</v>
      </c>
      <c s="34" t="s">
        <v>135</v>
      </c>
      <c s="34" t="s">
        <v>2451</v>
      </c>
      <c s="35" t="s">
        <v>5</v>
      </c>
      <c s="6" t="s">
        <v>2452</v>
      </c>
      <c s="36" t="s">
        <v>2420</v>
      </c>
      <c s="37">
        <v>1871.242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25.5">
      <c r="A80" s="35" t="s">
        <v>56</v>
      </c>
      <c r="E80" s="39" t="s">
        <v>2452</v>
      </c>
    </row>
    <row r="81" spans="1:5" ht="12.75">
      <c r="A81" s="35" t="s">
        <v>58</v>
      </c>
      <c r="E81" s="40" t="s">
        <v>5</v>
      </c>
    </row>
    <row r="82" spans="1:5" ht="12.75">
      <c r="A82" t="s">
        <v>60</v>
      </c>
      <c r="E82" s="39" t="s">
        <v>5</v>
      </c>
    </row>
    <row r="83" spans="1:13" ht="12.75">
      <c r="A83" t="s">
        <v>47</v>
      </c>
      <c r="C83" s="31" t="s">
        <v>2453</v>
      </c>
      <c r="E83" s="33" t="s">
        <v>2454</v>
      </c>
      <c r="J83" s="32">
        <f>0</f>
      </c>
      <c s="32">
        <f>0</f>
      </c>
      <c s="32">
        <f>0+L84+L88+L92+L96+L100+L104+L108+L112+L116+L120+L124+L128+L132+L136</f>
      </c>
      <c s="32">
        <f>0+M84+M88+M92+M96+M100+M104+M108+M112+M116+M120+M124+M128+M132+M136</f>
      </c>
    </row>
    <row r="84" spans="1:16" ht="12.75">
      <c r="A84" t="s">
        <v>50</v>
      </c>
      <c s="34" t="s">
        <v>139</v>
      </c>
      <c s="34" t="s">
        <v>2455</v>
      </c>
      <c s="35" t="s">
        <v>5</v>
      </c>
      <c s="6" t="s">
        <v>2456</v>
      </c>
      <c s="36" t="s">
        <v>1682</v>
      </c>
      <c s="37">
        <v>51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28</v>
      </c>
    </row>
    <row r="85" spans="1:5" ht="12.75">
      <c r="A85" s="35" t="s">
        <v>56</v>
      </c>
      <c r="E85" s="39" t="s">
        <v>2456</v>
      </c>
    </row>
    <row r="86" spans="1:5" ht="12.75">
      <c r="A86" s="35" t="s">
        <v>58</v>
      </c>
      <c r="E86" s="40" t="s">
        <v>5</v>
      </c>
    </row>
    <row r="87" spans="1:5" ht="12.75">
      <c r="A87" t="s">
        <v>60</v>
      </c>
      <c r="E87" s="39" t="s">
        <v>5</v>
      </c>
    </row>
    <row r="88" spans="1:16" ht="12.75">
      <c r="A88" t="s">
        <v>50</v>
      </c>
      <c s="34" t="s">
        <v>144</v>
      </c>
      <c s="34" t="s">
        <v>2457</v>
      </c>
      <c s="35" t="s">
        <v>5</v>
      </c>
      <c s="6" t="s">
        <v>2458</v>
      </c>
      <c s="36" t="s">
        <v>1682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86</v>
      </c>
      <c>
        <f>(M88*21)/100</f>
      </c>
      <c t="s">
        <v>28</v>
      </c>
    </row>
    <row r="89" spans="1:5" ht="12.75">
      <c r="A89" s="35" t="s">
        <v>56</v>
      </c>
      <c r="E89" s="39" t="s">
        <v>2458</v>
      </c>
    </row>
    <row r="90" spans="1:5" ht="12.75">
      <c r="A90" s="35" t="s">
        <v>58</v>
      </c>
      <c r="E90" s="40" t="s">
        <v>5</v>
      </c>
    </row>
    <row r="91" spans="1:5" ht="12.75">
      <c r="A91" t="s">
        <v>60</v>
      </c>
      <c r="E91" s="39" t="s">
        <v>5</v>
      </c>
    </row>
    <row r="92" spans="1:16" ht="12.75">
      <c r="A92" t="s">
        <v>50</v>
      </c>
      <c s="34" t="s">
        <v>149</v>
      </c>
      <c s="34" t="s">
        <v>2459</v>
      </c>
      <c s="35" t="s">
        <v>5</v>
      </c>
      <c s="6" t="s">
        <v>2460</v>
      </c>
      <c s="36" t="s">
        <v>1682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86</v>
      </c>
      <c>
        <f>(M92*21)/100</f>
      </c>
      <c t="s">
        <v>28</v>
      </c>
    </row>
    <row r="93" spans="1:5" ht="12.75">
      <c r="A93" s="35" t="s">
        <v>56</v>
      </c>
      <c r="E93" s="39" t="s">
        <v>2460</v>
      </c>
    </row>
    <row r="94" spans="1:5" ht="12.75">
      <c r="A94" s="35" t="s">
        <v>58</v>
      </c>
      <c r="E94" s="40" t="s">
        <v>5</v>
      </c>
    </row>
    <row r="95" spans="1:5" ht="12.75">
      <c r="A95" t="s">
        <v>60</v>
      </c>
      <c r="E95" s="39" t="s">
        <v>5</v>
      </c>
    </row>
    <row r="96" spans="1:16" ht="12.75">
      <c r="A96" t="s">
        <v>50</v>
      </c>
      <c s="34" t="s">
        <v>153</v>
      </c>
      <c s="34" t="s">
        <v>2461</v>
      </c>
      <c s="35" t="s">
        <v>5</v>
      </c>
      <c s="6" t="s">
        <v>2462</v>
      </c>
      <c s="36" t="s">
        <v>1682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86</v>
      </c>
      <c>
        <f>(M96*21)/100</f>
      </c>
      <c t="s">
        <v>28</v>
      </c>
    </row>
    <row r="97" spans="1:5" ht="12.75">
      <c r="A97" s="35" t="s">
        <v>56</v>
      </c>
      <c r="E97" s="39" t="s">
        <v>2462</v>
      </c>
    </row>
    <row r="98" spans="1:5" ht="12.75">
      <c r="A98" s="35" t="s">
        <v>58</v>
      </c>
      <c r="E98" s="40" t="s">
        <v>5</v>
      </c>
    </row>
    <row r="99" spans="1:5" ht="12.75">
      <c r="A99" t="s">
        <v>60</v>
      </c>
      <c r="E99" s="39" t="s">
        <v>5</v>
      </c>
    </row>
    <row r="100" spans="1:16" ht="12.75">
      <c r="A100" t="s">
        <v>50</v>
      </c>
      <c s="34" t="s">
        <v>157</v>
      </c>
      <c s="34" t="s">
        <v>2463</v>
      </c>
      <c s="35" t="s">
        <v>5</v>
      </c>
      <c s="6" t="s">
        <v>2464</v>
      </c>
      <c s="36" t="s">
        <v>1682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86</v>
      </c>
      <c>
        <f>(M100*21)/100</f>
      </c>
      <c t="s">
        <v>28</v>
      </c>
    </row>
    <row r="101" spans="1:5" ht="12.75">
      <c r="A101" s="35" t="s">
        <v>56</v>
      </c>
      <c r="E101" s="39" t="s">
        <v>2464</v>
      </c>
    </row>
    <row r="102" spans="1:5" ht="12.75">
      <c r="A102" s="35" t="s">
        <v>58</v>
      </c>
      <c r="E102" s="40" t="s">
        <v>5</v>
      </c>
    </row>
    <row r="103" spans="1:5" ht="12.75">
      <c r="A103" t="s">
        <v>60</v>
      </c>
      <c r="E103" s="39" t="s">
        <v>5</v>
      </c>
    </row>
    <row r="104" spans="1:16" ht="12.75">
      <c r="A104" t="s">
        <v>50</v>
      </c>
      <c s="34" t="s">
        <v>161</v>
      </c>
      <c s="34" t="s">
        <v>2465</v>
      </c>
      <c s="35" t="s">
        <v>5</v>
      </c>
      <c s="6" t="s">
        <v>2466</v>
      </c>
      <c s="36" t="s">
        <v>1682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86</v>
      </c>
      <c>
        <f>(M104*21)/100</f>
      </c>
      <c t="s">
        <v>28</v>
      </c>
    </row>
    <row r="105" spans="1:5" ht="12.75">
      <c r="A105" s="35" t="s">
        <v>56</v>
      </c>
      <c r="E105" s="39" t="s">
        <v>2466</v>
      </c>
    </row>
    <row r="106" spans="1:5" ht="12.75">
      <c r="A106" s="35" t="s">
        <v>58</v>
      </c>
      <c r="E106" s="40" t="s">
        <v>5</v>
      </c>
    </row>
    <row r="107" spans="1:5" ht="12.75">
      <c r="A107" t="s">
        <v>60</v>
      </c>
      <c r="E107" s="39" t="s">
        <v>5</v>
      </c>
    </row>
    <row r="108" spans="1:16" ht="12.75">
      <c r="A108" t="s">
        <v>50</v>
      </c>
      <c s="34" t="s">
        <v>164</v>
      </c>
      <c s="34" t="s">
        <v>2467</v>
      </c>
      <c s="35" t="s">
        <v>5</v>
      </c>
      <c s="6" t="s">
        <v>2468</v>
      </c>
      <c s="36" t="s">
        <v>1682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86</v>
      </c>
      <c>
        <f>(M108*21)/100</f>
      </c>
      <c t="s">
        <v>28</v>
      </c>
    </row>
    <row r="109" spans="1:5" ht="12.75">
      <c r="A109" s="35" t="s">
        <v>56</v>
      </c>
      <c r="E109" s="39" t="s">
        <v>2468</v>
      </c>
    </row>
    <row r="110" spans="1:5" ht="12.75">
      <c r="A110" s="35" t="s">
        <v>58</v>
      </c>
      <c r="E110" s="40" t="s">
        <v>5</v>
      </c>
    </row>
    <row r="111" spans="1:5" ht="12.75">
      <c r="A111" t="s">
        <v>60</v>
      </c>
      <c r="E111" s="39" t="s">
        <v>5</v>
      </c>
    </row>
    <row r="112" spans="1:16" ht="12.75">
      <c r="A112" t="s">
        <v>50</v>
      </c>
      <c s="34" t="s">
        <v>169</v>
      </c>
      <c s="34" t="s">
        <v>2469</v>
      </c>
      <c s="35" t="s">
        <v>5</v>
      </c>
      <c s="6" t="s">
        <v>2470</v>
      </c>
      <c s="36" t="s">
        <v>1682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86</v>
      </c>
      <c>
        <f>(M112*21)/100</f>
      </c>
      <c t="s">
        <v>28</v>
      </c>
    </row>
    <row r="113" spans="1:5" ht="12.75">
      <c r="A113" s="35" t="s">
        <v>56</v>
      </c>
      <c r="E113" s="39" t="s">
        <v>2470</v>
      </c>
    </row>
    <row r="114" spans="1:5" ht="12.75">
      <c r="A114" s="35" t="s">
        <v>58</v>
      </c>
      <c r="E114" s="40" t="s">
        <v>5</v>
      </c>
    </row>
    <row r="115" spans="1:5" ht="12.75">
      <c r="A115" t="s">
        <v>60</v>
      </c>
      <c r="E115" s="39" t="s">
        <v>5</v>
      </c>
    </row>
    <row r="116" spans="1:16" ht="25.5">
      <c r="A116" t="s">
        <v>50</v>
      </c>
      <c s="34" t="s">
        <v>173</v>
      </c>
      <c s="34" t="s">
        <v>2471</v>
      </c>
      <c s="35" t="s">
        <v>5</v>
      </c>
      <c s="6" t="s">
        <v>2472</v>
      </c>
      <c s="36" t="s">
        <v>1682</v>
      </c>
      <c s="37">
        <v>42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86</v>
      </c>
      <c>
        <f>(M116*21)/100</f>
      </c>
      <c t="s">
        <v>28</v>
      </c>
    </row>
    <row r="117" spans="1:5" ht="25.5">
      <c r="A117" s="35" t="s">
        <v>56</v>
      </c>
      <c r="E117" s="39" t="s">
        <v>2472</v>
      </c>
    </row>
    <row r="118" spans="1:5" ht="12.75">
      <c r="A118" s="35" t="s">
        <v>58</v>
      </c>
      <c r="E118" s="40" t="s">
        <v>5</v>
      </c>
    </row>
    <row r="119" spans="1:5" ht="12.75">
      <c r="A119" t="s">
        <v>60</v>
      </c>
      <c r="E119" s="39" t="s">
        <v>5</v>
      </c>
    </row>
    <row r="120" spans="1:16" ht="12.75">
      <c r="A120" t="s">
        <v>50</v>
      </c>
      <c s="34" t="s">
        <v>177</v>
      </c>
      <c s="34" t="s">
        <v>2473</v>
      </c>
      <c s="35" t="s">
        <v>5</v>
      </c>
      <c s="6" t="s">
        <v>2474</v>
      </c>
      <c s="36" t="s">
        <v>1682</v>
      </c>
      <c s="37">
        <v>18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86</v>
      </c>
      <c>
        <f>(M120*21)/100</f>
      </c>
      <c t="s">
        <v>28</v>
      </c>
    </row>
    <row r="121" spans="1:5" ht="12.75">
      <c r="A121" s="35" t="s">
        <v>56</v>
      </c>
      <c r="E121" s="39" t="s">
        <v>2474</v>
      </c>
    </row>
    <row r="122" spans="1:5" ht="12.75">
      <c r="A122" s="35" t="s">
        <v>58</v>
      </c>
      <c r="E122" s="40" t="s">
        <v>5</v>
      </c>
    </row>
    <row r="123" spans="1:5" ht="12.75">
      <c r="A123" t="s">
        <v>60</v>
      </c>
      <c r="E123" s="39" t="s">
        <v>5</v>
      </c>
    </row>
    <row r="124" spans="1:16" ht="12.75">
      <c r="A124" t="s">
        <v>50</v>
      </c>
      <c s="34" t="s">
        <v>181</v>
      </c>
      <c s="34" t="s">
        <v>2475</v>
      </c>
      <c s="35" t="s">
        <v>5</v>
      </c>
      <c s="6" t="s">
        <v>2476</v>
      </c>
      <c s="36" t="s">
        <v>1682</v>
      </c>
      <c s="37">
        <v>46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86</v>
      </c>
      <c>
        <f>(M124*21)/100</f>
      </c>
      <c t="s">
        <v>28</v>
      </c>
    </row>
    <row r="125" spans="1:5" ht="12.75">
      <c r="A125" s="35" t="s">
        <v>56</v>
      </c>
      <c r="E125" s="39" t="s">
        <v>2476</v>
      </c>
    </row>
    <row r="126" spans="1:5" ht="12.75">
      <c r="A126" s="35" t="s">
        <v>58</v>
      </c>
      <c r="E126" s="40" t="s">
        <v>5</v>
      </c>
    </row>
    <row r="127" spans="1:5" ht="12.75">
      <c r="A127" t="s">
        <v>60</v>
      </c>
      <c r="E127" s="39" t="s">
        <v>5</v>
      </c>
    </row>
    <row r="128" spans="1:16" ht="12.75">
      <c r="A128" t="s">
        <v>50</v>
      </c>
      <c s="34" t="s">
        <v>185</v>
      </c>
      <c s="34" t="s">
        <v>2477</v>
      </c>
      <c s="35" t="s">
        <v>5</v>
      </c>
      <c s="6" t="s">
        <v>2478</v>
      </c>
      <c s="36" t="s">
        <v>2450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86</v>
      </c>
      <c>
        <f>(M128*21)/100</f>
      </c>
      <c t="s">
        <v>28</v>
      </c>
    </row>
    <row r="129" spans="1:5" ht="12.75">
      <c r="A129" s="35" t="s">
        <v>56</v>
      </c>
      <c r="E129" s="39" t="s">
        <v>2478</v>
      </c>
    </row>
    <row r="130" spans="1:5" ht="12.75">
      <c r="A130" s="35" t="s">
        <v>58</v>
      </c>
      <c r="E130" s="40" t="s">
        <v>5</v>
      </c>
    </row>
    <row r="131" spans="1:5" ht="12.75">
      <c r="A131" t="s">
        <v>60</v>
      </c>
      <c r="E131" s="39" t="s">
        <v>5</v>
      </c>
    </row>
    <row r="132" spans="1:16" ht="12.75">
      <c r="A132" t="s">
        <v>50</v>
      </c>
      <c s="34" t="s">
        <v>188</v>
      </c>
      <c s="34" t="s">
        <v>2479</v>
      </c>
      <c s="35" t="s">
        <v>5</v>
      </c>
      <c s="6" t="s">
        <v>2480</v>
      </c>
      <c s="36" t="s">
        <v>2450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86</v>
      </c>
      <c>
        <f>(M132*21)/100</f>
      </c>
      <c t="s">
        <v>28</v>
      </c>
    </row>
    <row r="133" spans="1:5" ht="12.75">
      <c r="A133" s="35" t="s">
        <v>56</v>
      </c>
      <c r="E133" s="39" t="s">
        <v>2480</v>
      </c>
    </row>
    <row r="134" spans="1:5" ht="12.75">
      <c r="A134" s="35" t="s">
        <v>58</v>
      </c>
      <c r="E134" s="40" t="s">
        <v>5</v>
      </c>
    </row>
    <row r="135" spans="1:5" ht="12.75">
      <c r="A135" t="s">
        <v>60</v>
      </c>
      <c r="E135" s="39" t="s">
        <v>5</v>
      </c>
    </row>
    <row r="136" spans="1:16" ht="25.5">
      <c r="A136" t="s">
        <v>50</v>
      </c>
      <c s="34" t="s">
        <v>191</v>
      </c>
      <c s="34" t="s">
        <v>2481</v>
      </c>
      <c s="35" t="s">
        <v>5</v>
      </c>
      <c s="6" t="s">
        <v>2482</v>
      </c>
      <c s="36" t="s">
        <v>2420</v>
      </c>
      <c s="37">
        <v>1749.93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25.5">
      <c r="A137" s="35" t="s">
        <v>56</v>
      </c>
      <c r="E137" s="39" t="s">
        <v>2482</v>
      </c>
    </row>
    <row r="138" spans="1:5" ht="12.75">
      <c r="A138" s="35" t="s">
        <v>58</v>
      </c>
      <c r="E138" s="40" t="s">
        <v>5</v>
      </c>
    </row>
    <row r="139" spans="1:5" ht="12.75">
      <c r="A139" t="s">
        <v>60</v>
      </c>
      <c r="E139" s="39" t="s">
        <v>5</v>
      </c>
    </row>
    <row r="140" spans="1:13" ht="12.75">
      <c r="A140" t="s">
        <v>47</v>
      </c>
      <c r="C140" s="31" t="s">
        <v>2483</v>
      </c>
      <c r="E140" s="33" t="s">
        <v>2484</v>
      </c>
      <c r="J140" s="32">
        <f>0</f>
      </c>
      <c s="32">
        <f>0</f>
      </c>
      <c s="32">
        <f>0+L141+L145+L149+L153+L157+L161+L165+L169+L173+L177+L181+L185+L189+L193+L197+L201+L205+L209+L213+L217+L221+L225+L229+L233+L237</f>
      </c>
      <c s="32">
        <f>0+M141+M145+M149+M153+M157+M161+M165+M169+M173+M177+M181+M185+M189+M193+M197+M201+M205+M209+M213+M217+M221+M225+M229+M233+M237</f>
      </c>
    </row>
    <row r="141" spans="1:16" ht="12.75">
      <c r="A141" t="s">
        <v>50</v>
      </c>
      <c s="34" t="s">
        <v>195</v>
      </c>
      <c s="34" t="s">
        <v>2485</v>
      </c>
      <c s="35" t="s">
        <v>5</v>
      </c>
      <c s="6" t="s">
        <v>2486</v>
      </c>
      <c s="36" t="s">
        <v>1682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86</v>
      </c>
      <c>
        <f>(M141*21)/100</f>
      </c>
      <c t="s">
        <v>28</v>
      </c>
    </row>
    <row r="142" spans="1:5" ht="12.75">
      <c r="A142" s="35" t="s">
        <v>56</v>
      </c>
      <c r="E142" s="39" t="s">
        <v>2486</v>
      </c>
    </row>
    <row r="143" spans="1:5" ht="12.75">
      <c r="A143" s="35" t="s">
        <v>58</v>
      </c>
      <c r="E143" s="40" t="s">
        <v>5</v>
      </c>
    </row>
    <row r="144" spans="1:5" ht="12.75">
      <c r="A144" t="s">
        <v>60</v>
      </c>
      <c r="E144" s="39" t="s">
        <v>5</v>
      </c>
    </row>
    <row r="145" spans="1:16" ht="12.75">
      <c r="A145" t="s">
        <v>50</v>
      </c>
      <c s="34" t="s">
        <v>198</v>
      </c>
      <c s="34" t="s">
        <v>2487</v>
      </c>
      <c s="35" t="s">
        <v>5</v>
      </c>
      <c s="6" t="s">
        <v>2488</v>
      </c>
      <c s="36" t="s">
        <v>1682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86</v>
      </c>
      <c>
        <f>(M145*21)/100</f>
      </c>
      <c t="s">
        <v>28</v>
      </c>
    </row>
    <row r="146" spans="1:5" ht="12.75">
      <c r="A146" s="35" t="s">
        <v>56</v>
      </c>
      <c r="E146" s="39" t="s">
        <v>2488</v>
      </c>
    </row>
    <row r="147" spans="1:5" ht="12.75">
      <c r="A147" s="35" t="s">
        <v>58</v>
      </c>
      <c r="E147" s="40" t="s">
        <v>5</v>
      </c>
    </row>
    <row r="148" spans="1:5" ht="12.75">
      <c r="A148" t="s">
        <v>60</v>
      </c>
      <c r="E148" s="39" t="s">
        <v>5</v>
      </c>
    </row>
    <row r="149" spans="1:16" ht="12.75">
      <c r="A149" t="s">
        <v>50</v>
      </c>
      <c s="34" t="s">
        <v>201</v>
      </c>
      <c s="34" t="s">
        <v>2489</v>
      </c>
      <c s="35" t="s">
        <v>5</v>
      </c>
      <c s="6" t="s">
        <v>2490</v>
      </c>
      <c s="36" t="s">
        <v>1682</v>
      </c>
      <c s="37">
        <v>21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86</v>
      </c>
      <c>
        <f>(M149*21)/100</f>
      </c>
      <c t="s">
        <v>28</v>
      </c>
    </row>
    <row r="150" spans="1:5" ht="12.75">
      <c r="A150" s="35" t="s">
        <v>56</v>
      </c>
      <c r="E150" s="39" t="s">
        <v>2490</v>
      </c>
    </row>
    <row r="151" spans="1:5" ht="12.75">
      <c r="A151" s="35" t="s">
        <v>58</v>
      </c>
      <c r="E151" s="40" t="s">
        <v>5</v>
      </c>
    </row>
    <row r="152" spans="1:5" ht="12.75">
      <c r="A152" t="s">
        <v>60</v>
      </c>
      <c r="E152" s="39" t="s">
        <v>5</v>
      </c>
    </row>
    <row r="153" spans="1:16" ht="12.75">
      <c r="A153" t="s">
        <v>50</v>
      </c>
      <c s="34" t="s">
        <v>204</v>
      </c>
      <c s="34" t="s">
        <v>2491</v>
      </c>
      <c s="35" t="s">
        <v>5</v>
      </c>
      <c s="6" t="s">
        <v>2492</v>
      </c>
      <c s="36" t="s">
        <v>1682</v>
      </c>
      <c s="37">
        <v>25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86</v>
      </c>
      <c>
        <f>(M153*21)/100</f>
      </c>
      <c t="s">
        <v>28</v>
      </c>
    </row>
    <row r="154" spans="1:5" ht="12.75">
      <c r="A154" s="35" t="s">
        <v>56</v>
      </c>
      <c r="E154" s="39" t="s">
        <v>2492</v>
      </c>
    </row>
    <row r="155" spans="1:5" ht="12.75">
      <c r="A155" s="35" t="s">
        <v>58</v>
      </c>
      <c r="E155" s="40" t="s">
        <v>5</v>
      </c>
    </row>
    <row r="156" spans="1:5" ht="12.75">
      <c r="A156" t="s">
        <v>60</v>
      </c>
      <c r="E156" s="39" t="s">
        <v>5</v>
      </c>
    </row>
    <row r="157" spans="1:16" ht="12.75">
      <c r="A157" t="s">
        <v>50</v>
      </c>
      <c s="34" t="s">
        <v>208</v>
      </c>
      <c s="34" t="s">
        <v>2493</v>
      </c>
      <c s="35" t="s">
        <v>5</v>
      </c>
      <c s="6" t="s">
        <v>2494</v>
      </c>
      <c s="36" t="s">
        <v>1682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86</v>
      </c>
      <c>
        <f>(M157*21)/100</f>
      </c>
      <c t="s">
        <v>28</v>
      </c>
    </row>
    <row r="158" spans="1:5" ht="12.75">
      <c r="A158" s="35" t="s">
        <v>56</v>
      </c>
      <c r="E158" s="39" t="s">
        <v>2494</v>
      </c>
    </row>
    <row r="159" spans="1:5" ht="12.75">
      <c r="A159" s="35" t="s">
        <v>58</v>
      </c>
      <c r="E159" s="40" t="s">
        <v>5</v>
      </c>
    </row>
    <row r="160" spans="1:5" ht="12.75">
      <c r="A160" t="s">
        <v>60</v>
      </c>
      <c r="E160" s="39" t="s">
        <v>5</v>
      </c>
    </row>
    <row r="161" spans="1:16" ht="12.75">
      <c r="A161" t="s">
        <v>50</v>
      </c>
      <c s="34" t="s">
        <v>212</v>
      </c>
      <c s="34" t="s">
        <v>2495</v>
      </c>
      <c s="35" t="s">
        <v>5</v>
      </c>
      <c s="6" t="s">
        <v>2496</v>
      </c>
      <c s="36" t="s">
        <v>1682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86</v>
      </c>
      <c>
        <f>(M161*21)/100</f>
      </c>
      <c t="s">
        <v>28</v>
      </c>
    </row>
    <row r="162" spans="1:5" ht="12.75">
      <c r="A162" s="35" t="s">
        <v>56</v>
      </c>
      <c r="E162" s="39" t="s">
        <v>2496</v>
      </c>
    </row>
    <row r="163" spans="1:5" ht="12.75">
      <c r="A163" s="35" t="s">
        <v>58</v>
      </c>
      <c r="E163" s="40" t="s">
        <v>5</v>
      </c>
    </row>
    <row r="164" spans="1:5" ht="12.75">
      <c r="A164" t="s">
        <v>60</v>
      </c>
      <c r="E164" s="39" t="s">
        <v>5</v>
      </c>
    </row>
    <row r="165" spans="1:16" ht="12.75">
      <c r="A165" t="s">
        <v>50</v>
      </c>
      <c s="34" t="s">
        <v>216</v>
      </c>
      <c s="34" t="s">
        <v>2497</v>
      </c>
      <c s="35" t="s">
        <v>5</v>
      </c>
      <c s="6" t="s">
        <v>2498</v>
      </c>
      <c s="36" t="s">
        <v>1682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86</v>
      </c>
      <c>
        <f>(M165*21)/100</f>
      </c>
      <c t="s">
        <v>28</v>
      </c>
    </row>
    <row r="166" spans="1:5" ht="12.75">
      <c r="A166" s="35" t="s">
        <v>56</v>
      </c>
      <c r="E166" s="39" t="s">
        <v>2498</v>
      </c>
    </row>
    <row r="167" spans="1:5" ht="12.75">
      <c r="A167" s="35" t="s">
        <v>58</v>
      </c>
      <c r="E167" s="40" t="s">
        <v>5</v>
      </c>
    </row>
    <row r="168" spans="1:5" ht="12.75">
      <c r="A168" t="s">
        <v>60</v>
      </c>
      <c r="E168" s="39" t="s">
        <v>5</v>
      </c>
    </row>
    <row r="169" spans="1:16" ht="12.75">
      <c r="A169" t="s">
        <v>50</v>
      </c>
      <c s="34" t="s">
        <v>220</v>
      </c>
      <c s="34" t="s">
        <v>2499</v>
      </c>
      <c s="35" t="s">
        <v>5</v>
      </c>
      <c s="6" t="s">
        <v>2500</v>
      </c>
      <c s="36" t="s">
        <v>1682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86</v>
      </c>
      <c>
        <f>(M169*21)/100</f>
      </c>
      <c t="s">
        <v>28</v>
      </c>
    </row>
    <row r="170" spans="1:5" ht="12.75">
      <c r="A170" s="35" t="s">
        <v>56</v>
      </c>
      <c r="E170" s="39" t="s">
        <v>2500</v>
      </c>
    </row>
    <row r="171" spans="1:5" ht="12.75">
      <c r="A171" s="35" t="s">
        <v>58</v>
      </c>
      <c r="E171" s="40" t="s">
        <v>5</v>
      </c>
    </row>
    <row r="172" spans="1:5" ht="12.75">
      <c r="A172" t="s">
        <v>60</v>
      </c>
      <c r="E172" s="39" t="s">
        <v>5</v>
      </c>
    </row>
    <row r="173" spans="1:16" ht="12.75">
      <c r="A173" t="s">
        <v>50</v>
      </c>
      <c s="34" t="s">
        <v>224</v>
      </c>
      <c s="34" t="s">
        <v>2501</v>
      </c>
      <c s="35" t="s">
        <v>5</v>
      </c>
      <c s="6" t="s">
        <v>2500</v>
      </c>
      <c s="36" t="s">
        <v>1682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86</v>
      </c>
      <c>
        <f>(M173*21)/100</f>
      </c>
      <c t="s">
        <v>28</v>
      </c>
    </row>
    <row r="174" spans="1:5" ht="12.75">
      <c r="A174" s="35" t="s">
        <v>56</v>
      </c>
      <c r="E174" s="39" t="s">
        <v>2500</v>
      </c>
    </row>
    <row r="175" spans="1:5" ht="12.75">
      <c r="A175" s="35" t="s">
        <v>58</v>
      </c>
      <c r="E175" s="40" t="s">
        <v>5</v>
      </c>
    </row>
    <row r="176" spans="1:5" ht="12.75">
      <c r="A176" t="s">
        <v>60</v>
      </c>
      <c r="E176" s="39" t="s">
        <v>5</v>
      </c>
    </row>
    <row r="177" spans="1:16" ht="12.75">
      <c r="A177" t="s">
        <v>50</v>
      </c>
      <c s="34" t="s">
        <v>227</v>
      </c>
      <c s="34" t="s">
        <v>2502</v>
      </c>
      <c s="35" t="s">
        <v>5</v>
      </c>
      <c s="6" t="s">
        <v>2503</v>
      </c>
      <c s="36" t="s">
        <v>1682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86</v>
      </c>
      <c>
        <f>(M177*21)/100</f>
      </c>
      <c t="s">
        <v>28</v>
      </c>
    </row>
    <row r="178" spans="1:5" ht="12.75">
      <c r="A178" s="35" t="s">
        <v>56</v>
      </c>
      <c r="E178" s="39" t="s">
        <v>2503</v>
      </c>
    </row>
    <row r="179" spans="1:5" ht="12.75">
      <c r="A179" s="35" t="s">
        <v>58</v>
      </c>
      <c r="E179" s="40" t="s">
        <v>5</v>
      </c>
    </row>
    <row r="180" spans="1:5" ht="12.75">
      <c r="A180" t="s">
        <v>60</v>
      </c>
      <c r="E180" s="39" t="s">
        <v>5</v>
      </c>
    </row>
    <row r="181" spans="1:16" ht="12.75">
      <c r="A181" t="s">
        <v>50</v>
      </c>
      <c s="34" t="s">
        <v>230</v>
      </c>
      <c s="34" t="s">
        <v>2504</v>
      </c>
      <c s="35" t="s">
        <v>5</v>
      </c>
      <c s="6" t="s">
        <v>2505</v>
      </c>
      <c s="36" t="s">
        <v>1682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86</v>
      </c>
      <c>
        <f>(M181*21)/100</f>
      </c>
      <c t="s">
        <v>28</v>
      </c>
    </row>
    <row r="182" spans="1:5" ht="12.75">
      <c r="A182" s="35" t="s">
        <v>56</v>
      </c>
      <c r="E182" s="39" t="s">
        <v>2505</v>
      </c>
    </row>
    <row r="183" spans="1:5" ht="12.75">
      <c r="A183" s="35" t="s">
        <v>58</v>
      </c>
      <c r="E183" s="40" t="s">
        <v>5</v>
      </c>
    </row>
    <row r="184" spans="1:5" ht="12.75">
      <c r="A184" t="s">
        <v>60</v>
      </c>
      <c r="E184" s="39" t="s">
        <v>5</v>
      </c>
    </row>
    <row r="185" spans="1:16" ht="12.75">
      <c r="A185" t="s">
        <v>50</v>
      </c>
      <c s="34" t="s">
        <v>233</v>
      </c>
      <c s="34" t="s">
        <v>2506</v>
      </c>
      <c s="35" t="s">
        <v>5</v>
      </c>
      <c s="6" t="s">
        <v>2507</v>
      </c>
      <c s="36" t="s">
        <v>1682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86</v>
      </c>
      <c>
        <f>(M185*21)/100</f>
      </c>
      <c t="s">
        <v>28</v>
      </c>
    </row>
    <row r="186" spans="1:5" ht="12.75">
      <c r="A186" s="35" t="s">
        <v>56</v>
      </c>
      <c r="E186" s="39" t="s">
        <v>2507</v>
      </c>
    </row>
    <row r="187" spans="1:5" ht="12.75">
      <c r="A187" s="35" t="s">
        <v>58</v>
      </c>
      <c r="E187" s="40" t="s">
        <v>5</v>
      </c>
    </row>
    <row r="188" spans="1:5" ht="12.75">
      <c r="A188" t="s">
        <v>60</v>
      </c>
      <c r="E188" s="39" t="s">
        <v>5</v>
      </c>
    </row>
    <row r="189" spans="1:16" ht="12.75">
      <c r="A189" t="s">
        <v>50</v>
      </c>
      <c s="34" t="s">
        <v>236</v>
      </c>
      <c s="34" t="s">
        <v>2508</v>
      </c>
      <c s="35" t="s">
        <v>5</v>
      </c>
      <c s="6" t="s">
        <v>2509</v>
      </c>
      <c s="36" t="s">
        <v>1682</v>
      </c>
      <c s="37">
        <v>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86</v>
      </c>
      <c>
        <f>(M189*21)/100</f>
      </c>
      <c t="s">
        <v>28</v>
      </c>
    </row>
    <row r="190" spans="1:5" ht="12.75">
      <c r="A190" s="35" t="s">
        <v>56</v>
      </c>
      <c r="E190" s="39" t="s">
        <v>2509</v>
      </c>
    </row>
    <row r="191" spans="1:5" ht="12.75">
      <c r="A191" s="35" t="s">
        <v>58</v>
      </c>
      <c r="E191" s="40" t="s">
        <v>5</v>
      </c>
    </row>
    <row r="192" spans="1:5" ht="12.75">
      <c r="A192" t="s">
        <v>60</v>
      </c>
      <c r="E192" s="39" t="s">
        <v>5</v>
      </c>
    </row>
    <row r="193" spans="1:16" ht="12.75">
      <c r="A193" t="s">
        <v>50</v>
      </c>
      <c s="34" t="s">
        <v>239</v>
      </c>
      <c s="34" t="s">
        <v>2510</v>
      </c>
      <c s="35" t="s">
        <v>5</v>
      </c>
      <c s="6" t="s">
        <v>2511</v>
      </c>
      <c s="36" t="s">
        <v>1682</v>
      </c>
      <c s="37">
        <v>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86</v>
      </c>
      <c>
        <f>(M193*21)/100</f>
      </c>
      <c t="s">
        <v>28</v>
      </c>
    </row>
    <row r="194" spans="1:5" ht="12.75">
      <c r="A194" s="35" t="s">
        <v>56</v>
      </c>
      <c r="E194" s="39" t="s">
        <v>2511</v>
      </c>
    </row>
    <row r="195" spans="1:5" ht="12.75">
      <c r="A195" s="35" t="s">
        <v>58</v>
      </c>
      <c r="E195" s="40" t="s">
        <v>5</v>
      </c>
    </row>
    <row r="196" spans="1:5" ht="12.75">
      <c r="A196" t="s">
        <v>60</v>
      </c>
      <c r="E196" s="39" t="s">
        <v>5</v>
      </c>
    </row>
    <row r="197" spans="1:16" ht="12.75">
      <c r="A197" t="s">
        <v>50</v>
      </c>
      <c s="34" t="s">
        <v>242</v>
      </c>
      <c s="34" t="s">
        <v>2512</v>
      </c>
      <c s="35" t="s">
        <v>5</v>
      </c>
      <c s="6" t="s">
        <v>2513</v>
      </c>
      <c s="36" t="s">
        <v>1682</v>
      </c>
      <c s="37">
        <v>7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86</v>
      </c>
      <c>
        <f>(M197*21)/100</f>
      </c>
      <c t="s">
        <v>28</v>
      </c>
    </row>
    <row r="198" spans="1:5" ht="12.75">
      <c r="A198" s="35" t="s">
        <v>56</v>
      </c>
      <c r="E198" s="39" t="s">
        <v>2513</v>
      </c>
    </row>
    <row r="199" spans="1:5" ht="12.75">
      <c r="A199" s="35" t="s">
        <v>58</v>
      </c>
      <c r="E199" s="40" t="s">
        <v>5</v>
      </c>
    </row>
    <row r="200" spans="1:5" ht="12.75">
      <c r="A200" t="s">
        <v>60</v>
      </c>
      <c r="E200" s="39" t="s">
        <v>5</v>
      </c>
    </row>
    <row r="201" spans="1:16" ht="12.75">
      <c r="A201" t="s">
        <v>50</v>
      </c>
      <c s="34" t="s">
        <v>253</v>
      </c>
      <c s="34" t="s">
        <v>2514</v>
      </c>
      <c s="35" t="s">
        <v>5</v>
      </c>
      <c s="6" t="s">
        <v>2515</v>
      </c>
      <c s="36" t="s">
        <v>1682</v>
      </c>
      <c s="37">
        <v>3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86</v>
      </c>
      <c>
        <f>(M201*21)/100</f>
      </c>
      <c t="s">
        <v>28</v>
      </c>
    </row>
    <row r="202" spans="1:5" ht="12.75">
      <c r="A202" s="35" t="s">
        <v>56</v>
      </c>
      <c r="E202" s="39" t="s">
        <v>2515</v>
      </c>
    </row>
    <row r="203" spans="1:5" ht="12.75">
      <c r="A203" s="35" t="s">
        <v>58</v>
      </c>
      <c r="E203" s="40" t="s">
        <v>5</v>
      </c>
    </row>
    <row r="204" spans="1:5" ht="12.75">
      <c r="A204" t="s">
        <v>60</v>
      </c>
      <c r="E204" s="39" t="s">
        <v>5</v>
      </c>
    </row>
    <row r="205" spans="1:16" ht="12.75">
      <c r="A205" t="s">
        <v>50</v>
      </c>
      <c s="34" t="s">
        <v>257</v>
      </c>
      <c s="34" t="s">
        <v>2516</v>
      </c>
      <c s="35" t="s">
        <v>5</v>
      </c>
      <c s="6" t="s">
        <v>2517</v>
      </c>
      <c s="36" t="s">
        <v>1682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86</v>
      </c>
      <c>
        <f>(M205*21)/100</f>
      </c>
      <c t="s">
        <v>28</v>
      </c>
    </row>
    <row r="206" spans="1:5" ht="12.75">
      <c r="A206" s="35" t="s">
        <v>56</v>
      </c>
      <c r="E206" s="39" t="s">
        <v>2517</v>
      </c>
    </row>
    <row r="207" spans="1:5" ht="12.75">
      <c r="A207" s="35" t="s">
        <v>58</v>
      </c>
      <c r="E207" s="40" t="s">
        <v>5</v>
      </c>
    </row>
    <row r="208" spans="1:5" ht="12.75">
      <c r="A208" t="s">
        <v>60</v>
      </c>
      <c r="E208" s="39" t="s">
        <v>5</v>
      </c>
    </row>
    <row r="209" spans="1:16" ht="12.75">
      <c r="A209" t="s">
        <v>50</v>
      </c>
      <c s="34" t="s">
        <v>261</v>
      </c>
      <c s="34" t="s">
        <v>2518</v>
      </c>
      <c s="35" t="s">
        <v>5</v>
      </c>
      <c s="6" t="s">
        <v>2519</v>
      </c>
      <c s="36" t="s">
        <v>1682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86</v>
      </c>
      <c>
        <f>(M209*21)/100</f>
      </c>
      <c t="s">
        <v>28</v>
      </c>
    </row>
    <row r="210" spans="1:5" ht="12.75">
      <c r="A210" s="35" t="s">
        <v>56</v>
      </c>
      <c r="E210" s="39" t="s">
        <v>2519</v>
      </c>
    </row>
    <row r="211" spans="1:5" ht="12.75">
      <c r="A211" s="35" t="s">
        <v>58</v>
      </c>
      <c r="E211" s="40" t="s">
        <v>5</v>
      </c>
    </row>
    <row r="212" spans="1:5" ht="12.75">
      <c r="A212" t="s">
        <v>60</v>
      </c>
      <c r="E212" s="39" t="s">
        <v>5</v>
      </c>
    </row>
    <row r="213" spans="1:16" ht="12.75">
      <c r="A213" t="s">
        <v>50</v>
      </c>
      <c s="34" t="s">
        <v>264</v>
      </c>
      <c s="34" t="s">
        <v>2520</v>
      </c>
      <c s="35" t="s">
        <v>5</v>
      </c>
      <c s="6" t="s">
        <v>2521</v>
      </c>
      <c s="36" t="s">
        <v>1682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86</v>
      </c>
      <c>
        <f>(M213*21)/100</f>
      </c>
      <c t="s">
        <v>28</v>
      </c>
    </row>
    <row r="214" spans="1:5" ht="12.75">
      <c r="A214" s="35" t="s">
        <v>56</v>
      </c>
      <c r="E214" s="39" t="s">
        <v>2521</v>
      </c>
    </row>
    <row r="215" spans="1:5" ht="12.75">
      <c r="A215" s="35" t="s">
        <v>58</v>
      </c>
      <c r="E215" s="40" t="s">
        <v>5</v>
      </c>
    </row>
    <row r="216" spans="1:5" ht="12.75">
      <c r="A216" t="s">
        <v>60</v>
      </c>
      <c r="E216" s="39" t="s">
        <v>5</v>
      </c>
    </row>
    <row r="217" spans="1:16" ht="12.75">
      <c r="A217" t="s">
        <v>50</v>
      </c>
      <c s="34" t="s">
        <v>267</v>
      </c>
      <c s="34" t="s">
        <v>2522</v>
      </c>
      <c s="35" t="s">
        <v>5</v>
      </c>
      <c s="6" t="s">
        <v>2523</v>
      </c>
      <c s="36" t="s">
        <v>1682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86</v>
      </c>
      <c>
        <f>(M217*21)/100</f>
      </c>
      <c t="s">
        <v>28</v>
      </c>
    </row>
    <row r="218" spans="1:5" ht="12.75">
      <c r="A218" s="35" t="s">
        <v>56</v>
      </c>
      <c r="E218" s="39" t="s">
        <v>2523</v>
      </c>
    </row>
    <row r="219" spans="1:5" ht="12.75">
      <c r="A219" s="35" t="s">
        <v>58</v>
      </c>
      <c r="E219" s="40" t="s">
        <v>5</v>
      </c>
    </row>
    <row r="220" spans="1:5" ht="12.75">
      <c r="A220" t="s">
        <v>60</v>
      </c>
      <c r="E220" s="39" t="s">
        <v>5</v>
      </c>
    </row>
    <row r="221" spans="1:16" ht="12.75">
      <c r="A221" t="s">
        <v>50</v>
      </c>
      <c s="34" t="s">
        <v>270</v>
      </c>
      <c s="34" t="s">
        <v>2524</v>
      </c>
      <c s="35" t="s">
        <v>5</v>
      </c>
      <c s="6" t="s">
        <v>2523</v>
      </c>
      <c s="36" t="s">
        <v>1682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86</v>
      </c>
      <c>
        <f>(M221*21)/100</f>
      </c>
      <c t="s">
        <v>28</v>
      </c>
    </row>
    <row r="222" spans="1:5" ht="12.75">
      <c r="A222" s="35" t="s">
        <v>56</v>
      </c>
      <c r="E222" s="39" t="s">
        <v>2523</v>
      </c>
    </row>
    <row r="223" spans="1:5" ht="12.75">
      <c r="A223" s="35" t="s">
        <v>58</v>
      </c>
      <c r="E223" s="40" t="s">
        <v>5</v>
      </c>
    </row>
    <row r="224" spans="1:5" ht="12.75">
      <c r="A224" t="s">
        <v>60</v>
      </c>
      <c r="E224" s="39" t="s">
        <v>5</v>
      </c>
    </row>
    <row r="225" spans="1:16" ht="12.75">
      <c r="A225" t="s">
        <v>50</v>
      </c>
      <c s="34" t="s">
        <v>275</v>
      </c>
      <c s="34" t="s">
        <v>2525</v>
      </c>
      <c s="35" t="s">
        <v>5</v>
      </c>
      <c s="6" t="s">
        <v>2526</v>
      </c>
      <c s="36" t="s">
        <v>1682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86</v>
      </c>
      <c>
        <f>(M225*21)/100</f>
      </c>
      <c t="s">
        <v>28</v>
      </c>
    </row>
    <row r="226" spans="1:5" ht="12.75">
      <c r="A226" s="35" t="s">
        <v>56</v>
      </c>
      <c r="E226" s="39" t="s">
        <v>2526</v>
      </c>
    </row>
    <row r="227" spans="1:5" ht="12.75">
      <c r="A227" s="35" t="s">
        <v>58</v>
      </c>
      <c r="E227" s="40" t="s">
        <v>5</v>
      </c>
    </row>
    <row r="228" spans="1:5" ht="12.75">
      <c r="A228" t="s">
        <v>60</v>
      </c>
      <c r="E228" s="39" t="s">
        <v>5</v>
      </c>
    </row>
    <row r="229" spans="1:16" ht="12.75">
      <c r="A229" t="s">
        <v>50</v>
      </c>
      <c s="34" t="s">
        <v>279</v>
      </c>
      <c s="34" t="s">
        <v>2527</v>
      </c>
      <c s="35" t="s">
        <v>5</v>
      </c>
      <c s="6" t="s">
        <v>2528</v>
      </c>
      <c s="36" t="s">
        <v>2450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86</v>
      </c>
      <c>
        <f>(M229*21)/100</f>
      </c>
      <c t="s">
        <v>28</v>
      </c>
    </row>
    <row r="230" spans="1:5" ht="12.75">
      <c r="A230" s="35" t="s">
        <v>56</v>
      </c>
      <c r="E230" s="39" t="s">
        <v>2528</v>
      </c>
    </row>
    <row r="231" spans="1:5" ht="12.75">
      <c r="A231" s="35" t="s">
        <v>58</v>
      </c>
      <c r="E231" s="40" t="s">
        <v>5</v>
      </c>
    </row>
    <row r="232" spans="1:5" ht="12.75">
      <c r="A232" t="s">
        <v>60</v>
      </c>
      <c r="E232" s="39" t="s">
        <v>5</v>
      </c>
    </row>
    <row r="233" spans="1:16" ht="12.75">
      <c r="A233" t="s">
        <v>50</v>
      </c>
      <c s="34" t="s">
        <v>283</v>
      </c>
      <c s="34" t="s">
        <v>2529</v>
      </c>
      <c s="35" t="s">
        <v>5</v>
      </c>
      <c s="6" t="s">
        <v>2530</v>
      </c>
      <c s="36" t="s">
        <v>2450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86</v>
      </c>
      <c>
        <f>(M233*21)/100</f>
      </c>
      <c t="s">
        <v>28</v>
      </c>
    </row>
    <row r="234" spans="1:5" ht="12.75">
      <c r="A234" s="35" t="s">
        <v>56</v>
      </c>
      <c r="E234" s="39" t="s">
        <v>2530</v>
      </c>
    </row>
    <row r="235" spans="1:5" ht="12.75">
      <c r="A235" s="35" t="s">
        <v>58</v>
      </c>
      <c r="E235" s="40" t="s">
        <v>5</v>
      </c>
    </row>
    <row r="236" spans="1:5" ht="12.75">
      <c r="A236" t="s">
        <v>60</v>
      </c>
      <c r="E236" s="39" t="s">
        <v>5</v>
      </c>
    </row>
    <row r="237" spans="1:16" ht="25.5">
      <c r="A237" t="s">
        <v>50</v>
      </c>
      <c s="34" t="s">
        <v>286</v>
      </c>
      <c s="34" t="s">
        <v>2531</v>
      </c>
      <c s="35" t="s">
        <v>5</v>
      </c>
      <c s="6" t="s">
        <v>2532</v>
      </c>
      <c s="36" t="s">
        <v>2420</v>
      </c>
      <c s="37">
        <v>1997.084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86</v>
      </c>
      <c>
        <f>(M237*21)/100</f>
      </c>
      <c t="s">
        <v>28</v>
      </c>
    </row>
    <row r="238" spans="1:5" ht="25.5">
      <c r="A238" s="35" t="s">
        <v>56</v>
      </c>
      <c r="E238" s="39" t="s">
        <v>2532</v>
      </c>
    </row>
    <row r="239" spans="1:5" ht="12.75">
      <c r="A239" s="35" t="s">
        <v>58</v>
      </c>
      <c r="E239" s="40" t="s">
        <v>5</v>
      </c>
    </row>
    <row r="240" spans="1:5" ht="12.75">
      <c r="A240" t="s">
        <v>60</v>
      </c>
      <c r="E240" s="39" t="s">
        <v>5</v>
      </c>
    </row>
    <row r="241" spans="1:13" ht="12.75">
      <c r="A241" t="s">
        <v>47</v>
      </c>
      <c r="C241" s="31" t="s">
        <v>829</v>
      </c>
      <c r="E241" s="33" t="s">
        <v>830</v>
      </c>
      <c r="J241" s="32">
        <f>0</f>
      </c>
      <c s="32">
        <f>0</f>
      </c>
      <c s="32">
        <f>0+L242+L246+L250+L254+L258</f>
      </c>
      <c s="32">
        <f>0+M242+M246+M250+M254+M258</f>
      </c>
    </row>
    <row r="242" spans="1:16" ht="12.75">
      <c r="A242" t="s">
        <v>50</v>
      </c>
      <c s="34" t="s">
        <v>291</v>
      </c>
      <c s="34" t="s">
        <v>2533</v>
      </c>
      <c s="35" t="s">
        <v>5</v>
      </c>
      <c s="6" t="s">
        <v>2534</v>
      </c>
      <c s="36" t="s">
        <v>142</v>
      </c>
      <c s="37">
        <v>10</v>
      </c>
      <c s="36">
        <v>7E-05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28</v>
      </c>
    </row>
    <row r="243" spans="1:5" ht="12.75">
      <c r="A243" s="35" t="s">
        <v>56</v>
      </c>
      <c r="E243" s="39" t="s">
        <v>2534</v>
      </c>
    </row>
    <row r="244" spans="1:5" ht="12.75">
      <c r="A244" s="35" t="s">
        <v>58</v>
      </c>
      <c r="E244" s="40" t="s">
        <v>5</v>
      </c>
    </row>
    <row r="245" spans="1:5" ht="12.75">
      <c r="A245" t="s">
        <v>60</v>
      </c>
      <c r="E245" s="39" t="s">
        <v>5</v>
      </c>
    </row>
    <row r="246" spans="1:16" ht="12.75">
      <c r="A246" t="s">
        <v>50</v>
      </c>
      <c s="34" t="s">
        <v>295</v>
      </c>
      <c s="34" t="s">
        <v>2535</v>
      </c>
      <c s="35" t="s">
        <v>5</v>
      </c>
      <c s="6" t="s">
        <v>2536</v>
      </c>
      <c s="36" t="s">
        <v>142</v>
      </c>
      <c s="37">
        <v>55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86</v>
      </c>
      <c>
        <f>(M246*21)/100</f>
      </c>
      <c t="s">
        <v>28</v>
      </c>
    </row>
    <row r="247" spans="1:5" ht="12.75">
      <c r="A247" s="35" t="s">
        <v>56</v>
      </c>
      <c r="E247" s="39" t="s">
        <v>2536</v>
      </c>
    </row>
    <row r="248" spans="1:5" ht="12.75">
      <c r="A248" s="35" t="s">
        <v>58</v>
      </c>
      <c r="E248" s="40" t="s">
        <v>5</v>
      </c>
    </row>
    <row r="249" spans="1:5" ht="12.75">
      <c r="A249" t="s">
        <v>60</v>
      </c>
      <c r="E249" s="39" t="s">
        <v>5</v>
      </c>
    </row>
    <row r="250" spans="1:16" ht="12.75">
      <c r="A250" t="s">
        <v>50</v>
      </c>
      <c s="34" t="s">
        <v>299</v>
      </c>
      <c s="34" t="s">
        <v>2537</v>
      </c>
      <c s="35" t="s">
        <v>5</v>
      </c>
      <c s="6" t="s">
        <v>2538</v>
      </c>
      <c s="36" t="s">
        <v>142</v>
      </c>
      <c s="37">
        <v>55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86</v>
      </c>
      <c>
        <f>(M250*21)/100</f>
      </c>
      <c t="s">
        <v>28</v>
      </c>
    </row>
    <row r="251" spans="1:5" ht="12.75">
      <c r="A251" s="35" t="s">
        <v>56</v>
      </c>
      <c r="E251" s="39" t="s">
        <v>2538</v>
      </c>
    </row>
    <row r="252" spans="1:5" ht="12.75">
      <c r="A252" s="35" t="s">
        <v>58</v>
      </c>
      <c r="E252" s="40" t="s">
        <v>5</v>
      </c>
    </row>
    <row r="253" spans="1:5" ht="12.75">
      <c r="A253" t="s">
        <v>60</v>
      </c>
      <c r="E253" s="39" t="s">
        <v>5</v>
      </c>
    </row>
    <row r="254" spans="1:16" ht="12.75">
      <c r="A254" t="s">
        <v>50</v>
      </c>
      <c s="34" t="s">
        <v>303</v>
      </c>
      <c s="34" t="s">
        <v>2539</v>
      </c>
      <c s="35" t="s">
        <v>5</v>
      </c>
      <c s="6" t="s">
        <v>2540</v>
      </c>
      <c s="36" t="s">
        <v>142</v>
      </c>
      <c s="37">
        <v>10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86</v>
      </c>
      <c>
        <f>(M254*21)/100</f>
      </c>
      <c t="s">
        <v>28</v>
      </c>
    </row>
    <row r="255" spans="1:5" ht="12.75">
      <c r="A255" s="35" t="s">
        <v>56</v>
      </c>
      <c r="E255" s="39" t="s">
        <v>2540</v>
      </c>
    </row>
    <row r="256" spans="1:5" ht="12.75">
      <c r="A256" s="35" t="s">
        <v>58</v>
      </c>
      <c r="E256" s="40" t="s">
        <v>5</v>
      </c>
    </row>
    <row r="257" spans="1:5" ht="12.75">
      <c r="A257" t="s">
        <v>60</v>
      </c>
      <c r="E257" s="39" t="s">
        <v>5</v>
      </c>
    </row>
    <row r="258" spans="1:16" ht="25.5">
      <c r="A258" t="s">
        <v>50</v>
      </c>
      <c s="34" t="s">
        <v>308</v>
      </c>
      <c s="34" t="s">
        <v>2541</v>
      </c>
      <c s="35" t="s">
        <v>5</v>
      </c>
      <c s="6" t="s">
        <v>2542</v>
      </c>
      <c s="36" t="s">
        <v>2420</v>
      </c>
      <c s="37">
        <v>249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28</v>
      </c>
    </row>
    <row r="259" spans="1:5" ht="25.5">
      <c r="A259" s="35" t="s">
        <v>56</v>
      </c>
      <c r="E259" s="39" t="s">
        <v>2542</v>
      </c>
    </row>
    <row r="260" spans="1:5" ht="12.75">
      <c r="A260" s="35" t="s">
        <v>58</v>
      </c>
      <c r="E260" s="40" t="s">
        <v>5</v>
      </c>
    </row>
    <row r="261" spans="1:5" ht="12.75">
      <c r="A261" t="s">
        <v>60</v>
      </c>
      <c r="E261" s="39" t="s">
        <v>5</v>
      </c>
    </row>
    <row r="262" spans="1:13" ht="12.75">
      <c r="A262" t="s">
        <v>47</v>
      </c>
      <c r="C262" s="31" t="s">
        <v>1311</v>
      </c>
      <c r="E262" s="33" t="s">
        <v>2543</v>
      </c>
      <c r="J262" s="32">
        <f>0</f>
      </c>
      <c s="32">
        <f>0</f>
      </c>
      <c s="32">
        <f>0+L263+L267+L271+L275+L279+L283+L287</f>
      </c>
      <c s="32">
        <f>0+M263+M267+M271+M275+M279+M283+M287</f>
      </c>
    </row>
    <row r="263" spans="1:16" ht="25.5">
      <c r="A263" t="s">
        <v>50</v>
      </c>
      <c s="34" t="s">
        <v>312</v>
      </c>
      <c s="34" t="s">
        <v>2544</v>
      </c>
      <c s="35" t="s">
        <v>5</v>
      </c>
      <c s="6" t="s">
        <v>2545</v>
      </c>
      <c s="36" t="s">
        <v>54</v>
      </c>
      <c s="37">
        <v>2</v>
      </c>
      <c s="36">
        <v>7E-05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28</v>
      </c>
    </row>
    <row r="264" spans="1:5" ht="25.5">
      <c r="A264" s="35" t="s">
        <v>56</v>
      </c>
      <c r="E264" s="39" t="s">
        <v>2545</v>
      </c>
    </row>
    <row r="265" spans="1:5" ht="12.75">
      <c r="A265" s="35" t="s">
        <v>58</v>
      </c>
      <c r="E265" s="40" t="s">
        <v>5</v>
      </c>
    </row>
    <row r="266" spans="1:5" ht="12.75">
      <c r="A266" t="s">
        <v>60</v>
      </c>
      <c r="E266" s="39" t="s">
        <v>5</v>
      </c>
    </row>
    <row r="267" spans="1:16" ht="25.5">
      <c r="A267" t="s">
        <v>50</v>
      </c>
      <c s="34" t="s">
        <v>316</v>
      </c>
      <c s="34" t="s">
        <v>2546</v>
      </c>
      <c s="35" t="s">
        <v>5</v>
      </c>
      <c s="6" t="s">
        <v>2547</v>
      </c>
      <c s="36" t="s">
        <v>54</v>
      </c>
      <c s="37">
        <v>2</v>
      </c>
      <c s="36">
        <v>8E-05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28</v>
      </c>
    </row>
    <row r="268" spans="1:5" ht="25.5">
      <c r="A268" s="35" t="s">
        <v>56</v>
      </c>
      <c r="E268" s="39" t="s">
        <v>2547</v>
      </c>
    </row>
    <row r="269" spans="1:5" ht="12.75">
      <c r="A269" s="35" t="s">
        <v>58</v>
      </c>
      <c r="E269" s="40" t="s">
        <v>5</v>
      </c>
    </row>
    <row r="270" spans="1:5" ht="12.75">
      <c r="A270" t="s">
        <v>60</v>
      </c>
      <c r="E270" s="39" t="s">
        <v>5</v>
      </c>
    </row>
    <row r="271" spans="1:16" ht="25.5">
      <c r="A271" t="s">
        <v>50</v>
      </c>
      <c s="34" t="s">
        <v>321</v>
      </c>
      <c s="34" t="s">
        <v>2548</v>
      </c>
      <c s="35" t="s">
        <v>5</v>
      </c>
      <c s="6" t="s">
        <v>2549</v>
      </c>
      <c s="36" t="s">
        <v>54</v>
      </c>
      <c s="37">
        <v>2</v>
      </c>
      <c s="36">
        <v>0.00014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28</v>
      </c>
    </row>
    <row r="272" spans="1:5" ht="25.5">
      <c r="A272" s="35" t="s">
        <v>56</v>
      </c>
      <c r="E272" s="39" t="s">
        <v>2549</v>
      </c>
    </row>
    <row r="273" spans="1:5" ht="12.75">
      <c r="A273" s="35" t="s">
        <v>58</v>
      </c>
      <c r="E273" s="40" t="s">
        <v>5</v>
      </c>
    </row>
    <row r="274" spans="1:5" ht="12.75">
      <c r="A274" t="s">
        <v>60</v>
      </c>
      <c r="E274" s="39" t="s">
        <v>5</v>
      </c>
    </row>
    <row r="275" spans="1:16" ht="12.75">
      <c r="A275" t="s">
        <v>50</v>
      </c>
      <c s="34" t="s">
        <v>325</v>
      </c>
      <c s="34" t="s">
        <v>2550</v>
      </c>
      <c s="35" t="s">
        <v>5</v>
      </c>
      <c s="6" t="s">
        <v>2551</v>
      </c>
      <c s="36" t="s">
        <v>54</v>
      </c>
      <c s="37">
        <v>2</v>
      </c>
      <c s="36">
        <v>0.00012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28</v>
      </c>
    </row>
    <row r="276" spans="1:5" ht="12.75">
      <c r="A276" s="35" t="s">
        <v>56</v>
      </c>
      <c r="E276" s="39" t="s">
        <v>2551</v>
      </c>
    </row>
    <row r="277" spans="1:5" ht="12.75">
      <c r="A277" s="35" t="s">
        <v>58</v>
      </c>
      <c r="E277" s="40" t="s">
        <v>5</v>
      </c>
    </row>
    <row r="278" spans="1:5" ht="12.75">
      <c r="A278" t="s">
        <v>60</v>
      </c>
      <c r="E278" s="39" t="s">
        <v>5</v>
      </c>
    </row>
    <row r="279" spans="1:16" ht="25.5">
      <c r="A279" t="s">
        <v>50</v>
      </c>
      <c s="34" t="s">
        <v>329</v>
      </c>
      <c s="34" t="s">
        <v>2552</v>
      </c>
      <c s="35" t="s">
        <v>5</v>
      </c>
      <c s="6" t="s">
        <v>2553</v>
      </c>
      <c s="36" t="s">
        <v>66</v>
      </c>
      <c s="37">
        <v>3</v>
      </c>
      <c s="36">
        <v>1E-05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28</v>
      </c>
    </row>
    <row r="280" spans="1:5" ht="25.5">
      <c r="A280" s="35" t="s">
        <v>56</v>
      </c>
      <c r="E280" s="39" t="s">
        <v>2553</v>
      </c>
    </row>
    <row r="281" spans="1:5" ht="12.75">
      <c r="A281" s="35" t="s">
        <v>58</v>
      </c>
      <c r="E281" s="40" t="s">
        <v>5</v>
      </c>
    </row>
    <row r="282" spans="1:5" ht="12.75">
      <c r="A282" t="s">
        <v>60</v>
      </c>
      <c r="E282" s="39" t="s">
        <v>5</v>
      </c>
    </row>
    <row r="283" spans="1:16" ht="25.5">
      <c r="A283" t="s">
        <v>50</v>
      </c>
      <c s="34" t="s">
        <v>333</v>
      </c>
      <c s="34" t="s">
        <v>2554</v>
      </c>
      <c s="35" t="s">
        <v>5</v>
      </c>
      <c s="6" t="s">
        <v>2555</v>
      </c>
      <c s="36" t="s">
        <v>66</v>
      </c>
      <c s="37">
        <v>3</v>
      </c>
      <c s="36">
        <v>2E-05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28</v>
      </c>
    </row>
    <row r="284" spans="1:5" ht="25.5">
      <c r="A284" s="35" t="s">
        <v>56</v>
      </c>
      <c r="E284" s="39" t="s">
        <v>2555</v>
      </c>
    </row>
    <row r="285" spans="1:5" ht="12.75">
      <c r="A285" s="35" t="s">
        <v>58</v>
      </c>
      <c r="E285" s="40" t="s">
        <v>5</v>
      </c>
    </row>
    <row r="286" spans="1:5" ht="12.75">
      <c r="A286" t="s">
        <v>60</v>
      </c>
      <c r="E286" s="39" t="s">
        <v>5</v>
      </c>
    </row>
    <row r="287" spans="1:16" ht="25.5">
      <c r="A287" t="s">
        <v>50</v>
      </c>
      <c s="34" t="s">
        <v>337</v>
      </c>
      <c s="34" t="s">
        <v>2556</v>
      </c>
      <c s="35" t="s">
        <v>5</v>
      </c>
      <c s="6" t="s">
        <v>2557</v>
      </c>
      <c s="36" t="s">
        <v>66</v>
      </c>
      <c s="37">
        <v>6</v>
      </c>
      <c s="36">
        <v>2E-05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28</v>
      </c>
    </row>
    <row r="288" spans="1:5" ht="25.5">
      <c r="A288" s="35" t="s">
        <v>56</v>
      </c>
      <c r="E288" s="39" t="s">
        <v>2557</v>
      </c>
    </row>
    <row r="289" spans="1:5" ht="12.75">
      <c r="A289" s="35" t="s">
        <v>58</v>
      </c>
      <c r="E289" s="40" t="s">
        <v>5</v>
      </c>
    </row>
    <row r="290" spans="1:5" ht="12.75">
      <c r="A290" t="s">
        <v>60</v>
      </c>
      <c r="E290" s="39" t="s">
        <v>5</v>
      </c>
    </row>
    <row r="291" spans="1:13" ht="12.75">
      <c r="A291" t="s">
        <v>47</v>
      </c>
      <c r="C291" s="31" t="s">
        <v>2558</v>
      </c>
      <c r="E291" s="33" t="s">
        <v>2559</v>
      </c>
      <c r="J291" s="32">
        <f>0</f>
      </c>
      <c s="32">
        <f>0</f>
      </c>
      <c s="32">
        <f>0+L292+L296+L300+L304+L308+L312+L316+L320+L324+L328+L332+L336+L340+L344</f>
      </c>
      <c s="32">
        <f>0+M292+M296+M300+M304+M308+M312+M316+M320+M324+M328+M332+M336+M340+M344</f>
      </c>
    </row>
    <row r="292" spans="1:16" ht="12.75">
      <c r="A292" t="s">
        <v>50</v>
      </c>
      <c s="34" t="s">
        <v>340</v>
      </c>
      <c s="34" t="s">
        <v>2560</v>
      </c>
      <c s="35" t="s">
        <v>5</v>
      </c>
      <c s="6" t="s">
        <v>2561</v>
      </c>
      <c s="36" t="s">
        <v>1682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86</v>
      </c>
      <c>
        <f>(M292*21)/100</f>
      </c>
      <c t="s">
        <v>28</v>
      </c>
    </row>
    <row r="293" spans="1:5" ht="12.75">
      <c r="A293" s="35" t="s">
        <v>56</v>
      </c>
      <c r="E293" s="39" t="s">
        <v>2561</v>
      </c>
    </row>
    <row r="294" spans="1:5" ht="12.75">
      <c r="A294" s="35" t="s">
        <v>58</v>
      </c>
      <c r="E294" s="40" t="s">
        <v>5</v>
      </c>
    </row>
    <row r="295" spans="1:5" ht="12.75">
      <c r="A295" t="s">
        <v>60</v>
      </c>
      <c r="E295" s="39" t="s">
        <v>5</v>
      </c>
    </row>
    <row r="296" spans="1:16" ht="25.5">
      <c r="A296" t="s">
        <v>50</v>
      </c>
      <c s="34" t="s">
        <v>344</v>
      </c>
      <c s="34" t="s">
        <v>2562</v>
      </c>
      <c s="35" t="s">
        <v>5</v>
      </c>
      <c s="6" t="s">
        <v>2563</v>
      </c>
      <c s="36" t="s">
        <v>1682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86</v>
      </c>
      <c>
        <f>(M296*21)/100</f>
      </c>
      <c t="s">
        <v>28</v>
      </c>
    </row>
    <row r="297" spans="1:5" ht="25.5">
      <c r="A297" s="35" t="s">
        <v>56</v>
      </c>
      <c r="E297" s="39" t="s">
        <v>2563</v>
      </c>
    </row>
    <row r="298" spans="1:5" ht="12.75">
      <c r="A298" s="35" t="s">
        <v>58</v>
      </c>
      <c r="E298" s="40" t="s">
        <v>5</v>
      </c>
    </row>
    <row r="299" spans="1:5" ht="12.75">
      <c r="A299" t="s">
        <v>60</v>
      </c>
      <c r="E299" s="39" t="s">
        <v>5</v>
      </c>
    </row>
    <row r="300" spans="1:16" ht="25.5">
      <c r="A300" t="s">
        <v>50</v>
      </c>
      <c s="34" t="s">
        <v>349</v>
      </c>
      <c s="34" t="s">
        <v>2564</v>
      </c>
      <c s="35" t="s">
        <v>5</v>
      </c>
      <c s="6" t="s">
        <v>2565</v>
      </c>
      <c s="36" t="s">
        <v>1682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86</v>
      </c>
      <c>
        <f>(M300*21)/100</f>
      </c>
      <c t="s">
        <v>28</v>
      </c>
    </row>
    <row r="301" spans="1:5" ht="38.25">
      <c r="A301" s="35" t="s">
        <v>56</v>
      </c>
      <c r="E301" s="39" t="s">
        <v>2566</v>
      </c>
    </row>
    <row r="302" spans="1:5" ht="12.75">
      <c r="A302" s="35" t="s">
        <v>58</v>
      </c>
      <c r="E302" s="40" t="s">
        <v>5</v>
      </c>
    </row>
    <row r="303" spans="1:5" ht="12.75">
      <c r="A303" t="s">
        <v>60</v>
      </c>
      <c r="E303" s="39" t="s">
        <v>5</v>
      </c>
    </row>
    <row r="304" spans="1:16" ht="12.75">
      <c r="A304" t="s">
        <v>50</v>
      </c>
      <c s="34" t="s">
        <v>354</v>
      </c>
      <c s="34" t="s">
        <v>2567</v>
      </c>
      <c s="35" t="s">
        <v>5</v>
      </c>
      <c s="6" t="s">
        <v>2568</v>
      </c>
      <c s="36" t="s">
        <v>2450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86</v>
      </c>
      <c>
        <f>(M304*21)/100</f>
      </c>
      <c t="s">
        <v>28</v>
      </c>
    </row>
    <row r="305" spans="1:5" ht="12.75">
      <c r="A305" s="35" t="s">
        <v>56</v>
      </c>
      <c r="E305" s="39" t="s">
        <v>2568</v>
      </c>
    </row>
    <row r="306" spans="1:5" ht="12.75">
      <c r="A306" s="35" t="s">
        <v>58</v>
      </c>
      <c r="E306" s="40" t="s">
        <v>5</v>
      </c>
    </row>
    <row r="307" spans="1:5" ht="12.75">
      <c r="A307" t="s">
        <v>60</v>
      </c>
      <c r="E307" s="39" t="s">
        <v>5</v>
      </c>
    </row>
    <row r="308" spans="1:16" ht="12.75">
      <c r="A308" t="s">
        <v>50</v>
      </c>
      <c s="34" t="s">
        <v>358</v>
      </c>
      <c s="34" t="s">
        <v>2569</v>
      </c>
      <c s="35" t="s">
        <v>5</v>
      </c>
      <c s="6" t="s">
        <v>2570</v>
      </c>
      <c s="36" t="s">
        <v>2450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86</v>
      </c>
      <c>
        <f>(M308*21)/100</f>
      </c>
      <c t="s">
        <v>28</v>
      </c>
    </row>
    <row r="309" spans="1:5" ht="12.75">
      <c r="A309" s="35" t="s">
        <v>56</v>
      </c>
      <c r="E309" s="39" t="s">
        <v>2570</v>
      </c>
    </row>
    <row r="310" spans="1:5" ht="12.75">
      <c r="A310" s="35" t="s">
        <v>58</v>
      </c>
      <c r="E310" s="40" t="s">
        <v>5</v>
      </c>
    </row>
    <row r="311" spans="1:5" ht="12.75">
      <c r="A311" t="s">
        <v>60</v>
      </c>
      <c r="E311" s="39" t="s">
        <v>5</v>
      </c>
    </row>
    <row r="312" spans="1:16" ht="12.75">
      <c r="A312" t="s">
        <v>50</v>
      </c>
      <c s="34" t="s">
        <v>367</v>
      </c>
      <c s="34" t="s">
        <v>2571</v>
      </c>
      <c s="35" t="s">
        <v>5</v>
      </c>
      <c s="6" t="s">
        <v>2572</v>
      </c>
      <c s="36" t="s">
        <v>1682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86</v>
      </c>
      <c>
        <f>(M312*21)/100</f>
      </c>
      <c t="s">
        <v>28</v>
      </c>
    </row>
    <row r="313" spans="1:5" ht="12.75">
      <c r="A313" s="35" t="s">
        <v>56</v>
      </c>
      <c r="E313" s="39" t="s">
        <v>2572</v>
      </c>
    </row>
    <row r="314" spans="1:5" ht="12.75">
      <c r="A314" s="35" t="s">
        <v>58</v>
      </c>
      <c r="E314" s="40" t="s">
        <v>5</v>
      </c>
    </row>
    <row r="315" spans="1:5" ht="12.75">
      <c r="A315" t="s">
        <v>60</v>
      </c>
      <c r="E315" s="39" t="s">
        <v>5</v>
      </c>
    </row>
    <row r="316" spans="1:16" ht="12.75">
      <c r="A316" t="s">
        <v>50</v>
      </c>
      <c s="34" t="s">
        <v>371</v>
      </c>
      <c s="34" t="s">
        <v>2573</v>
      </c>
      <c s="35" t="s">
        <v>5</v>
      </c>
      <c s="6" t="s">
        <v>2574</v>
      </c>
      <c s="36" t="s">
        <v>2450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86</v>
      </c>
      <c>
        <f>(M316*21)/100</f>
      </c>
      <c t="s">
        <v>28</v>
      </c>
    </row>
    <row r="317" spans="1:5" ht="12.75">
      <c r="A317" s="35" t="s">
        <v>56</v>
      </c>
      <c r="E317" s="39" t="s">
        <v>2574</v>
      </c>
    </row>
    <row r="318" spans="1:5" ht="12.75">
      <c r="A318" s="35" t="s">
        <v>58</v>
      </c>
      <c r="E318" s="40" t="s">
        <v>5</v>
      </c>
    </row>
    <row r="319" spans="1:5" ht="12.75">
      <c r="A319" t="s">
        <v>60</v>
      </c>
      <c r="E319" s="39" t="s">
        <v>5</v>
      </c>
    </row>
    <row r="320" spans="1:16" ht="12.75">
      <c r="A320" t="s">
        <v>50</v>
      </c>
      <c s="34" t="s">
        <v>375</v>
      </c>
      <c s="34" t="s">
        <v>2575</v>
      </c>
      <c s="35" t="s">
        <v>5</v>
      </c>
      <c s="6" t="s">
        <v>2576</v>
      </c>
      <c s="36" t="s">
        <v>1682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86</v>
      </c>
      <c>
        <f>(M320*21)/100</f>
      </c>
      <c t="s">
        <v>28</v>
      </c>
    </row>
    <row r="321" spans="1:5" ht="12.75">
      <c r="A321" s="35" t="s">
        <v>56</v>
      </c>
      <c r="E321" s="39" t="s">
        <v>2576</v>
      </c>
    </row>
    <row r="322" spans="1:5" ht="12.75">
      <c r="A322" s="35" t="s">
        <v>58</v>
      </c>
      <c r="E322" s="40" t="s">
        <v>5</v>
      </c>
    </row>
    <row r="323" spans="1:5" ht="12.75">
      <c r="A323" t="s">
        <v>60</v>
      </c>
      <c r="E323" s="39" t="s">
        <v>5</v>
      </c>
    </row>
    <row r="324" spans="1:16" ht="12.75">
      <c r="A324" t="s">
        <v>50</v>
      </c>
      <c s="34" t="s">
        <v>380</v>
      </c>
      <c s="34" t="s">
        <v>2577</v>
      </c>
      <c s="35" t="s">
        <v>5</v>
      </c>
      <c s="6" t="s">
        <v>2578</v>
      </c>
      <c s="36" t="s">
        <v>1682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86</v>
      </c>
      <c>
        <f>(M324*21)/100</f>
      </c>
      <c t="s">
        <v>28</v>
      </c>
    </row>
    <row r="325" spans="1:5" ht="12.75">
      <c r="A325" s="35" t="s">
        <v>56</v>
      </c>
      <c r="E325" s="39" t="s">
        <v>2578</v>
      </c>
    </row>
    <row r="326" spans="1:5" ht="12.75">
      <c r="A326" s="35" t="s">
        <v>58</v>
      </c>
      <c r="E326" s="40" t="s">
        <v>5</v>
      </c>
    </row>
    <row r="327" spans="1:5" ht="12.75">
      <c r="A327" t="s">
        <v>60</v>
      </c>
      <c r="E327" s="39" t="s">
        <v>5</v>
      </c>
    </row>
    <row r="328" spans="1:16" ht="12.75">
      <c r="A328" t="s">
        <v>50</v>
      </c>
      <c s="34" t="s">
        <v>384</v>
      </c>
      <c s="34" t="s">
        <v>2579</v>
      </c>
      <c s="35" t="s">
        <v>5</v>
      </c>
      <c s="6" t="s">
        <v>2580</v>
      </c>
      <c s="36" t="s">
        <v>2450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86</v>
      </c>
      <c>
        <f>(M328*21)/100</f>
      </c>
      <c t="s">
        <v>28</v>
      </c>
    </row>
    <row r="329" spans="1:5" ht="12.75">
      <c r="A329" s="35" t="s">
        <v>56</v>
      </c>
      <c r="E329" s="39" t="s">
        <v>2580</v>
      </c>
    </row>
    <row r="330" spans="1:5" ht="12.75">
      <c r="A330" s="35" t="s">
        <v>58</v>
      </c>
      <c r="E330" s="40" t="s">
        <v>5</v>
      </c>
    </row>
    <row r="331" spans="1:5" ht="12.75">
      <c r="A331" t="s">
        <v>60</v>
      </c>
      <c r="E331" s="39" t="s">
        <v>5</v>
      </c>
    </row>
    <row r="332" spans="1:16" ht="12.75">
      <c r="A332" t="s">
        <v>50</v>
      </c>
      <c s="34" t="s">
        <v>388</v>
      </c>
      <c s="34" t="s">
        <v>2581</v>
      </c>
      <c s="35" t="s">
        <v>5</v>
      </c>
      <c s="6" t="s">
        <v>2582</v>
      </c>
      <c s="36" t="s">
        <v>2450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86</v>
      </c>
      <c>
        <f>(M332*21)/100</f>
      </c>
      <c t="s">
        <v>28</v>
      </c>
    </row>
    <row r="333" spans="1:5" ht="12.75">
      <c r="A333" s="35" t="s">
        <v>56</v>
      </c>
      <c r="E333" s="39" t="s">
        <v>2582</v>
      </c>
    </row>
    <row r="334" spans="1:5" ht="12.75">
      <c r="A334" s="35" t="s">
        <v>58</v>
      </c>
      <c r="E334" s="40" t="s">
        <v>5</v>
      </c>
    </row>
    <row r="335" spans="1:5" ht="12.75">
      <c r="A335" t="s">
        <v>60</v>
      </c>
      <c r="E335" s="39" t="s">
        <v>5</v>
      </c>
    </row>
    <row r="336" spans="1:16" ht="12.75">
      <c r="A336" t="s">
        <v>50</v>
      </c>
      <c s="34" t="s">
        <v>392</v>
      </c>
      <c s="34" t="s">
        <v>2583</v>
      </c>
      <c s="35" t="s">
        <v>5</v>
      </c>
      <c s="6" t="s">
        <v>2584</v>
      </c>
      <c s="36" t="s">
        <v>2450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86</v>
      </c>
      <c>
        <f>(M336*21)/100</f>
      </c>
      <c t="s">
        <v>28</v>
      </c>
    </row>
    <row r="337" spans="1:5" ht="12.75">
      <c r="A337" s="35" t="s">
        <v>56</v>
      </c>
      <c r="E337" s="39" t="s">
        <v>2584</v>
      </c>
    </row>
    <row r="338" spans="1:5" ht="12.75">
      <c r="A338" s="35" t="s">
        <v>58</v>
      </c>
      <c r="E338" s="40" t="s">
        <v>5</v>
      </c>
    </row>
    <row r="339" spans="1:5" ht="12.75">
      <c r="A339" t="s">
        <v>60</v>
      </c>
      <c r="E339" s="39" t="s">
        <v>5</v>
      </c>
    </row>
    <row r="340" spans="1:16" ht="12.75">
      <c r="A340" t="s">
        <v>50</v>
      </c>
      <c s="34" t="s">
        <v>396</v>
      </c>
      <c s="34" t="s">
        <v>2585</v>
      </c>
      <c s="35" t="s">
        <v>5</v>
      </c>
      <c s="6" t="s">
        <v>2586</v>
      </c>
      <c s="36" t="s">
        <v>2420</v>
      </c>
      <c s="37">
        <v>6780.677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86</v>
      </c>
      <c>
        <f>(M340*21)/100</f>
      </c>
      <c t="s">
        <v>28</v>
      </c>
    </row>
    <row r="341" spans="1:5" ht="12.75">
      <c r="A341" s="35" t="s">
        <v>56</v>
      </c>
      <c r="E341" s="39" t="s">
        <v>2586</v>
      </c>
    </row>
    <row r="342" spans="1:5" ht="12.75">
      <c r="A342" s="35" t="s">
        <v>58</v>
      </c>
      <c r="E342" s="40" t="s">
        <v>5</v>
      </c>
    </row>
    <row r="343" spans="1:5" ht="12.75">
      <c r="A343" t="s">
        <v>60</v>
      </c>
      <c r="E343" s="39" t="s">
        <v>5</v>
      </c>
    </row>
    <row r="344" spans="1:16" ht="12.75">
      <c r="A344" t="s">
        <v>50</v>
      </c>
      <c s="34" t="s">
        <v>400</v>
      </c>
      <c s="34" t="s">
        <v>2587</v>
      </c>
      <c s="35" t="s">
        <v>5</v>
      </c>
      <c s="6" t="s">
        <v>2588</v>
      </c>
      <c s="36" t="s">
        <v>1819</v>
      </c>
      <c s="37">
        <v>35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86</v>
      </c>
      <c>
        <f>(M344*21)/100</f>
      </c>
      <c t="s">
        <v>28</v>
      </c>
    </row>
    <row r="345" spans="1:5" ht="12.75">
      <c r="A345" s="35" t="s">
        <v>56</v>
      </c>
      <c r="E345" s="39" t="s">
        <v>2588</v>
      </c>
    </row>
    <row r="346" spans="1:5" ht="12.75">
      <c r="A346" s="35" t="s">
        <v>58</v>
      </c>
      <c r="E346" s="40" t="s">
        <v>5</v>
      </c>
    </row>
    <row r="347" spans="1:5" ht="12.75">
      <c r="A347" t="s">
        <v>60</v>
      </c>
      <c r="E347" s="39" t="s">
        <v>5</v>
      </c>
    </row>
    <row r="348" spans="1:13" ht="12.75">
      <c r="A348" t="s">
        <v>47</v>
      </c>
      <c r="C348" s="31" t="s">
        <v>441</v>
      </c>
      <c r="E348" s="33" t="s">
        <v>2589</v>
      </c>
      <c r="J348" s="32">
        <f>0</f>
      </c>
      <c s="32">
        <f>0</f>
      </c>
      <c s="32">
        <f>0+L349</f>
      </c>
      <c s="32">
        <f>0+M349</f>
      </c>
    </row>
    <row r="349" spans="1:16" ht="12.75">
      <c r="A349" t="s">
        <v>50</v>
      </c>
      <c s="34" t="s">
        <v>51</v>
      </c>
      <c s="34" t="s">
        <v>2590</v>
      </c>
      <c s="35" t="s">
        <v>5</v>
      </c>
      <c s="6" t="s">
        <v>2591</v>
      </c>
      <c s="36" t="s">
        <v>1819</v>
      </c>
      <c s="37">
        <v>55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86</v>
      </c>
      <c>
        <f>(M349*21)/100</f>
      </c>
      <c t="s">
        <v>28</v>
      </c>
    </row>
    <row r="350" spans="1:5" ht="12.75">
      <c r="A350" s="35" t="s">
        <v>56</v>
      </c>
      <c r="E350" s="39" t="s">
        <v>2591</v>
      </c>
    </row>
    <row r="351" spans="1:5" ht="12.75">
      <c r="A351" s="35" t="s">
        <v>58</v>
      </c>
      <c r="E351" s="40" t="s">
        <v>5</v>
      </c>
    </row>
    <row r="352" spans="1:5" ht="12.75">
      <c r="A352" t="s">
        <v>60</v>
      </c>
      <c r="E35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COUNTIFS(L8:L239,"=0",A8:A239,"P")+COUNTIFS(L8:L239,"",A8:A239,"P")+SUM(Q8:Q239)</f>
      </c>
    </row>
    <row r="8" spans="1:13" ht="12.75">
      <c r="A8" t="s">
        <v>45</v>
      </c>
      <c r="C8" s="28" t="s">
        <v>2594</v>
      </c>
      <c r="E8" s="30" t="s">
        <v>2593</v>
      </c>
      <c r="J8" s="29">
        <f>0+J9+J42+J79+J120+J161+J218</f>
      </c>
      <c s="29">
        <f>0+K9+K42+K79+K120+K161+K218</f>
      </c>
      <c s="29">
        <f>0+L9+L42+L79+L120+L161+L218</f>
      </c>
      <c s="29">
        <f>0+M9+M42+M79+M120+M161+M218</f>
      </c>
    </row>
    <row r="9" spans="1:13" ht="12.75">
      <c r="A9" t="s">
        <v>47</v>
      </c>
      <c r="C9" s="31" t="s">
        <v>2595</v>
      </c>
      <c r="E9" s="33" t="s">
        <v>2596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51</v>
      </c>
      <c s="34" t="s">
        <v>2597</v>
      </c>
      <c s="35" t="s">
        <v>5</v>
      </c>
      <c s="6" t="s">
        <v>2598</v>
      </c>
      <c s="36" t="s">
        <v>251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25.5">
      <c r="A11" s="35" t="s">
        <v>56</v>
      </c>
      <c r="E11" s="39" t="s">
        <v>2598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2599</v>
      </c>
      <c s="35" t="s">
        <v>5</v>
      </c>
      <c s="6" t="s">
        <v>2600</v>
      </c>
      <c s="36" t="s">
        <v>1682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2600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2601</v>
      </c>
      <c s="35" t="s">
        <v>5</v>
      </c>
      <c s="6" t="s">
        <v>2602</v>
      </c>
      <c s="36" t="s">
        <v>1682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2602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2603</v>
      </c>
      <c s="35" t="s">
        <v>5</v>
      </c>
      <c s="6" t="s">
        <v>2604</v>
      </c>
      <c s="36" t="s">
        <v>1682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2604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2605</v>
      </c>
      <c s="35" t="s">
        <v>5</v>
      </c>
      <c s="6" t="s">
        <v>2606</v>
      </c>
      <c s="36" t="s">
        <v>1682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2606</v>
      </c>
    </row>
    <row r="28" spans="1:5" ht="12.75">
      <c r="A28" s="35" t="s">
        <v>58</v>
      </c>
      <c r="E28" s="40" t="s">
        <v>5</v>
      </c>
    </row>
    <row r="29" spans="1:5" ht="12.75">
      <c r="A29" t="s">
        <v>60</v>
      </c>
      <c r="E29" s="39" t="s">
        <v>5</v>
      </c>
    </row>
    <row r="30" spans="1:16" ht="25.5">
      <c r="A30" t="s">
        <v>50</v>
      </c>
      <c s="34" t="s">
        <v>27</v>
      </c>
      <c s="34" t="s">
        <v>2607</v>
      </c>
      <c s="35" t="s">
        <v>5</v>
      </c>
      <c s="6" t="s">
        <v>2608</v>
      </c>
      <c s="36" t="s">
        <v>2609</v>
      </c>
      <c s="37">
        <v>82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25.5">
      <c r="A31" s="35" t="s">
        <v>56</v>
      </c>
      <c r="E31" s="39" t="s">
        <v>2608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2610</v>
      </c>
      <c s="35" t="s">
        <v>5</v>
      </c>
      <c s="6" t="s">
        <v>2611</v>
      </c>
      <c s="36" t="s">
        <v>251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2611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91</v>
      </c>
      <c s="34" t="s">
        <v>2612</v>
      </c>
      <c s="35" t="s">
        <v>5</v>
      </c>
      <c s="6" t="s">
        <v>2613</v>
      </c>
      <c s="36" t="s">
        <v>54</v>
      </c>
      <c s="37">
        <v>0.8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28</v>
      </c>
    </row>
    <row r="39" spans="1:5" ht="12.75">
      <c r="A39" s="35" t="s">
        <v>56</v>
      </c>
      <c r="E39" s="39" t="s">
        <v>2613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3" ht="12.75">
      <c r="A42" t="s">
        <v>47</v>
      </c>
      <c r="C42" s="31" t="s">
        <v>2614</v>
      </c>
      <c r="E42" s="33" t="s">
        <v>2615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50</v>
      </c>
      <c s="34" t="s">
        <v>95</v>
      </c>
      <c s="34" t="s">
        <v>2616</v>
      </c>
      <c s="35" t="s">
        <v>5</v>
      </c>
      <c s="6" t="s">
        <v>2617</v>
      </c>
      <c s="36" t="s">
        <v>251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86</v>
      </c>
      <c>
        <f>(M43*21)/100</f>
      </c>
      <c t="s">
        <v>28</v>
      </c>
    </row>
    <row r="44" spans="1:5" ht="25.5">
      <c r="A44" s="35" t="s">
        <v>56</v>
      </c>
      <c r="E44" s="39" t="s">
        <v>2617</v>
      </c>
    </row>
    <row r="45" spans="1:5" ht="12.75">
      <c r="A45" s="35" t="s">
        <v>58</v>
      </c>
      <c r="E45" s="40" t="s">
        <v>5</v>
      </c>
    </row>
    <row r="46" spans="1:5" ht="12.75">
      <c r="A46" t="s">
        <v>60</v>
      </c>
      <c r="E46" s="39" t="s">
        <v>5</v>
      </c>
    </row>
    <row r="47" spans="1:16" ht="12.75">
      <c r="A47" t="s">
        <v>50</v>
      </c>
      <c s="34" t="s">
        <v>100</v>
      </c>
      <c s="34" t="s">
        <v>2618</v>
      </c>
      <c s="35" t="s">
        <v>5</v>
      </c>
      <c s="6" t="s">
        <v>2600</v>
      </c>
      <c s="36" t="s">
        <v>1682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86</v>
      </c>
      <c>
        <f>(M47*21)/100</f>
      </c>
      <c t="s">
        <v>28</v>
      </c>
    </row>
    <row r="48" spans="1:5" ht="12.75">
      <c r="A48" s="35" t="s">
        <v>56</v>
      </c>
      <c r="E48" s="39" t="s">
        <v>2600</v>
      </c>
    </row>
    <row r="49" spans="1:5" ht="12.75">
      <c r="A49" s="35" t="s">
        <v>58</v>
      </c>
      <c r="E49" s="40" t="s">
        <v>5</v>
      </c>
    </row>
    <row r="50" spans="1:5" ht="12.75">
      <c r="A50" t="s">
        <v>60</v>
      </c>
      <c r="E50" s="39" t="s">
        <v>5</v>
      </c>
    </row>
    <row r="51" spans="1:16" ht="12.75">
      <c r="A51" t="s">
        <v>50</v>
      </c>
      <c s="34" t="s">
        <v>48</v>
      </c>
      <c s="34" t="s">
        <v>2619</v>
      </c>
      <c s="35" t="s">
        <v>5</v>
      </c>
      <c s="6" t="s">
        <v>2602</v>
      </c>
      <c s="36" t="s">
        <v>1682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86</v>
      </c>
      <c>
        <f>(M51*21)/100</f>
      </c>
      <c t="s">
        <v>28</v>
      </c>
    </row>
    <row r="52" spans="1:5" ht="12.75">
      <c r="A52" s="35" t="s">
        <v>56</v>
      </c>
      <c r="E52" s="39" t="s">
        <v>2602</v>
      </c>
    </row>
    <row r="53" spans="1:5" ht="12.75">
      <c r="A53" s="35" t="s">
        <v>58</v>
      </c>
      <c r="E53" s="40" t="s">
        <v>5</v>
      </c>
    </row>
    <row r="54" spans="1:5" ht="12.75">
      <c r="A54" t="s">
        <v>60</v>
      </c>
      <c r="E54" s="39" t="s">
        <v>5</v>
      </c>
    </row>
    <row r="55" spans="1:16" ht="12.75">
      <c r="A55" t="s">
        <v>50</v>
      </c>
      <c s="34" t="s">
        <v>67</v>
      </c>
      <c s="34" t="s">
        <v>2620</v>
      </c>
      <c s="35" t="s">
        <v>5</v>
      </c>
      <c s="6" t="s">
        <v>2621</v>
      </c>
      <c s="36" t="s">
        <v>251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86</v>
      </c>
      <c>
        <f>(M55*21)/100</f>
      </c>
      <c t="s">
        <v>28</v>
      </c>
    </row>
    <row r="56" spans="1:5" ht="12.75">
      <c r="A56" s="35" t="s">
        <v>56</v>
      </c>
      <c r="E56" s="39" t="s">
        <v>2621</v>
      </c>
    </row>
    <row r="57" spans="1:5" ht="12.75">
      <c r="A57" s="35" t="s">
        <v>58</v>
      </c>
      <c r="E57" s="40" t="s">
        <v>5</v>
      </c>
    </row>
    <row r="58" spans="1:5" ht="12.75">
      <c r="A58" t="s">
        <v>60</v>
      </c>
      <c r="E58" s="39" t="s">
        <v>5</v>
      </c>
    </row>
    <row r="59" spans="1:16" ht="12.75">
      <c r="A59" t="s">
        <v>50</v>
      </c>
      <c s="34" t="s">
        <v>78</v>
      </c>
      <c s="34" t="s">
        <v>2622</v>
      </c>
      <c s="35" t="s">
        <v>5</v>
      </c>
      <c s="6" t="s">
        <v>2604</v>
      </c>
      <c s="36" t="s">
        <v>1682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28</v>
      </c>
    </row>
    <row r="60" spans="1:5" ht="12.75">
      <c r="A60" s="35" t="s">
        <v>56</v>
      </c>
      <c r="E60" s="39" t="s">
        <v>2604</v>
      </c>
    </row>
    <row r="61" spans="1:5" ht="12.75">
      <c r="A61" s="35" t="s">
        <v>58</v>
      </c>
      <c r="E61" s="40" t="s">
        <v>5</v>
      </c>
    </row>
    <row r="62" spans="1:5" ht="12.75">
      <c r="A62" t="s">
        <v>60</v>
      </c>
      <c r="E62" s="39" t="s">
        <v>5</v>
      </c>
    </row>
    <row r="63" spans="1:16" ht="12.75">
      <c r="A63" t="s">
        <v>50</v>
      </c>
      <c s="34" t="s">
        <v>114</v>
      </c>
      <c s="34" t="s">
        <v>2623</v>
      </c>
      <c s="35" t="s">
        <v>5</v>
      </c>
      <c s="6" t="s">
        <v>2606</v>
      </c>
      <c s="36" t="s">
        <v>1682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86</v>
      </c>
      <c>
        <f>(M63*21)/100</f>
      </c>
      <c t="s">
        <v>28</v>
      </c>
    </row>
    <row r="64" spans="1:5" ht="12.75">
      <c r="A64" s="35" t="s">
        <v>56</v>
      </c>
      <c r="E64" s="39" t="s">
        <v>2606</v>
      </c>
    </row>
    <row r="65" spans="1:5" ht="12.75">
      <c r="A65" s="35" t="s">
        <v>58</v>
      </c>
      <c r="E65" s="40" t="s">
        <v>5</v>
      </c>
    </row>
    <row r="66" spans="1:5" ht="12.75">
      <c r="A66" t="s">
        <v>60</v>
      </c>
      <c r="E66" s="39" t="s">
        <v>5</v>
      </c>
    </row>
    <row r="67" spans="1:16" ht="25.5">
      <c r="A67" t="s">
        <v>50</v>
      </c>
      <c s="34" t="s">
        <v>121</v>
      </c>
      <c s="34" t="s">
        <v>2624</v>
      </c>
      <c s="35" t="s">
        <v>5</v>
      </c>
      <c s="6" t="s">
        <v>2608</v>
      </c>
      <c s="36" t="s">
        <v>2609</v>
      </c>
      <c s="37">
        <v>49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28</v>
      </c>
    </row>
    <row r="68" spans="1:5" ht="25.5">
      <c r="A68" s="35" t="s">
        <v>56</v>
      </c>
      <c r="E68" s="39" t="s">
        <v>2608</v>
      </c>
    </row>
    <row r="69" spans="1:5" ht="12.75">
      <c r="A69" s="35" t="s">
        <v>58</v>
      </c>
      <c r="E69" s="40" t="s">
        <v>5</v>
      </c>
    </row>
    <row r="70" spans="1:5" ht="12.75">
      <c r="A70" t="s">
        <v>60</v>
      </c>
      <c r="E70" s="39" t="s">
        <v>5</v>
      </c>
    </row>
    <row r="71" spans="1:16" ht="12.75">
      <c r="A71" t="s">
        <v>50</v>
      </c>
      <c s="34" t="s">
        <v>89</v>
      </c>
      <c s="34" t="s">
        <v>2625</v>
      </c>
      <c s="35" t="s">
        <v>5</v>
      </c>
      <c s="6" t="s">
        <v>2611</v>
      </c>
      <c s="36" t="s">
        <v>251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28</v>
      </c>
    </row>
    <row r="72" spans="1:5" ht="12.75">
      <c r="A72" s="35" t="s">
        <v>56</v>
      </c>
      <c r="E72" s="39" t="s">
        <v>2611</v>
      </c>
    </row>
    <row r="73" spans="1:5" ht="12.75">
      <c r="A73" s="35" t="s">
        <v>58</v>
      </c>
      <c r="E73" s="40" t="s">
        <v>5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109</v>
      </c>
      <c s="34" t="s">
        <v>2626</v>
      </c>
      <c s="35" t="s">
        <v>5</v>
      </c>
      <c s="6" t="s">
        <v>2613</v>
      </c>
      <c s="36" t="s">
        <v>54</v>
      </c>
      <c s="37">
        <v>0.8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28</v>
      </c>
    </row>
    <row r="76" spans="1:5" ht="12.75">
      <c r="A76" s="35" t="s">
        <v>56</v>
      </c>
      <c r="E76" s="39" t="s">
        <v>2613</v>
      </c>
    </row>
    <row r="77" spans="1:5" ht="12.75">
      <c r="A77" s="35" t="s">
        <v>58</v>
      </c>
      <c r="E77" s="40" t="s">
        <v>5</v>
      </c>
    </row>
    <row r="78" spans="1:5" ht="12.75">
      <c r="A78" t="s">
        <v>60</v>
      </c>
      <c r="E78" s="39" t="s">
        <v>5</v>
      </c>
    </row>
    <row r="79" spans="1:13" ht="12.75">
      <c r="A79" t="s">
        <v>47</v>
      </c>
      <c r="C79" s="31" t="s">
        <v>2627</v>
      </c>
      <c r="E79" s="33" t="s">
        <v>2628</v>
      </c>
      <c r="J79" s="32">
        <f>0</f>
      </c>
      <c s="32">
        <f>0</f>
      </c>
      <c s="32">
        <f>0+L80+L84+L88+L92+L96+L100+L104+L108+L112+L116</f>
      </c>
      <c s="32">
        <f>0+M80+M84+M88+M92+M96+M100+M104+M108+M112+M116</f>
      </c>
    </row>
    <row r="80" spans="1:16" ht="25.5">
      <c r="A80" t="s">
        <v>50</v>
      </c>
      <c s="34" t="s">
        <v>129</v>
      </c>
      <c s="34" t="s">
        <v>2629</v>
      </c>
      <c s="35" t="s">
        <v>5</v>
      </c>
      <c s="6" t="s">
        <v>2630</v>
      </c>
      <c s="36" t="s">
        <v>251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86</v>
      </c>
      <c>
        <f>(M80*21)/100</f>
      </c>
      <c t="s">
        <v>28</v>
      </c>
    </row>
    <row r="81" spans="1:5" ht="25.5">
      <c r="A81" s="35" t="s">
        <v>56</v>
      </c>
      <c r="E81" s="39" t="s">
        <v>2630</v>
      </c>
    </row>
    <row r="82" spans="1:5" ht="12.75">
      <c r="A82" s="35" t="s">
        <v>58</v>
      </c>
      <c r="E82" s="40" t="s">
        <v>5</v>
      </c>
    </row>
    <row r="83" spans="1:5" ht="12.75">
      <c r="A83" t="s">
        <v>60</v>
      </c>
      <c r="E83" s="39" t="s">
        <v>5</v>
      </c>
    </row>
    <row r="84" spans="1:16" ht="12.75">
      <c r="A84" t="s">
        <v>50</v>
      </c>
      <c s="34" t="s">
        <v>135</v>
      </c>
      <c s="34" t="s">
        <v>2631</v>
      </c>
      <c s="35" t="s">
        <v>5</v>
      </c>
      <c s="6" t="s">
        <v>2632</v>
      </c>
      <c s="36" t="s">
        <v>1682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28</v>
      </c>
    </row>
    <row r="85" spans="1:5" ht="12.75">
      <c r="A85" s="35" t="s">
        <v>56</v>
      </c>
      <c r="E85" s="39" t="s">
        <v>2632</v>
      </c>
    </row>
    <row r="86" spans="1:5" ht="12.75">
      <c r="A86" s="35" t="s">
        <v>58</v>
      </c>
      <c r="E86" s="40" t="s">
        <v>5</v>
      </c>
    </row>
    <row r="87" spans="1:5" ht="12.75">
      <c r="A87" t="s">
        <v>60</v>
      </c>
      <c r="E87" s="39" t="s">
        <v>5</v>
      </c>
    </row>
    <row r="88" spans="1:16" ht="12.75">
      <c r="A88" t="s">
        <v>50</v>
      </c>
      <c s="34" t="s">
        <v>139</v>
      </c>
      <c s="34" t="s">
        <v>2633</v>
      </c>
      <c s="35" t="s">
        <v>5</v>
      </c>
      <c s="6" t="s">
        <v>2634</v>
      </c>
      <c s="36" t="s">
        <v>1682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86</v>
      </c>
      <c>
        <f>(M88*21)/100</f>
      </c>
      <c t="s">
        <v>28</v>
      </c>
    </row>
    <row r="89" spans="1:5" ht="12.75">
      <c r="A89" s="35" t="s">
        <v>56</v>
      </c>
      <c r="E89" s="39" t="s">
        <v>2634</v>
      </c>
    </row>
    <row r="90" spans="1:5" ht="12.75">
      <c r="A90" s="35" t="s">
        <v>58</v>
      </c>
      <c r="E90" s="40" t="s">
        <v>5</v>
      </c>
    </row>
    <row r="91" spans="1:5" ht="12.75">
      <c r="A91" t="s">
        <v>60</v>
      </c>
      <c r="E91" s="39" t="s">
        <v>5</v>
      </c>
    </row>
    <row r="92" spans="1:16" ht="12.75">
      <c r="A92" t="s">
        <v>50</v>
      </c>
      <c s="34" t="s">
        <v>144</v>
      </c>
      <c s="34" t="s">
        <v>2635</v>
      </c>
      <c s="35" t="s">
        <v>5</v>
      </c>
      <c s="6" t="s">
        <v>2604</v>
      </c>
      <c s="36" t="s">
        <v>1682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86</v>
      </c>
      <c>
        <f>(M92*21)/100</f>
      </c>
      <c t="s">
        <v>28</v>
      </c>
    </row>
    <row r="93" spans="1:5" ht="12.75">
      <c r="A93" s="35" t="s">
        <v>56</v>
      </c>
      <c r="E93" s="39" t="s">
        <v>2604</v>
      </c>
    </row>
    <row r="94" spans="1:5" ht="12.75">
      <c r="A94" s="35" t="s">
        <v>58</v>
      </c>
      <c r="E94" s="40" t="s">
        <v>5</v>
      </c>
    </row>
    <row r="95" spans="1:5" ht="12.75">
      <c r="A95" t="s">
        <v>60</v>
      </c>
      <c r="E95" s="39" t="s">
        <v>5</v>
      </c>
    </row>
    <row r="96" spans="1:16" ht="12.75">
      <c r="A96" t="s">
        <v>50</v>
      </c>
      <c s="34" t="s">
        <v>149</v>
      </c>
      <c s="34" t="s">
        <v>2636</v>
      </c>
      <c s="35" t="s">
        <v>5</v>
      </c>
      <c s="6" t="s">
        <v>2637</v>
      </c>
      <c s="36" t="s">
        <v>1682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86</v>
      </c>
      <c>
        <f>(M96*21)/100</f>
      </c>
      <c t="s">
        <v>28</v>
      </c>
    </row>
    <row r="97" spans="1:5" ht="12.75">
      <c r="A97" s="35" t="s">
        <v>56</v>
      </c>
      <c r="E97" s="39" t="s">
        <v>2637</v>
      </c>
    </row>
    <row r="98" spans="1:5" ht="12.75">
      <c r="A98" s="35" t="s">
        <v>58</v>
      </c>
      <c r="E98" s="40" t="s">
        <v>5</v>
      </c>
    </row>
    <row r="99" spans="1:5" ht="12.75">
      <c r="A99" t="s">
        <v>60</v>
      </c>
      <c r="E99" s="39" t="s">
        <v>5</v>
      </c>
    </row>
    <row r="100" spans="1:16" ht="12.75">
      <c r="A100" t="s">
        <v>50</v>
      </c>
      <c s="34" t="s">
        <v>153</v>
      </c>
      <c s="34" t="s">
        <v>2638</v>
      </c>
      <c s="35" t="s">
        <v>5</v>
      </c>
      <c s="6" t="s">
        <v>2639</v>
      </c>
      <c s="36" t="s">
        <v>1682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86</v>
      </c>
      <c>
        <f>(M100*21)/100</f>
      </c>
      <c t="s">
        <v>28</v>
      </c>
    </row>
    <row r="101" spans="1:5" ht="12.75">
      <c r="A101" s="35" t="s">
        <v>56</v>
      </c>
      <c r="E101" s="39" t="s">
        <v>2639</v>
      </c>
    </row>
    <row r="102" spans="1:5" ht="12.75">
      <c r="A102" s="35" t="s">
        <v>58</v>
      </c>
      <c r="E102" s="40" t="s">
        <v>5</v>
      </c>
    </row>
    <row r="103" spans="1:5" ht="12.75">
      <c r="A103" t="s">
        <v>60</v>
      </c>
      <c r="E103" s="39" t="s">
        <v>5</v>
      </c>
    </row>
    <row r="104" spans="1:16" ht="12.75">
      <c r="A104" t="s">
        <v>50</v>
      </c>
      <c s="34" t="s">
        <v>157</v>
      </c>
      <c s="34" t="s">
        <v>2640</v>
      </c>
      <c s="35" t="s">
        <v>5</v>
      </c>
      <c s="6" t="s">
        <v>2641</v>
      </c>
      <c s="36" t="s">
        <v>1682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86</v>
      </c>
      <c>
        <f>(M104*21)/100</f>
      </c>
      <c t="s">
        <v>28</v>
      </c>
    </row>
    <row r="105" spans="1:5" ht="12.75">
      <c r="A105" s="35" t="s">
        <v>56</v>
      </c>
      <c r="E105" s="39" t="s">
        <v>2641</v>
      </c>
    </row>
    <row r="106" spans="1:5" ht="12.75">
      <c r="A106" s="35" t="s">
        <v>58</v>
      </c>
      <c r="E106" s="40" t="s">
        <v>5</v>
      </c>
    </row>
    <row r="107" spans="1:5" ht="12.75">
      <c r="A107" t="s">
        <v>60</v>
      </c>
      <c r="E107" s="39" t="s">
        <v>5</v>
      </c>
    </row>
    <row r="108" spans="1:16" ht="25.5">
      <c r="A108" t="s">
        <v>50</v>
      </c>
      <c s="34" t="s">
        <v>161</v>
      </c>
      <c s="34" t="s">
        <v>2642</v>
      </c>
      <c s="35" t="s">
        <v>5</v>
      </c>
      <c s="6" t="s">
        <v>2643</v>
      </c>
      <c s="36" t="s">
        <v>2609</v>
      </c>
      <c s="37">
        <v>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86</v>
      </c>
      <c>
        <f>(M108*21)/100</f>
      </c>
      <c t="s">
        <v>28</v>
      </c>
    </row>
    <row r="109" spans="1:5" ht="25.5">
      <c r="A109" s="35" t="s">
        <v>56</v>
      </c>
      <c r="E109" s="39" t="s">
        <v>2643</v>
      </c>
    </row>
    <row r="110" spans="1:5" ht="12.75">
      <c r="A110" s="35" t="s">
        <v>58</v>
      </c>
      <c r="E110" s="40" t="s">
        <v>5</v>
      </c>
    </row>
    <row r="111" spans="1:5" ht="12.75">
      <c r="A111" t="s">
        <v>60</v>
      </c>
      <c r="E111" s="39" t="s">
        <v>5</v>
      </c>
    </row>
    <row r="112" spans="1:16" ht="12.75">
      <c r="A112" t="s">
        <v>50</v>
      </c>
      <c s="34" t="s">
        <v>164</v>
      </c>
      <c s="34" t="s">
        <v>2644</v>
      </c>
      <c s="35" t="s">
        <v>5</v>
      </c>
      <c s="6" t="s">
        <v>2645</v>
      </c>
      <c s="36" t="s">
        <v>251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86</v>
      </c>
      <c>
        <f>(M112*21)/100</f>
      </c>
      <c t="s">
        <v>28</v>
      </c>
    </row>
    <row r="113" spans="1:5" ht="12.75">
      <c r="A113" s="35" t="s">
        <v>56</v>
      </c>
      <c r="E113" s="39" t="s">
        <v>2645</v>
      </c>
    </row>
    <row r="114" spans="1:5" ht="12.75">
      <c r="A114" s="35" t="s">
        <v>58</v>
      </c>
      <c r="E114" s="40" t="s">
        <v>5</v>
      </c>
    </row>
    <row r="115" spans="1:5" ht="12.75">
      <c r="A115" t="s">
        <v>60</v>
      </c>
      <c r="E115" s="39" t="s">
        <v>5</v>
      </c>
    </row>
    <row r="116" spans="1:16" ht="12.75">
      <c r="A116" t="s">
        <v>50</v>
      </c>
      <c s="34" t="s">
        <v>169</v>
      </c>
      <c s="34" t="s">
        <v>2646</v>
      </c>
      <c s="35" t="s">
        <v>5</v>
      </c>
      <c s="6" t="s">
        <v>2613</v>
      </c>
      <c s="36" t="s">
        <v>54</v>
      </c>
      <c s="37">
        <v>1.4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86</v>
      </c>
      <c>
        <f>(M116*21)/100</f>
      </c>
      <c t="s">
        <v>28</v>
      </c>
    </row>
    <row r="117" spans="1:5" ht="12.75">
      <c r="A117" s="35" t="s">
        <v>56</v>
      </c>
      <c r="E117" s="39" t="s">
        <v>2613</v>
      </c>
    </row>
    <row r="118" spans="1:5" ht="12.75">
      <c r="A118" s="35" t="s">
        <v>58</v>
      </c>
      <c r="E118" s="40" t="s">
        <v>5</v>
      </c>
    </row>
    <row r="119" spans="1:5" ht="12.75">
      <c r="A119" t="s">
        <v>60</v>
      </c>
      <c r="E119" s="39" t="s">
        <v>5</v>
      </c>
    </row>
    <row r="120" spans="1:13" ht="12.75">
      <c r="A120" t="s">
        <v>47</v>
      </c>
      <c r="C120" s="31" t="s">
        <v>2647</v>
      </c>
      <c r="E120" s="33" t="s">
        <v>2648</v>
      </c>
      <c r="J120" s="32">
        <f>0</f>
      </c>
      <c s="32">
        <f>0</f>
      </c>
      <c s="32">
        <f>0+L121+L125+L129+L133+L137+L141+L145+L149+L153+L157</f>
      </c>
      <c s="32">
        <f>0+M121+M125+M129+M133+M137+M141+M145+M149+M153+M157</f>
      </c>
    </row>
    <row r="121" spans="1:16" ht="25.5">
      <c r="A121" t="s">
        <v>50</v>
      </c>
      <c s="34" t="s">
        <v>173</v>
      </c>
      <c s="34" t="s">
        <v>2649</v>
      </c>
      <c s="35" t="s">
        <v>5</v>
      </c>
      <c s="6" t="s">
        <v>2650</v>
      </c>
      <c s="36" t="s">
        <v>251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86</v>
      </c>
      <c>
        <f>(M121*21)/100</f>
      </c>
      <c t="s">
        <v>28</v>
      </c>
    </row>
    <row r="122" spans="1:5" ht="25.5">
      <c r="A122" s="35" t="s">
        <v>56</v>
      </c>
      <c r="E122" s="39" t="s">
        <v>2650</v>
      </c>
    </row>
    <row r="123" spans="1:5" ht="12.75">
      <c r="A123" s="35" t="s">
        <v>58</v>
      </c>
      <c r="E123" s="40" t="s">
        <v>5</v>
      </c>
    </row>
    <row r="124" spans="1:5" ht="12.75">
      <c r="A124" t="s">
        <v>60</v>
      </c>
      <c r="E124" s="39" t="s">
        <v>5</v>
      </c>
    </row>
    <row r="125" spans="1:16" ht="12.75">
      <c r="A125" t="s">
        <v>50</v>
      </c>
      <c s="34" t="s">
        <v>177</v>
      </c>
      <c s="34" t="s">
        <v>2651</v>
      </c>
      <c s="35" t="s">
        <v>5</v>
      </c>
      <c s="6" t="s">
        <v>2632</v>
      </c>
      <c s="36" t="s">
        <v>1682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86</v>
      </c>
      <c>
        <f>(M125*21)/100</f>
      </c>
      <c t="s">
        <v>28</v>
      </c>
    </row>
    <row r="126" spans="1:5" ht="12.75">
      <c r="A126" s="35" t="s">
        <v>56</v>
      </c>
      <c r="E126" s="39" t="s">
        <v>2632</v>
      </c>
    </row>
    <row r="127" spans="1:5" ht="12.75">
      <c r="A127" s="35" t="s">
        <v>58</v>
      </c>
      <c r="E127" s="40" t="s">
        <v>5</v>
      </c>
    </row>
    <row r="128" spans="1:5" ht="12.75">
      <c r="A128" t="s">
        <v>60</v>
      </c>
      <c r="E128" s="39" t="s">
        <v>5</v>
      </c>
    </row>
    <row r="129" spans="1:16" ht="25.5">
      <c r="A129" t="s">
        <v>50</v>
      </c>
      <c s="34" t="s">
        <v>181</v>
      </c>
      <c s="34" t="s">
        <v>2652</v>
      </c>
      <c s="35" t="s">
        <v>5</v>
      </c>
      <c s="6" t="s">
        <v>2653</v>
      </c>
      <c s="36" t="s">
        <v>251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86</v>
      </c>
      <c>
        <f>(M129*21)/100</f>
      </c>
      <c t="s">
        <v>28</v>
      </c>
    </row>
    <row r="130" spans="1:5" ht="25.5">
      <c r="A130" s="35" t="s">
        <v>56</v>
      </c>
      <c r="E130" s="39" t="s">
        <v>2653</v>
      </c>
    </row>
    <row r="131" spans="1:5" ht="12.75">
      <c r="A131" s="35" t="s">
        <v>58</v>
      </c>
      <c r="E131" s="40" t="s">
        <v>5</v>
      </c>
    </row>
    <row r="132" spans="1:5" ht="12.75">
      <c r="A132" t="s">
        <v>60</v>
      </c>
      <c r="E132" s="39" t="s">
        <v>5</v>
      </c>
    </row>
    <row r="133" spans="1:16" ht="12.75">
      <c r="A133" t="s">
        <v>50</v>
      </c>
      <c s="34" t="s">
        <v>185</v>
      </c>
      <c s="34" t="s">
        <v>2654</v>
      </c>
      <c s="35" t="s">
        <v>5</v>
      </c>
      <c s="6" t="s">
        <v>2634</v>
      </c>
      <c s="36" t="s">
        <v>1682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86</v>
      </c>
      <c>
        <f>(M133*21)/100</f>
      </c>
      <c t="s">
        <v>28</v>
      </c>
    </row>
    <row r="134" spans="1:5" ht="12.75">
      <c r="A134" s="35" t="s">
        <v>56</v>
      </c>
      <c r="E134" s="39" t="s">
        <v>2634</v>
      </c>
    </row>
    <row r="135" spans="1:5" ht="12.75">
      <c r="A135" s="35" t="s">
        <v>58</v>
      </c>
      <c r="E135" s="40" t="s">
        <v>5</v>
      </c>
    </row>
    <row r="136" spans="1:5" ht="12.75">
      <c r="A136" t="s">
        <v>60</v>
      </c>
      <c r="E136" s="39" t="s">
        <v>5</v>
      </c>
    </row>
    <row r="137" spans="1:16" ht="12.75">
      <c r="A137" t="s">
        <v>50</v>
      </c>
      <c s="34" t="s">
        <v>188</v>
      </c>
      <c s="34" t="s">
        <v>2655</v>
      </c>
      <c s="35" t="s">
        <v>5</v>
      </c>
      <c s="6" t="s">
        <v>2656</v>
      </c>
      <c s="36" t="s">
        <v>1682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86</v>
      </c>
      <c>
        <f>(M137*21)/100</f>
      </c>
      <c t="s">
        <v>28</v>
      </c>
    </row>
    <row r="138" spans="1:5" ht="12.75">
      <c r="A138" s="35" t="s">
        <v>56</v>
      </c>
      <c r="E138" s="39" t="s">
        <v>2656</v>
      </c>
    </row>
    <row r="139" spans="1:5" ht="12.75">
      <c r="A139" s="35" t="s">
        <v>58</v>
      </c>
      <c r="E139" s="40" t="s">
        <v>5</v>
      </c>
    </row>
    <row r="140" spans="1:5" ht="12.75">
      <c r="A140" t="s">
        <v>60</v>
      </c>
      <c r="E140" s="39" t="s">
        <v>5</v>
      </c>
    </row>
    <row r="141" spans="1:16" ht="12.75">
      <c r="A141" t="s">
        <v>50</v>
      </c>
      <c s="34" t="s">
        <v>191</v>
      </c>
      <c s="34" t="s">
        <v>2657</v>
      </c>
      <c s="35" t="s">
        <v>5</v>
      </c>
      <c s="6" t="s">
        <v>2658</v>
      </c>
      <c s="36" t="s">
        <v>1682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86</v>
      </c>
      <c>
        <f>(M141*21)/100</f>
      </c>
      <c t="s">
        <v>28</v>
      </c>
    </row>
    <row r="142" spans="1:5" ht="12.75">
      <c r="A142" s="35" t="s">
        <v>56</v>
      </c>
      <c r="E142" s="39" t="s">
        <v>2658</v>
      </c>
    </row>
    <row r="143" spans="1:5" ht="12.75">
      <c r="A143" s="35" t="s">
        <v>58</v>
      </c>
      <c r="E143" s="40" t="s">
        <v>5</v>
      </c>
    </row>
    <row r="144" spans="1:5" ht="12.75">
      <c r="A144" t="s">
        <v>60</v>
      </c>
      <c r="E144" s="39" t="s">
        <v>5</v>
      </c>
    </row>
    <row r="145" spans="1:16" ht="25.5">
      <c r="A145" t="s">
        <v>50</v>
      </c>
      <c s="34" t="s">
        <v>195</v>
      </c>
      <c s="34" t="s">
        <v>2659</v>
      </c>
      <c s="35" t="s">
        <v>5</v>
      </c>
      <c s="6" t="s">
        <v>2660</v>
      </c>
      <c s="36" t="s">
        <v>1682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86</v>
      </c>
      <c>
        <f>(M145*21)/100</f>
      </c>
      <c t="s">
        <v>28</v>
      </c>
    </row>
    <row r="146" spans="1:5" ht="25.5">
      <c r="A146" s="35" t="s">
        <v>56</v>
      </c>
      <c r="E146" s="39" t="s">
        <v>2660</v>
      </c>
    </row>
    <row r="147" spans="1:5" ht="12.75">
      <c r="A147" s="35" t="s">
        <v>58</v>
      </c>
      <c r="E147" s="40" t="s">
        <v>5</v>
      </c>
    </row>
    <row r="148" spans="1:5" ht="12.75">
      <c r="A148" t="s">
        <v>60</v>
      </c>
      <c r="E148" s="39" t="s">
        <v>5</v>
      </c>
    </row>
    <row r="149" spans="1:16" ht="25.5">
      <c r="A149" t="s">
        <v>50</v>
      </c>
      <c s="34" t="s">
        <v>198</v>
      </c>
      <c s="34" t="s">
        <v>2661</v>
      </c>
      <c s="35" t="s">
        <v>5</v>
      </c>
      <c s="6" t="s">
        <v>2662</v>
      </c>
      <c s="36" t="s">
        <v>2609</v>
      </c>
      <c s="37">
        <v>2.5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86</v>
      </c>
      <c>
        <f>(M149*21)/100</f>
      </c>
      <c t="s">
        <v>28</v>
      </c>
    </row>
    <row r="150" spans="1:5" ht="25.5">
      <c r="A150" s="35" t="s">
        <v>56</v>
      </c>
      <c r="E150" s="39" t="s">
        <v>2662</v>
      </c>
    </row>
    <row r="151" spans="1:5" ht="12.75">
      <c r="A151" s="35" t="s">
        <v>58</v>
      </c>
      <c r="E151" s="40" t="s">
        <v>5</v>
      </c>
    </row>
    <row r="152" spans="1:5" ht="12.75">
      <c r="A152" t="s">
        <v>60</v>
      </c>
      <c r="E152" s="39" t="s">
        <v>5</v>
      </c>
    </row>
    <row r="153" spans="1:16" ht="12.75">
      <c r="A153" t="s">
        <v>50</v>
      </c>
      <c s="34" t="s">
        <v>201</v>
      </c>
      <c s="34" t="s">
        <v>2663</v>
      </c>
      <c s="35" t="s">
        <v>5</v>
      </c>
      <c s="6" t="s">
        <v>2664</v>
      </c>
      <c s="36" t="s">
        <v>54</v>
      </c>
      <c s="37">
        <v>2.2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86</v>
      </c>
      <c>
        <f>(M153*21)/100</f>
      </c>
      <c t="s">
        <v>28</v>
      </c>
    </row>
    <row r="154" spans="1:5" ht="12.75">
      <c r="A154" s="35" t="s">
        <v>56</v>
      </c>
      <c r="E154" s="39" t="s">
        <v>2664</v>
      </c>
    </row>
    <row r="155" spans="1:5" ht="12.75">
      <c r="A155" s="35" t="s">
        <v>58</v>
      </c>
      <c r="E155" s="40" t="s">
        <v>5</v>
      </c>
    </row>
    <row r="156" spans="1:5" ht="12.75">
      <c r="A156" t="s">
        <v>60</v>
      </c>
      <c r="E156" s="39" t="s">
        <v>5</v>
      </c>
    </row>
    <row r="157" spans="1:16" ht="25.5">
      <c r="A157" t="s">
        <v>50</v>
      </c>
      <c s="34" t="s">
        <v>204</v>
      </c>
      <c s="34" t="s">
        <v>2665</v>
      </c>
      <c s="35" t="s">
        <v>5</v>
      </c>
      <c s="6" t="s">
        <v>2666</v>
      </c>
      <c s="36" t="s">
        <v>54</v>
      </c>
      <c s="37">
        <v>2.5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86</v>
      </c>
      <c>
        <f>(M157*21)/100</f>
      </c>
      <c t="s">
        <v>28</v>
      </c>
    </row>
    <row r="158" spans="1:5" ht="25.5">
      <c r="A158" s="35" t="s">
        <v>56</v>
      </c>
      <c r="E158" s="39" t="s">
        <v>2666</v>
      </c>
    </row>
    <row r="159" spans="1:5" ht="12.75">
      <c r="A159" s="35" t="s">
        <v>58</v>
      </c>
      <c r="E159" s="40" t="s">
        <v>5</v>
      </c>
    </row>
    <row r="160" spans="1:5" ht="12.75">
      <c r="A160" t="s">
        <v>60</v>
      </c>
      <c r="E160" s="39" t="s">
        <v>5</v>
      </c>
    </row>
    <row r="161" spans="1:13" ht="12.75">
      <c r="A161" t="s">
        <v>47</v>
      </c>
      <c r="C161" s="31" t="s">
        <v>2667</v>
      </c>
      <c r="E161" s="33" t="s">
        <v>2668</v>
      </c>
      <c r="J161" s="32">
        <f>0</f>
      </c>
      <c s="32">
        <f>0</f>
      </c>
      <c s="32">
        <f>0+L162+L166+L170+L174+L178+L182+L186+L190+L194+L198+L202+L206+L210+L214</f>
      </c>
      <c s="32">
        <f>0+M162+M166+M170+M174+M178+M182+M186+M190+M194+M198+M202+M206+M210+M214</f>
      </c>
    </row>
    <row r="162" spans="1:16" ht="25.5">
      <c r="A162" t="s">
        <v>50</v>
      </c>
      <c s="34" t="s">
        <v>208</v>
      </c>
      <c s="34" t="s">
        <v>2669</v>
      </c>
      <c s="35" t="s">
        <v>5</v>
      </c>
      <c s="6" t="s">
        <v>2670</v>
      </c>
      <c s="36" t="s">
        <v>251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86</v>
      </c>
      <c>
        <f>(M162*21)/100</f>
      </c>
      <c t="s">
        <v>28</v>
      </c>
    </row>
    <row r="163" spans="1:5" ht="25.5">
      <c r="A163" s="35" t="s">
        <v>56</v>
      </c>
      <c r="E163" s="39" t="s">
        <v>2670</v>
      </c>
    </row>
    <row r="164" spans="1:5" ht="12.75">
      <c r="A164" s="35" t="s">
        <v>58</v>
      </c>
      <c r="E164" s="40" t="s">
        <v>5</v>
      </c>
    </row>
    <row r="165" spans="1:5" ht="12.75">
      <c r="A165" t="s">
        <v>60</v>
      </c>
      <c r="E165" s="39" t="s">
        <v>5</v>
      </c>
    </row>
    <row r="166" spans="1:16" ht="25.5">
      <c r="A166" t="s">
        <v>50</v>
      </c>
      <c s="34" t="s">
        <v>212</v>
      </c>
      <c s="34" t="s">
        <v>2671</v>
      </c>
      <c s="35" t="s">
        <v>5</v>
      </c>
      <c s="6" t="s">
        <v>2672</v>
      </c>
      <c s="36" t="s">
        <v>251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86</v>
      </c>
      <c>
        <f>(M166*21)/100</f>
      </c>
      <c t="s">
        <v>28</v>
      </c>
    </row>
    <row r="167" spans="1:5" ht="25.5">
      <c r="A167" s="35" t="s">
        <v>56</v>
      </c>
      <c r="E167" s="39" t="s">
        <v>2672</v>
      </c>
    </row>
    <row r="168" spans="1:5" ht="12.75">
      <c r="A168" s="35" t="s">
        <v>58</v>
      </c>
      <c r="E168" s="40" t="s">
        <v>5</v>
      </c>
    </row>
    <row r="169" spans="1:5" ht="12.75">
      <c r="A169" t="s">
        <v>60</v>
      </c>
      <c r="E169" s="39" t="s">
        <v>5</v>
      </c>
    </row>
    <row r="170" spans="1:16" ht="12.75">
      <c r="A170" t="s">
        <v>50</v>
      </c>
      <c s="34" t="s">
        <v>216</v>
      </c>
      <c s="34" t="s">
        <v>2673</v>
      </c>
      <c s="35" t="s">
        <v>5</v>
      </c>
      <c s="6" t="s">
        <v>2674</v>
      </c>
      <c s="36" t="s">
        <v>1682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86</v>
      </c>
      <c>
        <f>(M170*21)/100</f>
      </c>
      <c t="s">
        <v>28</v>
      </c>
    </row>
    <row r="171" spans="1:5" ht="12.75">
      <c r="A171" s="35" t="s">
        <v>56</v>
      </c>
      <c r="E171" s="39" t="s">
        <v>2674</v>
      </c>
    </row>
    <row r="172" spans="1:5" ht="12.75">
      <c r="A172" s="35" t="s">
        <v>58</v>
      </c>
      <c r="E172" s="40" t="s">
        <v>5</v>
      </c>
    </row>
    <row r="173" spans="1:5" ht="12.75">
      <c r="A173" t="s">
        <v>60</v>
      </c>
      <c r="E173" s="39" t="s">
        <v>5</v>
      </c>
    </row>
    <row r="174" spans="1:16" ht="12.75">
      <c r="A174" t="s">
        <v>50</v>
      </c>
      <c s="34" t="s">
        <v>220</v>
      </c>
      <c s="34" t="s">
        <v>2675</v>
      </c>
      <c s="35" t="s">
        <v>5</v>
      </c>
      <c s="6" t="s">
        <v>2604</v>
      </c>
      <c s="36" t="s">
        <v>1682</v>
      </c>
      <c s="37">
        <v>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86</v>
      </c>
      <c>
        <f>(M174*21)/100</f>
      </c>
      <c t="s">
        <v>28</v>
      </c>
    </row>
    <row r="175" spans="1:5" ht="12.75">
      <c r="A175" s="35" t="s">
        <v>56</v>
      </c>
      <c r="E175" s="39" t="s">
        <v>2604</v>
      </c>
    </row>
    <row r="176" spans="1:5" ht="12.75">
      <c r="A176" s="35" t="s">
        <v>58</v>
      </c>
      <c r="E176" s="40" t="s">
        <v>5</v>
      </c>
    </row>
    <row r="177" spans="1:5" ht="12.75">
      <c r="A177" t="s">
        <v>60</v>
      </c>
      <c r="E177" s="39" t="s">
        <v>5</v>
      </c>
    </row>
    <row r="178" spans="1:16" ht="12.75">
      <c r="A178" t="s">
        <v>50</v>
      </c>
      <c s="34" t="s">
        <v>224</v>
      </c>
      <c s="34" t="s">
        <v>2676</v>
      </c>
      <c s="35" t="s">
        <v>5</v>
      </c>
      <c s="6" t="s">
        <v>2677</v>
      </c>
      <c s="36" t="s">
        <v>1682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86</v>
      </c>
      <c>
        <f>(M178*21)/100</f>
      </c>
      <c t="s">
        <v>28</v>
      </c>
    </row>
    <row r="179" spans="1:5" ht="12.75">
      <c r="A179" s="35" t="s">
        <v>56</v>
      </c>
      <c r="E179" s="39" t="s">
        <v>2677</v>
      </c>
    </row>
    <row r="180" spans="1:5" ht="12.75">
      <c r="A180" s="35" t="s">
        <v>58</v>
      </c>
      <c r="E180" s="40" t="s">
        <v>5</v>
      </c>
    </row>
    <row r="181" spans="1:5" ht="12.75">
      <c r="A181" t="s">
        <v>60</v>
      </c>
      <c r="E181" s="39" t="s">
        <v>5</v>
      </c>
    </row>
    <row r="182" spans="1:16" ht="12.75">
      <c r="A182" t="s">
        <v>50</v>
      </c>
      <c s="34" t="s">
        <v>227</v>
      </c>
      <c s="34" t="s">
        <v>2678</v>
      </c>
      <c s="35" t="s">
        <v>5</v>
      </c>
      <c s="6" t="s">
        <v>2679</v>
      </c>
      <c s="36" t="s">
        <v>1682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86</v>
      </c>
      <c>
        <f>(M182*21)/100</f>
      </c>
      <c t="s">
        <v>28</v>
      </c>
    </row>
    <row r="183" spans="1:5" ht="12.75">
      <c r="A183" s="35" t="s">
        <v>56</v>
      </c>
      <c r="E183" s="39" t="s">
        <v>2679</v>
      </c>
    </row>
    <row r="184" spans="1:5" ht="12.75">
      <c r="A184" s="35" t="s">
        <v>58</v>
      </c>
      <c r="E184" s="40" t="s">
        <v>5</v>
      </c>
    </row>
    <row r="185" spans="1:5" ht="12.75">
      <c r="A185" t="s">
        <v>60</v>
      </c>
      <c r="E185" s="39" t="s">
        <v>5</v>
      </c>
    </row>
    <row r="186" spans="1:16" ht="25.5">
      <c r="A186" t="s">
        <v>50</v>
      </c>
      <c s="34" t="s">
        <v>230</v>
      </c>
      <c s="34" t="s">
        <v>2680</v>
      </c>
      <c s="35" t="s">
        <v>5</v>
      </c>
      <c s="6" t="s">
        <v>2681</v>
      </c>
      <c s="36" t="s">
        <v>251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86</v>
      </c>
      <c>
        <f>(M186*21)/100</f>
      </c>
      <c t="s">
        <v>28</v>
      </c>
    </row>
    <row r="187" spans="1:5" ht="25.5">
      <c r="A187" s="35" t="s">
        <v>56</v>
      </c>
      <c r="E187" s="39" t="s">
        <v>2681</v>
      </c>
    </row>
    <row r="188" spans="1:5" ht="12.75">
      <c r="A188" s="35" t="s">
        <v>58</v>
      </c>
      <c r="E188" s="40" t="s">
        <v>5</v>
      </c>
    </row>
    <row r="189" spans="1:5" ht="12.75">
      <c r="A189" t="s">
        <v>60</v>
      </c>
      <c r="E189" s="39" t="s">
        <v>5</v>
      </c>
    </row>
    <row r="190" spans="1:16" ht="25.5">
      <c r="A190" t="s">
        <v>50</v>
      </c>
      <c s="34" t="s">
        <v>233</v>
      </c>
      <c s="34" t="s">
        <v>2682</v>
      </c>
      <c s="35" t="s">
        <v>5</v>
      </c>
      <c s="6" t="s">
        <v>2683</v>
      </c>
      <c s="36" t="s">
        <v>2609</v>
      </c>
      <c s="37">
        <v>94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86</v>
      </c>
      <c>
        <f>(M190*21)/100</f>
      </c>
      <c t="s">
        <v>28</v>
      </c>
    </row>
    <row r="191" spans="1:5" ht="25.5">
      <c r="A191" s="35" t="s">
        <v>56</v>
      </c>
      <c r="E191" s="39" t="s">
        <v>2683</v>
      </c>
    </row>
    <row r="192" spans="1:5" ht="12.75">
      <c r="A192" s="35" t="s">
        <v>58</v>
      </c>
      <c r="E192" s="40" t="s">
        <v>5</v>
      </c>
    </row>
    <row r="193" spans="1:5" ht="12.75">
      <c r="A193" t="s">
        <v>60</v>
      </c>
      <c r="E193" s="39" t="s">
        <v>5</v>
      </c>
    </row>
    <row r="194" spans="1:16" ht="12.75">
      <c r="A194" t="s">
        <v>50</v>
      </c>
      <c s="34" t="s">
        <v>236</v>
      </c>
      <c s="34" t="s">
        <v>2684</v>
      </c>
      <c s="35" t="s">
        <v>5</v>
      </c>
      <c s="6" t="s">
        <v>2685</v>
      </c>
      <c s="36" t="s">
        <v>54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86</v>
      </c>
      <c>
        <f>(M194*21)/100</f>
      </c>
      <c t="s">
        <v>28</v>
      </c>
    </row>
    <row r="195" spans="1:5" ht="12.75">
      <c r="A195" s="35" t="s">
        <v>56</v>
      </c>
      <c r="E195" s="39" t="s">
        <v>2685</v>
      </c>
    </row>
    <row r="196" spans="1:5" ht="12.75">
      <c r="A196" s="35" t="s">
        <v>58</v>
      </c>
      <c r="E196" s="40" t="s">
        <v>5</v>
      </c>
    </row>
    <row r="197" spans="1:5" ht="12.75">
      <c r="A197" t="s">
        <v>60</v>
      </c>
      <c r="E197" s="39" t="s">
        <v>5</v>
      </c>
    </row>
    <row r="198" spans="1:16" ht="12.75">
      <c r="A198" t="s">
        <v>50</v>
      </c>
      <c s="34" t="s">
        <v>239</v>
      </c>
      <c s="34" t="s">
        <v>2686</v>
      </c>
      <c s="35" t="s">
        <v>5</v>
      </c>
      <c s="6" t="s">
        <v>2641</v>
      </c>
      <c s="36" t="s">
        <v>251</v>
      </c>
      <c s="37">
        <v>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86</v>
      </c>
      <c>
        <f>(M198*21)/100</f>
      </c>
      <c t="s">
        <v>28</v>
      </c>
    </row>
    <row r="199" spans="1:5" ht="12.75">
      <c r="A199" s="35" t="s">
        <v>56</v>
      </c>
      <c r="E199" s="39" t="s">
        <v>2641</v>
      </c>
    </row>
    <row r="200" spans="1:5" ht="12.75">
      <c r="A200" s="35" t="s">
        <v>58</v>
      </c>
      <c r="E200" s="40" t="s">
        <v>5</v>
      </c>
    </row>
    <row r="201" spans="1:5" ht="12.75">
      <c r="A201" t="s">
        <v>60</v>
      </c>
      <c r="E201" s="39" t="s">
        <v>5</v>
      </c>
    </row>
    <row r="202" spans="1:16" ht="12.75">
      <c r="A202" t="s">
        <v>50</v>
      </c>
      <c s="34" t="s">
        <v>242</v>
      </c>
      <c s="34" t="s">
        <v>2687</v>
      </c>
      <c s="35" t="s">
        <v>5</v>
      </c>
      <c s="6" t="s">
        <v>2688</v>
      </c>
      <c s="36" t="s">
        <v>251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86</v>
      </c>
      <c>
        <f>(M202*21)/100</f>
      </c>
      <c t="s">
        <v>28</v>
      </c>
    </row>
    <row r="203" spans="1:5" ht="12.75">
      <c r="A203" s="35" t="s">
        <v>56</v>
      </c>
      <c r="E203" s="39" t="s">
        <v>2688</v>
      </c>
    </row>
    <row r="204" spans="1:5" ht="12.75">
      <c r="A204" s="35" t="s">
        <v>58</v>
      </c>
      <c r="E204" s="40" t="s">
        <v>5</v>
      </c>
    </row>
    <row r="205" spans="1:5" ht="12.75">
      <c r="A205" t="s">
        <v>60</v>
      </c>
      <c r="E205" s="39" t="s">
        <v>5</v>
      </c>
    </row>
    <row r="206" spans="1:16" ht="25.5">
      <c r="A206" t="s">
        <v>50</v>
      </c>
      <c s="34" t="s">
        <v>253</v>
      </c>
      <c s="34" t="s">
        <v>2689</v>
      </c>
      <c s="35" t="s">
        <v>5</v>
      </c>
      <c s="6" t="s">
        <v>2690</v>
      </c>
      <c s="36" t="s">
        <v>2609</v>
      </c>
      <c s="37">
        <v>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86</v>
      </c>
      <c>
        <f>(M206*21)/100</f>
      </c>
      <c t="s">
        <v>28</v>
      </c>
    </row>
    <row r="207" spans="1:5" ht="25.5">
      <c r="A207" s="35" t="s">
        <v>56</v>
      </c>
      <c r="E207" s="39" t="s">
        <v>2690</v>
      </c>
    </row>
    <row r="208" spans="1:5" ht="12.75">
      <c r="A208" s="35" t="s">
        <v>58</v>
      </c>
      <c r="E208" s="40" t="s">
        <v>5</v>
      </c>
    </row>
    <row r="209" spans="1:5" ht="12.75">
      <c r="A209" t="s">
        <v>60</v>
      </c>
      <c r="E209" s="39" t="s">
        <v>5</v>
      </c>
    </row>
    <row r="210" spans="1:16" ht="25.5">
      <c r="A210" t="s">
        <v>50</v>
      </c>
      <c s="34" t="s">
        <v>257</v>
      </c>
      <c s="34" t="s">
        <v>2691</v>
      </c>
      <c s="35" t="s">
        <v>5</v>
      </c>
      <c s="6" t="s">
        <v>2692</v>
      </c>
      <c s="36" t="s">
        <v>2609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86</v>
      </c>
      <c>
        <f>(M210*21)/100</f>
      </c>
      <c t="s">
        <v>28</v>
      </c>
    </row>
    <row r="211" spans="1:5" ht="25.5">
      <c r="A211" s="35" t="s">
        <v>56</v>
      </c>
      <c r="E211" s="39" t="s">
        <v>2692</v>
      </c>
    </row>
    <row r="212" spans="1:5" ht="12.75">
      <c r="A212" s="35" t="s">
        <v>58</v>
      </c>
      <c r="E212" s="40" t="s">
        <v>5</v>
      </c>
    </row>
    <row r="213" spans="1:5" ht="12.75">
      <c r="A213" t="s">
        <v>60</v>
      </c>
      <c r="E213" s="39" t="s">
        <v>5</v>
      </c>
    </row>
    <row r="214" spans="1:16" ht="25.5">
      <c r="A214" t="s">
        <v>50</v>
      </c>
      <c s="34" t="s">
        <v>261</v>
      </c>
      <c s="34" t="s">
        <v>2693</v>
      </c>
      <c s="35" t="s">
        <v>5</v>
      </c>
      <c s="6" t="s">
        <v>2666</v>
      </c>
      <c s="36" t="s">
        <v>54</v>
      </c>
      <c s="37">
        <v>2.5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86</v>
      </c>
      <c>
        <f>(M214*21)/100</f>
      </c>
      <c t="s">
        <v>28</v>
      </c>
    </row>
    <row r="215" spans="1:5" ht="25.5">
      <c r="A215" s="35" t="s">
        <v>56</v>
      </c>
      <c r="E215" s="39" t="s">
        <v>2666</v>
      </c>
    </row>
    <row r="216" spans="1:5" ht="12.75">
      <c r="A216" s="35" t="s">
        <v>58</v>
      </c>
      <c r="E216" s="40" t="s">
        <v>5</v>
      </c>
    </row>
    <row r="217" spans="1:5" ht="12.75">
      <c r="A217" t="s">
        <v>60</v>
      </c>
      <c r="E217" s="39" t="s">
        <v>5</v>
      </c>
    </row>
    <row r="218" spans="1:13" ht="12.75">
      <c r="A218" t="s">
        <v>47</v>
      </c>
      <c r="C218" s="31" t="s">
        <v>2694</v>
      </c>
      <c r="E218" s="33" t="s">
        <v>2695</v>
      </c>
      <c r="J218" s="32">
        <f>0</f>
      </c>
      <c s="32">
        <f>0</f>
      </c>
      <c s="32">
        <f>0+L219+L223+L227+L231+L235+L239</f>
      </c>
      <c s="32">
        <f>0+M219+M223+M227+M231+M235+M239</f>
      </c>
    </row>
    <row r="219" spans="1:16" ht="12.75">
      <c r="A219" t="s">
        <v>50</v>
      </c>
      <c s="34" t="s">
        <v>264</v>
      </c>
      <c s="34" t="s">
        <v>2696</v>
      </c>
      <c s="35" t="s">
        <v>5</v>
      </c>
      <c s="6" t="s">
        <v>2697</v>
      </c>
      <c s="36" t="s">
        <v>251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86</v>
      </c>
      <c>
        <f>(M219*21)/100</f>
      </c>
      <c t="s">
        <v>28</v>
      </c>
    </row>
    <row r="220" spans="1:5" ht="12.75">
      <c r="A220" s="35" t="s">
        <v>56</v>
      </c>
      <c r="E220" s="39" t="s">
        <v>2697</v>
      </c>
    </row>
    <row r="221" spans="1:5" ht="12.75">
      <c r="A221" s="35" t="s">
        <v>58</v>
      </c>
      <c r="E221" s="40" t="s">
        <v>5</v>
      </c>
    </row>
    <row r="222" spans="1:5" ht="12.75">
      <c r="A222" t="s">
        <v>60</v>
      </c>
      <c r="E222" s="39" t="s">
        <v>5</v>
      </c>
    </row>
    <row r="223" spans="1:16" ht="12.75">
      <c r="A223" t="s">
        <v>50</v>
      </c>
      <c s="34" t="s">
        <v>267</v>
      </c>
      <c s="34" t="s">
        <v>2698</v>
      </c>
      <c s="35" t="s">
        <v>5</v>
      </c>
      <c s="6" t="s">
        <v>2699</v>
      </c>
      <c s="36" t="s">
        <v>251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86</v>
      </c>
      <c>
        <f>(M223*21)/100</f>
      </c>
      <c t="s">
        <v>28</v>
      </c>
    </row>
    <row r="224" spans="1:5" ht="12.75">
      <c r="A224" s="35" t="s">
        <v>56</v>
      </c>
      <c r="E224" s="39" t="s">
        <v>2699</v>
      </c>
    </row>
    <row r="225" spans="1:5" ht="12.75">
      <c r="A225" s="35" t="s">
        <v>58</v>
      </c>
      <c r="E225" s="40" t="s">
        <v>5</v>
      </c>
    </row>
    <row r="226" spans="1:5" ht="12.75">
      <c r="A226" t="s">
        <v>60</v>
      </c>
      <c r="E226" s="39" t="s">
        <v>5</v>
      </c>
    </row>
    <row r="227" spans="1:16" ht="12.75">
      <c r="A227" t="s">
        <v>50</v>
      </c>
      <c s="34" t="s">
        <v>270</v>
      </c>
      <c s="34" t="s">
        <v>2700</v>
      </c>
      <c s="35" t="s">
        <v>5</v>
      </c>
      <c s="6" t="s">
        <v>2701</v>
      </c>
      <c s="36" t="s">
        <v>251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86</v>
      </c>
      <c>
        <f>(M227*21)/100</f>
      </c>
      <c t="s">
        <v>28</v>
      </c>
    </row>
    <row r="228" spans="1:5" ht="12.75">
      <c r="A228" s="35" t="s">
        <v>56</v>
      </c>
      <c r="E228" s="39" t="s">
        <v>2701</v>
      </c>
    </row>
    <row r="229" spans="1:5" ht="12.75">
      <c r="A229" s="35" t="s">
        <v>58</v>
      </c>
      <c r="E229" s="40" t="s">
        <v>5</v>
      </c>
    </row>
    <row r="230" spans="1:5" ht="12.75">
      <c r="A230" t="s">
        <v>60</v>
      </c>
      <c r="E230" s="39" t="s">
        <v>5</v>
      </c>
    </row>
    <row r="231" spans="1:16" ht="12.75">
      <c r="A231" t="s">
        <v>50</v>
      </c>
      <c s="34" t="s">
        <v>275</v>
      </c>
      <c s="34" t="s">
        <v>2702</v>
      </c>
      <c s="35" t="s">
        <v>5</v>
      </c>
      <c s="6" t="s">
        <v>2703</v>
      </c>
      <c s="36" t="s">
        <v>251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86</v>
      </c>
      <c>
        <f>(M231*21)/100</f>
      </c>
      <c t="s">
        <v>28</v>
      </c>
    </row>
    <row r="232" spans="1:5" ht="12.75">
      <c r="A232" s="35" t="s">
        <v>56</v>
      </c>
      <c r="E232" s="39" t="s">
        <v>2703</v>
      </c>
    </row>
    <row r="233" spans="1:5" ht="12.75">
      <c r="A233" s="35" t="s">
        <v>58</v>
      </c>
      <c r="E233" s="40" t="s">
        <v>5</v>
      </c>
    </row>
    <row r="234" spans="1:5" ht="12.75">
      <c r="A234" t="s">
        <v>60</v>
      </c>
      <c r="E234" s="39" t="s">
        <v>5</v>
      </c>
    </row>
    <row r="235" spans="1:16" ht="12.75">
      <c r="A235" t="s">
        <v>50</v>
      </c>
      <c s="34" t="s">
        <v>279</v>
      </c>
      <c s="34" t="s">
        <v>2704</v>
      </c>
      <c s="35" t="s">
        <v>5</v>
      </c>
      <c s="6" t="s">
        <v>2705</v>
      </c>
      <c s="36" t="s">
        <v>251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86</v>
      </c>
      <c>
        <f>(M235*21)/100</f>
      </c>
      <c t="s">
        <v>28</v>
      </c>
    </row>
    <row r="236" spans="1:5" ht="12.75">
      <c r="A236" s="35" t="s">
        <v>56</v>
      </c>
      <c r="E236" s="39" t="s">
        <v>2705</v>
      </c>
    </row>
    <row r="237" spans="1:5" ht="12.75">
      <c r="A237" s="35" t="s">
        <v>58</v>
      </c>
      <c r="E237" s="40" t="s">
        <v>5</v>
      </c>
    </row>
    <row r="238" spans="1:5" ht="12.75">
      <c r="A238" t="s">
        <v>60</v>
      </c>
      <c r="E238" s="39" t="s">
        <v>5</v>
      </c>
    </row>
    <row r="239" spans="1:16" ht="12.75">
      <c r="A239" t="s">
        <v>50</v>
      </c>
      <c s="34" t="s">
        <v>283</v>
      </c>
      <c s="34" t="s">
        <v>2706</v>
      </c>
      <c s="35" t="s">
        <v>5</v>
      </c>
      <c s="6" t="s">
        <v>2707</v>
      </c>
      <c s="36" t="s">
        <v>251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86</v>
      </c>
      <c>
        <f>(M239*21)/100</f>
      </c>
      <c t="s">
        <v>28</v>
      </c>
    </row>
    <row r="240" spans="1:5" ht="12.75">
      <c r="A240" s="35" t="s">
        <v>56</v>
      </c>
      <c r="E240" s="39" t="s">
        <v>2707</v>
      </c>
    </row>
    <row r="241" spans="1:5" ht="12.75">
      <c r="A241" s="35" t="s">
        <v>58</v>
      </c>
      <c r="E241" s="40" t="s">
        <v>5</v>
      </c>
    </row>
    <row r="242" spans="1:5" ht="12.75">
      <c r="A242" t="s">
        <v>60</v>
      </c>
      <c r="E2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2708</v>
      </c>
      <c s="42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2708</v>
      </c>
      <c r="E4" s="26" t="s">
        <v>2709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2708</v>
      </c>
      <c r="E8" s="30" t="s">
        <v>2711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2712</v>
      </c>
      <c r="E9" s="33" t="s">
        <v>2713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50</v>
      </c>
      <c s="34" t="s">
        <v>51</v>
      </c>
      <c s="34" t="s">
        <v>2714</v>
      </c>
      <c s="35" t="s">
        <v>5</v>
      </c>
      <c s="6" t="s">
        <v>2715</v>
      </c>
      <c s="36" t="s">
        <v>251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38.25">
      <c r="A11" s="35" t="s">
        <v>56</v>
      </c>
      <c r="E11" s="39" t="s">
        <v>2716</v>
      </c>
    </row>
    <row r="12" spans="1:5" ht="25.5">
      <c r="A12" s="35" t="s">
        <v>58</v>
      </c>
      <c r="E12" s="40" t="s">
        <v>2717</v>
      </c>
    </row>
    <row r="13" spans="1:5" ht="12.75">
      <c r="A13" t="s">
        <v>60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2708</v>
      </c>
      <c s="42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2708</v>
      </c>
      <c r="E4" s="26" t="s">
        <v>2709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COUNTIFS(L8:L336,"=0",A8:A336,"P")+COUNTIFS(L8:L336,"",A8:A336,"P")+SUM(Q8:Q336)</f>
      </c>
    </row>
    <row r="8" spans="1:13" ht="12.75">
      <c r="A8" t="s">
        <v>45</v>
      </c>
      <c r="C8" s="28" t="s">
        <v>2719</v>
      </c>
      <c r="E8" s="30" t="s">
        <v>17</v>
      </c>
      <c r="J8" s="29">
        <f>0+J9+J38+J67+J80+J85+J146+J151+J168+J181+J194+J211+J248+J277+J314+J335</f>
      </c>
      <c s="29">
        <f>0+K9+K38+K67+K80+K85+K146+K151+K168+K181+K194+K211+K248+K277+K314+K335</f>
      </c>
      <c s="29">
        <f>0+L9+L38+L67+L80+L85+L146+L151+L168+L181+L194+L211+L248+L277+L314+L335</f>
      </c>
      <c s="29">
        <f>0+M9+M38+M67+M80+M85+M146+M151+M168+M181+M194+M211+M248+M277+M314+M335</f>
      </c>
    </row>
    <row r="9" spans="1:13" ht="12.75">
      <c r="A9" t="s">
        <v>47</v>
      </c>
      <c r="C9" s="31" t="s">
        <v>26</v>
      </c>
      <c r="E9" s="33" t="s">
        <v>168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51</v>
      </c>
      <c s="34" t="s">
        <v>2720</v>
      </c>
      <c s="35" t="s">
        <v>5</v>
      </c>
      <c s="6" t="s">
        <v>2721</v>
      </c>
      <c s="36" t="s">
        <v>54</v>
      </c>
      <c s="37">
        <v>11.742</v>
      </c>
      <c s="36">
        <v>0.14574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2721</v>
      </c>
    </row>
    <row r="12" spans="1:5" ht="12.75">
      <c r="A12" s="35" t="s">
        <v>58</v>
      </c>
      <c r="E12" s="40" t="s">
        <v>2722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28</v>
      </c>
      <c s="34" t="s">
        <v>2723</v>
      </c>
      <c s="35" t="s">
        <v>5</v>
      </c>
      <c s="6" t="s">
        <v>2724</v>
      </c>
      <c s="36" t="s">
        <v>184</v>
      </c>
      <c s="37">
        <v>2</v>
      </c>
      <c s="36">
        <v>0.02228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2724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25.5">
      <c r="A18" t="s">
        <v>50</v>
      </c>
      <c s="34" t="s">
        <v>26</v>
      </c>
      <c s="34" t="s">
        <v>182</v>
      </c>
      <c s="35" t="s">
        <v>5</v>
      </c>
      <c s="6" t="s">
        <v>183</v>
      </c>
      <c s="36" t="s">
        <v>184</v>
      </c>
      <c s="37">
        <v>2</v>
      </c>
      <c s="36">
        <v>0.02628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183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25.5">
      <c r="A22" t="s">
        <v>50</v>
      </c>
      <c s="34" t="s">
        <v>69</v>
      </c>
      <c s="34" t="s">
        <v>186</v>
      </c>
      <c s="35" t="s">
        <v>5</v>
      </c>
      <c s="6" t="s">
        <v>187</v>
      </c>
      <c s="36" t="s">
        <v>184</v>
      </c>
      <c s="37">
        <v>2</v>
      </c>
      <c s="36">
        <v>0.05528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187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25.5">
      <c r="A26" t="s">
        <v>50</v>
      </c>
      <c s="34" t="s">
        <v>73</v>
      </c>
      <c s="34" t="s">
        <v>209</v>
      </c>
      <c s="35" t="s">
        <v>5</v>
      </c>
      <c s="6" t="s">
        <v>210</v>
      </c>
      <c s="36" t="s">
        <v>54</v>
      </c>
      <c s="37">
        <v>81.198</v>
      </c>
      <c s="36">
        <v>0.05897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210</v>
      </c>
    </row>
    <row r="28" spans="1:5" ht="12.75">
      <c r="A28" s="35" t="s">
        <v>58</v>
      </c>
      <c r="E28" s="40" t="s">
        <v>2725</v>
      </c>
    </row>
    <row r="29" spans="1:5" ht="12.75">
      <c r="A29" t="s">
        <v>60</v>
      </c>
      <c r="E29" s="39" t="s">
        <v>5</v>
      </c>
    </row>
    <row r="30" spans="1:16" ht="25.5">
      <c r="A30" t="s">
        <v>50</v>
      </c>
      <c s="34" t="s">
        <v>27</v>
      </c>
      <c s="34" t="s">
        <v>221</v>
      </c>
      <c s="35" t="s">
        <v>5</v>
      </c>
      <c s="6" t="s">
        <v>222</v>
      </c>
      <c s="36" t="s">
        <v>54</v>
      </c>
      <c s="37">
        <v>1.43</v>
      </c>
      <c s="36">
        <v>0.07991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222</v>
      </c>
    </row>
    <row r="32" spans="1:5" ht="12.75">
      <c r="A32" s="35" t="s">
        <v>58</v>
      </c>
      <c r="E32" s="40" t="s">
        <v>2726</v>
      </c>
    </row>
    <row r="33" spans="1:5" ht="12.75">
      <c r="A33" t="s">
        <v>60</v>
      </c>
      <c r="E33" s="39" t="s">
        <v>5</v>
      </c>
    </row>
    <row r="34" spans="1:16" ht="25.5">
      <c r="A34" t="s">
        <v>50</v>
      </c>
      <c s="34" t="s">
        <v>83</v>
      </c>
      <c s="34" t="s">
        <v>2727</v>
      </c>
      <c s="35" t="s">
        <v>5</v>
      </c>
      <c s="6" t="s">
        <v>2728</v>
      </c>
      <c s="36" t="s">
        <v>54</v>
      </c>
      <c s="37">
        <v>5.72</v>
      </c>
      <c s="36">
        <v>0.15414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2728</v>
      </c>
    </row>
    <row r="36" spans="1:5" ht="12.75">
      <c r="A36" s="35" t="s">
        <v>58</v>
      </c>
      <c r="E36" s="40" t="s">
        <v>2729</v>
      </c>
    </row>
    <row r="37" spans="1:5" ht="12.75">
      <c r="A37" t="s">
        <v>60</v>
      </c>
      <c r="E37" s="39" t="s">
        <v>5</v>
      </c>
    </row>
    <row r="38" spans="1:13" ht="12.75">
      <c r="A38" t="s">
        <v>47</v>
      </c>
      <c r="C38" s="31" t="s">
        <v>27</v>
      </c>
      <c r="E38" s="33" t="s">
        <v>2730</v>
      </c>
      <c r="J38" s="32">
        <f>0</f>
      </c>
      <c s="32">
        <f>0</f>
      </c>
      <c s="32">
        <f>0+L39+L43+L47+L51+L55+L59+L63</f>
      </c>
      <c s="32">
        <f>0+M39+M43+M47+M51+M55+M59+M63</f>
      </c>
    </row>
    <row r="39" spans="1:16" ht="25.5">
      <c r="A39" t="s">
        <v>50</v>
      </c>
      <c s="34" t="s">
        <v>91</v>
      </c>
      <c s="34" t="s">
        <v>326</v>
      </c>
      <c s="35" t="s">
        <v>5</v>
      </c>
      <c s="6" t="s">
        <v>327</v>
      </c>
      <c s="36" t="s">
        <v>54</v>
      </c>
      <c s="37">
        <v>290.544</v>
      </c>
      <c s="36">
        <v>0.00438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25.5">
      <c r="A40" s="35" t="s">
        <v>56</v>
      </c>
      <c r="E40" s="39" t="s">
        <v>327</v>
      </c>
    </row>
    <row r="41" spans="1:5" ht="38.25">
      <c r="A41" s="35" t="s">
        <v>58</v>
      </c>
      <c r="E41" s="40" t="s">
        <v>2731</v>
      </c>
    </row>
    <row r="42" spans="1:5" ht="12.75">
      <c r="A42" t="s">
        <v>60</v>
      </c>
      <c r="E42" s="39" t="s">
        <v>5</v>
      </c>
    </row>
    <row r="43" spans="1:16" ht="25.5">
      <c r="A43" t="s">
        <v>50</v>
      </c>
      <c s="34" t="s">
        <v>95</v>
      </c>
      <c s="34" t="s">
        <v>2732</v>
      </c>
      <c s="35" t="s">
        <v>5</v>
      </c>
      <c s="6" t="s">
        <v>2733</v>
      </c>
      <c s="36" t="s">
        <v>54</v>
      </c>
      <c s="37">
        <v>104.664</v>
      </c>
      <c s="36">
        <v>0.0154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25.5">
      <c r="A44" s="35" t="s">
        <v>56</v>
      </c>
      <c r="E44" s="39" t="s">
        <v>2733</v>
      </c>
    </row>
    <row r="45" spans="1:5" ht="12.75">
      <c r="A45" s="35" t="s">
        <v>58</v>
      </c>
      <c r="E45" s="40" t="s">
        <v>2734</v>
      </c>
    </row>
    <row r="46" spans="1:5" ht="12.75">
      <c r="A46" t="s">
        <v>60</v>
      </c>
      <c r="E46" s="39" t="s">
        <v>5</v>
      </c>
    </row>
    <row r="47" spans="1:16" ht="25.5">
      <c r="A47" t="s">
        <v>50</v>
      </c>
      <c s="34" t="s">
        <v>100</v>
      </c>
      <c s="34" t="s">
        <v>458</v>
      </c>
      <c s="35" t="s">
        <v>5</v>
      </c>
      <c s="6" t="s">
        <v>459</v>
      </c>
      <c s="36" t="s">
        <v>76</v>
      </c>
      <c s="37">
        <v>2.985</v>
      </c>
      <c s="36">
        <v>0.00091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25.5">
      <c r="A48" s="35" t="s">
        <v>56</v>
      </c>
      <c r="E48" s="39" t="s">
        <v>459</v>
      </c>
    </row>
    <row r="49" spans="1:5" ht="25.5">
      <c r="A49" s="35" t="s">
        <v>58</v>
      </c>
      <c r="E49" s="40" t="s">
        <v>2735</v>
      </c>
    </row>
    <row r="50" spans="1:5" ht="12.75">
      <c r="A50" t="s">
        <v>60</v>
      </c>
      <c r="E50" s="39" t="s">
        <v>5</v>
      </c>
    </row>
    <row r="51" spans="1:16" ht="12.75">
      <c r="A51" t="s">
        <v>50</v>
      </c>
      <c s="34" t="s">
        <v>48</v>
      </c>
      <c s="34" t="s">
        <v>466</v>
      </c>
      <c s="35" t="s">
        <v>5</v>
      </c>
      <c s="6" t="s">
        <v>467</v>
      </c>
      <c s="36" t="s">
        <v>54</v>
      </c>
      <c s="37">
        <v>50.6</v>
      </c>
      <c s="36">
        <v>0.11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12.75">
      <c r="A52" s="35" t="s">
        <v>56</v>
      </c>
      <c r="E52" s="39" t="s">
        <v>467</v>
      </c>
    </row>
    <row r="53" spans="1:5" ht="12.75">
      <c r="A53" s="35" t="s">
        <v>58</v>
      </c>
      <c r="E53" s="40" t="s">
        <v>2736</v>
      </c>
    </row>
    <row r="54" spans="1:5" ht="12.75">
      <c r="A54" t="s">
        <v>60</v>
      </c>
      <c r="E54" s="39" t="s">
        <v>5</v>
      </c>
    </row>
    <row r="55" spans="1:16" ht="25.5">
      <c r="A55" t="s">
        <v>50</v>
      </c>
      <c s="34" t="s">
        <v>67</v>
      </c>
      <c s="34" t="s">
        <v>470</v>
      </c>
      <c s="35" t="s">
        <v>5</v>
      </c>
      <c s="6" t="s">
        <v>471</v>
      </c>
      <c s="36" t="s">
        <v>54</v>
      </c>
      <c s="37">
        <v>101.2</v>
      </c>
      <c s="36">
        <v>0.011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25.5">
      <c r="A56" s="35" t="s">
        <v>56</v>
      </c>
      <c r="E56" s="39" t="s">
        <v>471</v>
      </c>
    </row>
    <row r="57" spans="1:5" ht="12.75">
      <c r="A57" s="35" t="s">
        <v>58</v>
      </c>
      <c r="E57" s="40" t="s">
        <v>2737</v>
      </c>
    </row>
    <row r="58" spans="1:5" ht="12.75">
      <c r="A58" t="s">
        <v>60</v>
      </c>
      <c r="E58" s="39" t="s">
        <v>5</v>
      </c>
    </row>
    <row r="59" spans="1:16" ht="12.75">
      <c r="A59" t="s">
        <v>50</v>
      </c>
      <c s="34" t="s">
        <v>78</v>
      </c>
      <c s="34" t="s">
        <v>474</v>
      </c>
      <c s="35" t="s">
        <v>5</v>
      </c>
      <c s="6" t="s">
        <v>475</v>
      </c>
      <c s="36" t="s">
        <v>54</v>
      </c>
      <c s="37">
        <v>50.6</v>
      </c>
      <c s="36">
        <v>0.00013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12.75">
      <c r="A60" s="35" t="s">
        <v>56</v>
      </c>
      <c r="E60" s="39" t="s">
        <v>475</v>
      </c>
    </row>
    <row r="61" spans="1:5" ht="12.75">
      <c r="A61" s="35" t="s">
        <v>58</v>
      </c>
      <c r="E61" s="40" t="s">
        <v>2736</v>
      </c>
    </row>
    <row r="62" spans="1:5" ht="12.75">
      <c r="A62" t="s">
        <v>60</v>
      </c>
      <c r="E62" s="39" t="s">
        <v>5</v>
      </c>
    </row>
    <row r="63" spans="1:16" ht="25.5">
      <c r="A63" t="s">
        <v>50</v>
      </c>
      <c s="34" t="s">
        <v>114</v>
      </c>
      <c s="34" t="s">
        <v>478</v>
      </c>
      <c s="35" t="s">
        <v>5</v>
      </c>
      <c s="6" t="s">
        <v>479</v>
      </c>
      <c s="36" t="s">
        <v>66</v>
      </c>
      <c s="37">
        <v>91.98</v>
      </c>
      <c s="36">
        <v>2E-05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25.5">
      <c r="A64" s="35" t="s">
        <v>56</v>
      </c>
      <c r="E64" s="39" t="s">
        <v>479</v>
      </c>
    </row>
    <row r="65" spans="1:5" ht="38.25">
      <c r="A65" s="35" t="s">
        <v>58</v>
      </c>
      <c r="E65" s="40" t="s">
        <v>2738</v>
      </c>
    </row>
    <row r="66" spans="1:5" ht="12.75">
      <c r="A66" t="s">
        <v>60</v>
      </c>
      <c r="E66" s="39" t="s">
        <v>5</v>
      </c>
    </row>
    <row r="67" spans="1:13" ht="12.75">
      <c r="A67" t="s">
        <v>47</v>
      </c>
      <c r="C67" s="31" t="s">
        <v>596</v>
      </c>
      <c r="E67" s="33" t="s">
        <v>597</v>
      </c>
      <c r="J67" s="32">
        <f>0</f>
      </c>
      <c s="32">
        <f>0</f>
      </c>
      <c s="32">
        <f>0+L68+L72+L76</f>
      </c>
      <c s="32">
        <f>0+M68+M72+M76</f>
      </c>
    </row>
    <row r="68" spans="1:16" ht="25.5">
      <c r="A68" t="s">
        <v>50</v>
      </c>
      <c s="34" t="s">
        <v>177</v>
      </c>
      <c s="34" t="s">
        <v>599</v>
      </c>
      <c s="35" t="s">
        <v>5</v>
      </c>
      <c s="6" t="s">
        <v>600</v>
      </c>
      <c s="36" t="s">
        <v>54</v>
      </c>
      <c s="37">
        <v>50.6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25.5">
      <c r="A69" s="35" t="s">
        <v>56</v>
      </c>
      <c r="E69" s="39" t="s">
        <v>600</v>
      </c>
    </row>
    <row r="70" spans="1:5" ht="12.75">
      <c r="A70" s="35" t="s">
        <v>58</v>
      </c>
      <c r="E70" s="40" t="s">
        <v>2736</v>
      </c>
    </row>
    <row r="71" spans="1:5" ht="12.75">
      <c r="A71" t="s">
        <v>60</v>
      </c>
      <c r="E71" s="39" t="s">
        <v>5</v>
      </c>
    </row>
    <row r="72" spans="1:16" ht="12.75">
      <c r="A72" t="s">
        <v>50</v>
      </c>
      <c s="34" t="s">
        <v>181</v>
      </c>
      <c s="34" t="s">
        <v>2739</v>
      </c>
      <c s="35" t="s">
        <v>5</v>
      </c>
      <c s="6" t="s">
        <v>2740</v>
      </c>
      <c s="36" t="s">
        <v>54</v>
      </c>
      <c s="37">
        <v>53.13</v>
      </c>
      <c s="36">
        <v>0.0024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2740</v>
      </c>
    </row>
    <row r="74" spans="1:5" ht="12.75">
      <c r="A74" s="35" t="s">
        <v>58</v>
      </c>
      <c r="E74" s="40" t="s">
        <v>2741</v>
      </c>
    </row>
    <row r="75" spans="1:5" ht="12.75">
      <c r="A75" t="s">
        <v>60</v>
      </c>
      <c r="E75" s="39" t="s">
        <v>5</v>
      </c>
    </row>
    <row r="76" spans="1:16" ht="25.5">
      <c r="A76" t="s">
        <v>50</v>
      </c>
      <c s="34" t="s">
        <v>185</v>
      </c>
      <c s="34" t="s">
        <v>656</v>
      </c>
      <c s="35" t="s">
        <v>5</v>
      </c>
      <c s="6" t="s">
        <v>657</v>
      </c>
      <c s="36" t="s">
        <v>118</v>
      </c>
      <c s="37">
        <v>0.128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25.5">
      <c r="A77" s="35" t="s">
        <v>56</v>
      </c>
      <c r="E77" s="39" t="s">
        <v>657</v>
      </c>
    </row>
    <row r="78" spans="1:5" ht="12.75">
      <c r="A78" s="35" t="s">
        <v>58</v>
      </c>
      <c r="E78" s="40" t="s">
        <v>5</v>
      </c>
    </row>
    <row r="79" spans="1:5" ht="12.75">
      <c r="A79" t="s">
        <v>60</v>
      </c>
      <c r="E79" s="39" t="s">
        <v>5</v>
      </c>
    </row>
    <row r="80" spans="1:13" ht="12.75">
      <c r="A80" t="s">
        <v>47</v>
      </c>
      <c r="C80" s="31" t="s">
        <v>658</v>
      </c>
      <c r="E80" s="33" t="s">
        <v>659</v>
      </c>
      <c r="J80" s="32">
        <f>0</f>
      </c>
      <c s="32">
        <f>0</f>
      </c>
      <c s="32">
        <f>0+L81</f>
      </c>
      <c s="32">
        <f>0+M81</f>
      </c>
    </row>
    <row r="81" spans="1:16" ht="12.75">
      <c r="A81" t="s">
        <v>50</v>
      </c>
      <c s="34" t="s">
        <v>188</v>
      </c>
      <c s="34" t="s">
        <v>2742</v>
      </c>
      <c s="35" t="s">
        <v>5</v>
      </c>
      <c s="6" t="s">
        <v>2743</v>
      </c>
      <c s="36" t="s">
        <v>184</v>
      </c>
      <c s="37">
        <v>2</v>
      </c>
      <c s="36">
        <v>0.00077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12.75">
      <c r="A82" s="35" t="s">
        <v>56</v>
      </c>
      <c r="E82" s="39" t="s">
        <v>2743</v>
      </c>
    </row>
    <row r="83" spans="1:5" ht="12.75">
      <c r="A83" s="35" t="s">
        <v>58</v>
      </c>
      <c r="E83" s="40" t="s">
        <v>5</v>
      </c>
    </row>
    <row r="84" spans="1:5" ht="12.75">
      <c r="A84" t="s">
        <v>60</v>
      </c>
      <c r="E84" s="39" t="s">
        <v>5</v>
      </c>
    </row>
    <row r="85" spans="1:13" ht="12.75">
      <c r="A85" t="s">
        <v>47</v>
      </c>
      <c r="C85" s="31" t="s">
        <v>2307</v>
      </c>
      <c r="E85" s="33" t="s">
        <v>2744</v>
      </c>
      <c r="J85" s="32">
        <f>0</f>
      </c>
      <c s="32">
        <f>0</f>
      </c>
      <c s="32">
        <f>0+L86+L90+L94+L98+L102+L106+L110+L114+L118+L122+L126+L130+L134+L138+L142</f>
      </c>
      <c s="32">
        <f>0+M86+M90+M94+M98+M102+M106+M110+M114+M118+M122+M126+M130+M134+M138+M142</f>
      </c>
    </row>
    <row r="86" spans="1:16" ht="25.5">
      <c r="A86" t="s">
        <v>50</v>
      </c>
      <c s="34" t="s">
        <v>191</v>
      </c>
      <c s="34" t="s">
        <v>2745</v>
      </c>
      <c s="35" t="s">
        <v>5</v>
      </c>
      <c s="6" t="s">
        <v>2746</v>
      </c>
      <c s="36" t="s">
        <v>671</v>
      </c>
      <c s="37">
        <v>1</v>
      </c>
      <c s="36">
        <v>0.01697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28</v>
      </c>
    </row>
    <row r="87" spans="1:5" ht="25.5">
      <c r="A87" s="35" t="s">
        <v>56</v>
      </c>
      <c r="E87" s="39" t="s">
        <v>2746</v>
      </c>
    </row>
    <row r="88" spans="1:5" ht="12.75">
      <c r="A88" s="35" t="s">
        <v>58</v>
      </c>
      <c r="E88" s="40" t="s">
        <v>5</v>
      </c>
    </row>
    <row r="89" spans="1:5" ht="12.75">
      <c r="A89" t="s">
        <v>60</v>
      </c>
      <c r="E89" s="39" t="s">
        <v>5</v>
      </c>
    </row>
    <row r="90" spans="1:16" ht="25.5">
      <c r="A90" t="s">
        <v>50</v>
      </c>
      <c s="34" t="s">
        <v>195</v>
      </c>
      <c s="34" t="s">
        <v>2747</v>
      </c>
      <c s="35" t="s">
        <v>5</v>
      </c>
      <c s="6" t="s">
        <v>2748</v>
      </c>
      <c s="36" t="s">
        <v>671</v>
      </c>
      <c s="37">
        <v>5</v>
      </c>
      <c s="36">
        <v>0.01413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28</v>
      </c>
    </row>
    <row r="91" spans="1:5" ht="25.5">
      <c r="A91" s="35" t="s">
        <v>56</v>
      </c>
      <c r="E91" s="39" t="s">
        <v>2748</v>
      </c>
    </row>
    <row r="92" spans="1:5" ht="12.75">
      <c r="A92" s="35" t="s">
        <v>58</v>
      </c>
      <c r="E92" s="40" t="s">
        <v>5</v>
      </c>
    </row>
    <row r="93" spans="1:5" ht="12.75">
      <c r="A93" t="s">
        <v>60</v>
      </c>
      <c r="E93" s="39" t="s">
        <v>5</v>
      </c>
    </row>
    <row r="94" spans="1:16" ht="12.75">
      <c r="A94" t="s">
        <v>50</v>
      </c>
      <c s="34" t="s">
        <v>198</v>
      </c>
      <c s="34" t="s">
        <v>2749</v>
      </c>
      <c s="35" t="s">
        <v>5</v>
      </c>
      <c s="6" t="s">
        <v>2750</v>
      </c>
      <c s="36" t="s">
        <v>671</v>
      </c>
      <c s="37">
        <v>4</v>
      </c>
      <c s="36">
        <v>0.00258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2750</v>
      </c>
    </row>
    <row r="96" spans="1:5" ht="12.75">
      <c r="A96" s="35" t="s">
        <v>58</v>
      </c>
      <c r="E96" s="40" t="s">
        <v>5</v>
      </c>
    </row>
    <row r="97" spans="1:5" ht="12.75">
      <c r="A97" t="s">
        <v>60</v>
      </c>
      <c r="E97" s="39" t="s">
        <v>5</v>
      </c>
    </row>
    <row r="98" spans="1:16" ht="25.5">
      <c r="A98" t="s">
        <v>50</v>
      </c>
      <c s="34" t="s">
        <v>201</v>
      </c>
      <c s="34" t="s">
        <v>2751</v>
      </c>
      <c s="35" t="s">
        <v>5</v>
      </c>
      <c s="6" t="s">
        <v>2752</v>
      </c>
      <c s="36" t="s">
        <v>671</v>
      </c>
      <c s="37">
        <v>1</v>
      </c>
      <c s="36">
        <v>0.01921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25.5">
      <c r="A99" s="35" t="s">
        <v>56</v>
      </c>
      <c r="E99" s="39" t="s">
        <v>2752</v>
      </c>
    </row>
    <row r="100" spans="1:5" ht="12.75">
      <c r="A100" s="35" t="s">
        <v>58</v>
      </c>
      <c r="E100" s="40" t="s">
        <v>5</v>
      </c>
    </row>
    <row r="101" spans="1:5" ht="12.75">
      <c r="A101" t="s">
        <v>60</v>
      </c>
      <c r="E101" s="39" t="s">
        <v>5</v>
      </c>
    </row>
    <row r="102" spans="1:16" ht="25.5">
      <c r="A102" t="s">
        <v>50</v>
      </c>
      <c s="34" t="s">
        <v>204</v>
      </c>
      <c s="34" t="s">
        <v>2753</v>
      </c>
      <c s="35" t="s">
        <v>5</v>
      </c>
      <c s="6" t="s">
        <v>2754</v>
      </c>
      <c s="36" t="s">
        <v>671</v>
      </c>
      <c s="37">
        <v>2</v>
      </c>
      <c s="36">
        <v>0.00666</v>
      </c>
      <c s="36">
        <f>ROUND(G102*H102,6)</f>
      </c>
      <c r="L102" s="38">
        <v>0</v>
      </c>
      <c s="32">
        <f>ROUND(ROUND(L102,2)*ROUND(G102,3),2)</f>
      </c>
      <c s="36" t="s">
        <v>86</v>
      </c>
      <c>
        <f>(M102*21)/100</f>
      </c>
      <c t="s">
        <v>28</v>
      </c>
    </row>
    <row r="103" spans="1:5" ht="25.5">
      <c r="A103" s="35" t="s">
        <v>56</v>
      </c>
      <c r="E103" s="39" t="s">
        <v>2754</v>
      </c>
    </row>
    <row r="104" spans="1:5" ht="12.75">
      <c r="A104" s="35" t="s">
        <v>58</v>
      </c>
      <c r="E104" s="40" t="s">
        <v>5</v>
      </c>
    </row>
    <row r="105" spans="1:5" ht="12.75">
      <c r="A105" t="s">
        <v>60</v>
      </c>
      <c r="E105" s="39" t="s">
        <v>5</v>
      </c>
    </row>
    <row r="106" spans="1:16" ht="12.75">
      <c r="A106" t="s">
        <v>50</v>
      </c>
      <c s="34" t="s">
        <v>220</v>
      </c>
      <c s="34" t="s">
        <v>2755</v>
      </c>
      <c s="35" t="s">
        <v>5</v>
      </c>
      <c s="6" t="s">
        <v>2756</v>
      </c>
      <c s="36" t="s">
        <v>671</v>
      </c>
      <c s="37">
        <v>1</v>
      </c>
      <c s="36">
        <v>0.0011</v>
      </c>
      <c s="36">
        <f>ROUND(G106*H106,6)</f>
      </c>
      <c r="L106" s="38">
        <v>0</v>
      </c>
      <c s="32">
        <f>ROUND(ROUND(L106,2)*ROUND(G106,3),2)</f>
      </c>
      <c s="36" t="s">
        <v>86</v>
      </c>
      <c>
        <f>(M106*21)/100</f>
      </c>
      <c t="s">
        <v>28</v>
      </c>
    </row>
    <row r="107" spans="1:5" ht="12.75">
      <c r="A107" s="35" t="s">
        <v>56</v>
      </c>
      <c r="E107" s="39" t="s">
        <v>2756</v>
      </c>
    </row>
    <row r="108" spans="1:5" ht="12.75">
      <c r="A108" s="35" t="s">
        <v>58</v>
      </c>
      <c r="E108" s="40" t="s">
        <v>5</v>
      </c>
    </row>
    <row r="109" spans="1:5" ht="12.75">
      <c r="A109" t="s">
        <v>60</v>
      </c>
      <c r="E109" s="39" t="s">
        <v>5</v>
      </c>
    </row>
    <row r="110" spans="1:16" ht="12.75">
      <c r="A110" t="s">
        <v>50</v>
      </c>
      <c s="34" t="s">
        <v>224</v>
      </c>
      <c s="34" t="s">
        <v>2757</v>
      </c>
      <c s="35" t="s">
        <v>5</v>
      </c>
      <c s="6" t="s">
        <v>2758</v>
      </c>
      <c s="36" t="s">
        <v>671</v>
      </c>
      <c s="37">
        <v>1</v>
      </c>
      <c s="36">
        <v>0.0011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28</v>
      </c>
    </row>
    <row r="111" spans="1:5" ht="12.75">
      <c r="A111" s="35" t="s">
        <v>56</v>
      </c>
      <c r="E111" s="39" t="s">
        <v>2758</v>
      </c>
    </row>
    <row r="112" spans="1:5" ht="12.75">
      <c r="A112" s="35" t="s">
        <v>58</v>
      </c>
      <c r="E112" s="40" t="s">
        <v>5</v>
      </c>
    </row>
    <row r="113" spans="1:5" ht="12.75">
      <c r="A113" t="s">
        <v>60</v>
      </c>
      <c r="E113" s="39" t="s">
        <v>5</v>
      </c>
    </row>
    <row r="114" spans="1:16" ht="12.75">
      <c r="A114" t="s">
        <v>50</v>
      </c>
      <c s="34" t="s">
        <v>227</v>
      </c>
      <c s="34" t="s">
        <v>2759</v>
      </c>
      <c s="35" t="s">
        <v>5</v>
      </c>
      <c s="6" t="s">
        <v>2760</v>
      </c>
      <c s="36" t="s">
        <v>671</v>
      </c>
      <c s="37">
        <v>1</v>
      </c>
      <c s="36">
        <v>0.0011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28</v>
      </c>
    </row>
    <row r="115" spans="1:5" ht="12.75">
      <c r="A115" s="35" t="s">
        <v>56</v>
      </c>
      <c r="E115" s="39" t="s">
        <v>2760</v>
      </c>
    </row>
    <row r="116" spans="1:5" ht="12.75">
      <c r="A116" s="35" t="s">
        <v>58</v>
      </c>
      <c r="E116" s="40" t="s">
        <v>5</v>
      </c>
    </row>
    <row r="117" spans="1:5" ht="12.75">
      <c r="A117" t="s">
        <v>60</v>
      </c>
      <c r="E117" s="39" t="s">
        <v>5</v>
      </c>
    </row>
    <row r="118" spans="1:16" ht="12.75">
      <c r="A118" t="s">
        <v>50</v>
      </c>
      <c s="34" t="s">
        <v>253</v>
      </c>
      <c s="34" t="s">
        <v>2761</v>
      </c>
      <c s="35" t="s">
        <v>5</v>
      </c>
      <c s="6" t="s">
        <v>2762</v>
      </c>
      <c s="36" t="s">
        <v>671</v>
      </c>
      <c s="37">
        <v>4</v>
      </c>
      <c s="36">
        <v>0.00052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28</v>
      </c>
    </row>
    <row r="119" spans="1:5" ht="12.75">
      <c r="A119" s="35" t="s">
        <v>56</v>
      </c>
      <c r="E119" s="39" t="s">
        <v>2762</v>
      </c>
    </row>
    <row r="120" spans="1:5" ht="12.75">
      <c r="A120" s="35" t="s">
        <v>58</v>
      </c>
      <c r="E120" s="40" t="s">
        <v>5</v>
      </c>
    </row>
    <row r="121" spans="1:5" ht="12.75">
      <c r="A121" t="s">
        <v>60</v>
      </c>
      <c r="E121" s="39" t="s">
        <v>5</v>
      </c>
    </row>
    <row r="122" spans="1:16" ht="12.75">
      <c r="A122" t="s">
        <v>50</v>
      </c>
      <c s="34" t="s">
        <v>267</v>
      </c>
      <c s="34" t="s">
        <v>2763</v>
      </c>
      <c s="35" t="s">
        <v>5</v>
      </c>
      <c s="6" t="s">
        <v>2764</v>
      </c>
      <c s="36" t="s">
        <v>671</v>
      </c>
      <c s="37">
        <v>1</v>
      </c>
      <c s="36">
        <v>0.00052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28</v>
      </c>
    </row>
    <row r="123" spans="1:5" ht="12.75">
      <c r="A123" s="35" t="s">
        <v>56</v>
      </c>
      <c r="E123" s="39" t="s">
        <v>2764</v>
      </c>
    </row>
    <row r="124" spans="1:5" ht="12.75">
      <c r="A124" s="35" t="s">
        <v>58</v>
      </c>
      <c r="E124" s="40" t="s">
        <v>5</v>
      </c>
    </row>
    <row r="125" spans="1:5" ht="12.75">
      <c r="A125" t="s">
        <v>60</v>
      </c>
      <c r="E125" s="39" t="s">
        <v>5</v>
      </c>
    </row>
    <row r="126" spans="1:16" ht="12.75">
      <c r="A126" t="s">
        <v>50</v>
      </c>
      <c s="34" t="s">
        <v>283</v>
      </c>
      <c s="34" t="s">
        <v>2765</v>
      </c>
      <c s="35" t="s">
        <v>5</v>
      </c>
      <c s="6" t="s">
        <v>2766</v>
      </c>
      <c s="36" t="s">
        <v>671</v>
      </c>
      <c s="37">
        <v>1</v>
      </c>
      <c s="36">
        <v>0.00052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28</v>
      </c>
    </row>
    <row r="127" spans="1:5" ht="12.75">
      <c r="A127" s="35" t="s">
        <v>56</v>
      </c>
      <c r="E127" s="39" t="s">
        <v>2766</v>
      </c>
    </row>
    <row r="128" spans="1:5" ht="12.75">
      <c r="A128" s="35" t="s">
        <v>58</v>
      </c>
      <c r="E128" s="40" t="s">
        <v>5</v>
      </c>
    </row>
    <row r="129" spans="1:5" ht="12.75">
      <c r="A129" t="s">
        <v>60</v>
      </c>
      <c r="E129" s="39" t="s">
        <v>5</v>
      </c>
    </row>
    <row r="130" spans="1:16" ht="25.5">
      <c r="A130" t="s">
        <v>50</v>
      </c>
      <c s="34" t="s">
        <v>286</v>
      </c>
      <c s="34" t="s">
        <v>2767</v>
      </c>
      <c s="35" t="s">
        <v>5</v>
      </c>
      <c s="6" t="s">
        <v>2768</v>
      </c>
      <c s="36" t="s">
        <v>671</v>
      </c>
      <c s="37">
        <v>1</v>
      </c>
      <c s="36">
        <v>0.01865</v>
      </c>
      <c s="36">
        <f>ROUND(G130*H130,6)</f>
      </c>
      <c r="L130" s="38">
        <v>0</v>
      </c>
      <c s="32">
        <f>ROUND(ROUND(L130,2)*ROUND(G130,3),2)</f>
      </c>
      <c s="36" t="s">
        <v>86</v>
      </c>
      <c>
        <f>(M130*21)/100</f>
      </c>
      <c t="s">
        <v>28</v>
      </c>
    </row>
    <row r="131" spans="1:5" ht="25.5">
      <c r="A131" s="35" t="s">
        <v>56</v>
      </c>
      <c r="E131" s="39" t="s">
        <v>2768</v>
      </c>
    </row>
    <row r="132" spans="1:5" ht="12.75">
      <c r="A132" s="35" t="s">
        <v>58</v>
      </c>
      <c r="E132" s="40" t="s">
        <v>5</v>
      </c>
    </row>
    <row r="133" spans="1:5" ht="12.75">
      <c r="A133" t="s">
        <v>60</v>
      </c>
      <c r="E133" s="39" t="s">
        <v>5</v>
      </c>
    </row>
    <row r="134" spans="1:16" ht="12.75">
      <c r="A134" t="s">
        <v>50</v>
      </c>
      <c s="34" t="s">
        <v>291</v>
      </c>
      <c s="34" t="s">
        <v>2769</v>
      </c>
      <c s="35" t="s">
        <v>5</v>
      </c>
      <c s="6" t="s">
        <v>2770</v>
      </c>
      <c s="36" t="s">
        <v>671</v>
      </c>
      <c s="37">
        <v>1</v>
      </c>
      <c s="36">
        <v>0.0018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12.75">
      <c r="A135" s="35" t="s">
        <v>56</v>
      </c>
      <c r="E135" s="39" t="s">
        <v>2770</v>
      </c>
    </row>
    <row r="136" spans="1:5" ht="12.75">
      <c r="A136" s="35" t="s">
        <v>58</v>
      </c>
      <c r="E136" s="40" t="s">
        <v>5</v>
      </c>
    </row>
    <row r="137" spans="1:5" ht="12.75">
      <c r="A137" t="s">
        <v>60</v>
      </c>
      <c r="E137" s="39" t="s">
        <v>5</v>
      </c>
    </row>
    <row r="138" spans="1:16" ht="25.5">
      <c r="A138" t="s">
        <v>50</v>
      </c>
      <c s="34" t="s">
        <v>295</v>
      </c>
      <c s="34" t="s">
        <v>2771</v>
      </c>
      <c s="35" t="s">
        <v>5</v>
      </c>
      <c s="6" t="s">
        <v>2772</v>
      </c>
      <c s="36" t="s">
        <v>671</v>
      </c>
      <c s="37">
        <v>4</v>
      </c>
      <c s="36">
        <v>0.00254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28</v>
      </c>
    </row>
    <row r="139" spans="1:5" ht="25.5">
      <c r="A139" s="35" t="s">
        <v>56</v>
      </c>
      <c r="E139" s="39" t="s">
        <v>2772</v>
      </c>
    </row>
    <row r="140" spans="1:5" ht="12.75">
      <c r="A140" s="35" t="s">
        <v>58</v>
      </c>
      <c r="E140" s="40" t="s">
        <v>5</v>
      </c>
    </row>
    <row r="141" spans="1:5" ht="12.75">
      <c r="A141" t="s">
        <v>60</v>
      </c>
      <c r="E141" s="39" t="s">
        <v>5</v>
      </c>
    </row>
    <row r="142" spans="1:16" ht="12.75">
      <c r="A142" t="s">
        <v>50</v>
      </c>
      <c s="34" t="s">
        <v>299</v>
      </c>
      <c s="34" t="s">
        <v>2773</v>
      </c>
      <c s="35" t="s">
        <v>5</v>
      </c>
      <c s="6" t="s">
        <v>2774</v>
      </c>
      <c s="36" t="s">
        <v>184</v>
      </c>
      <c s="37">
        <v>4</v>
      </c>
      <c s="36">
        <v>0.00023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28</v>
      </c>
    </row>
    <row r="143" spans="1:5" ht="12.75">
      <c r="A143" s="35" t="s">
        <v>56</v>
      </c>
      <c r="E143" s="39" t="s">
        <v>2774</v>
      </c>
    </row>
    <row r="144" spans="1:5" ht="12.75">
      <c r="A144" s="35" t="s">
        <v>58</v>
      </c>
      <c r="E144" s="40" t="s">
        <v>5</v>
      </c>
    </row>
    <row r="145" spans="1:5" ht="12.75">
      <c r="A145" t="s">
        <v>60</v>
      </c>
      <c r="E145" s="39" t="s">
        <v>5</v>
      </c>
    </row>
    <row r="146" spans="1:13" ht="12.75">
      <c r="A146" t="s">
        <v>47</v>
      </c>
      <c r="C146" s="31" t="s">
        <v>2361</v>
      </c>
      <c r="E146" s="33" t="s">
        <v>2362</v>
      </c>
      <c r="J146" s="32">
        <f>0</f>
      </c>
      <c s="32">
        <f>0</f>
      </c>
      <c s="32">
        <f>0+L147</f>
      </c>
      <c s="32">
        <f>0+M147</f>
      </c>
    </row>
    <row r="147" spans="1:16" ht="25.5">
      <c r="A147" t="s">
        <v>50</v>
      </c>
      <c s="34" t="s">
        <v>303</v>
      </c>
      <c s="34" t="s">
        <v>2775</v>
      </c>
      <c s="35" t="s">
        <v>5</v>
      </c>
      <c s="6" t="s">
        <v>2776</v>
      </c>
      <c s="36" t="s">
        <v>671</v>
      </c>
      <c s="37">
        <v>6</v>
      </c>
      <c s="36">
        <v>0.0092</v>
      </c>
      <c s="36">
        <f>ROUND(G147*H147,6)</f>
      </c>
      <c r="L147" s="38">
        <v>0</v>
      </c>
      <c s="32">
        <f>ROUND(ROUND(L147,2)*ROUND(G147,3),2)</f>
      </c>
      <c s="36" t="s">
        <v>86</v>
      </c>
      <c>
        <f>(M147*21)/100</f>
      </c>
      <c t="s">
        <v>28</v>
      </c>
    </row>
    <row r="148" spans="1:5" ht="25.5">
      <c r="A148" s="35" t="s">
        <v>56</v>
      </c>
      <c r="E148" s="39" t="s">
        <v>2776</v>
      </c>
    </row>
    <row r="149" spans="1:5" ht="63.75">
      <c r="A149" s="35" t="s">
        <v>58</v>
      </c>
      <c r="E149" s="40" t="s">
        <v>2777</v>
      </c>
    </row>
    <row r="150" spans="1:5" ht="12.75">
      <c r="A150" t="s">
        <v>60</v>
      </c>
      <c r="E150" s="39" t="s">
        <v>5</v>
      </c>
    </row>
    <row r="151" spans="1:13" ht="12.75">
      <c r="A151" t="s">
        <v>47</v>
      </c>
      <c r="C151" s="31" t="s">
        <v>685</v>
      </c>
      <c r="E151" s="33" t="s">
        <v>686</v>
      </c>
      <c r="J151" s="32">
        <f>0</f>
      </c>
      <c s="32">
        <f>0</f>
      </c>
      <c s="32">
        <f>0+L152+L156+L160+L164</f>
      </c>
      <c s="32">
        <f>0+M152+M156+M160+M164</f>
      </c>
    </row>
    <row r="152" spans="1:16" ht="25.5">
      <c r="A152" t="s">
        <v>50</v>
      </c>
      <c s="34" t="s">
        <v>312</v>
      </c>
      <c s="34" t="s">
        <v>697</v>
      </c>
      <c s="35" t="s">
        <v>5</v>
      </c>
      <c s="6" t="s">
        <v>698</v>
      </c>
      <c s="36" t="s">
        <v>54</v>
      </c>
      <c s="37">
        <v>43.44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25.5">
      <c r="A153" s="35" t="s">
        <v>56</v>
      </c>
      <c r="E153" s="39" t="s">
        <v>698</v>
      </c>
    </row>
    <row r="154" spans="1:5" ht="12.75">
      <c r="A154" s="35" t="s">
        <v>58</v>
      </c>
      <c r="E154" s="40" t="s">
        <v>2778</v>
      </c>
    </row>
    <row r="155" spans="1:5" ht="12.75">
      <c r="A155" t="s">
        <v>60</v>
      </c>
      <c r="E155" s="39" t="s">
        <v>5</v>
      </c>
    </row>
    <row r="156" spans="1:16" ht="25.5">
      <c r="A156" t="s">
        <v>50</v>
      </c>
      <c s="34" t="s">
        <v>316</v>
      </c>
      <c s="34" t="s">
        <v>711</v>
      </c>
      <c s="35" t="s">
        <v>5</v>
      </c>
      <c s="6" t="s">
        <v>712</v>
      </c>
      <c s="36" t="s">
        <v>54</v>
      </c>
      <c s="37">
        <v>50.6</v>
      </c>
      <c s="36">
        <v>0.00117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25.5">
      <c r="A157" s="35" t="s">
        <v>56</v>
      </c>
      <c r="E157" s="39" t="s">
        <v>712</v>
      </c>
    </row>
    <row r="158" spans="1:5" ht="25.5">
      <c r="A158" s="35" t="s">
        <v>58</v>
      </c>
      <c r="E158" s="40" t="s">
        <v>2779</v>
      </c>
    </row>
    <row r="159" spans="1:5" ht="12.75">
      <c r="A159" t="s">
        <v>60</v>
      </c>
      <c r="E159" s="39" t="s">
        <v>5</v>
      </c>
    </row>
    <row r="160" spans="1:16" ht="25.5">
      <c r="A160" t="s">
        <v>50</v>
      </c>
      <c s="34" t="s">
        <v>321</v>
      </c>
      <c s="34" t="s">
        <v>2780</v>
      </c>
      <c s="35" t="s">
        <v>5</v>
      </c>
      <c s="6" t="s">
        <v>2781</v>
      </c>
      <c s="36" t="s">
        <v>54</v>
      </c>
      <c s="37">
        <v>53.13</v>
      </c>
      <c s="36">
        <v>0.00345</v>
      </c>
      <c s="36">
        <f>ROUND(G160*H160,6)</f>
      </c>
      <c r="L160" s="38">
        <v>0</v>
      </c>
      <c s="32">
        <f>ROUND(ROUND(L160,2)*ROUND(G160,3),2)</f>
      </c>
      <c s="36" t="s">
        <v>86</v>
      </c>
      <c>
        <f>(M160*21)/100</f>
      </c>
      <c t="s">
        <v>28</v>
      </c>
    </row>
    <row r="161" spans="1:5" ht="25.5">
      <c r="A161" s="35" t="s">
        <v>56</v>
      </c>
      <c r="E161" s="39" t="s">
        <v>2781</v>
      </c>
    </row>
    <row r="162" spans="1:5" ht="12.75">
      <c r="A162" s="35" t="s">
        <v>58</v>
      </c>
      <c r="E162" s="40" t="s">
        <v>2741</v>
      </c>
    </row>
    <row r="163" spans="1:5" ht="12.75">
      <c r="A163" t="s">
        <v>60</v>
      </c>
      <c r="E163" s="39" t="s">
        <v>5</v>
      </c>
    </row>
    <row r="164" spans="1:16" ht="38.25">
      <c r="A164" t="s">
        <v>50</v>
      </c>
      <c s="34" t="s">
        <v>325</v>
      </c>
      <c s="34" t="s">
        <v>731</v>
      </c>
      <c s="35" t="s">
        <v>5</v>
      </c>
      <c s="6" t="s">
        <v>732</v>
      </c>
      <c s="36" t="s">
        <v>118</v>
      </c>
      <c s="37">
        <v>5.866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38.25">
      <c r="A165" s="35" t="s">
        <v>56</v>
      </c>
      <c r="E165" s="39" t="s">
        <v>733</v>
      </c>
    </row>
    <row r="166" spans="1:5" ht="12.75">
      <c r="A166" s="35" t="s">
        <v>58</v>
      </c>
      <c r="E166" s="40" t="s">
        <v>734</v>
      </c>
    </row>
    <row r="167" spans="1:5" ht="12.75">
      <c r="A167" t="s">
        <v>60</v>
      </c>
      <c r="E167" s="39" t="s">
        <v>5</v>
      </c>
    </row>
    <row r="168" spans="1:13" ht="12.75">
      <c r="A168" t="s">
        <v>47</v>
      </c>
      <c r="C168" s="31" t="s">
        <v>829</v>
      </c>
      <c r="E168" s="33" t="s">
        <v>830</v>
      </c>
      <c r="J168" s="32">
        <f>0</f>
      </c>
      <c s="32">
        <f>0</f>
      </c>
      <c s="32">
        <f>0+L169+L173+L177</f>
      </c>
      <c s="32">
        <f>0+M169+M173+M177</f>
      </c>
    </row>
    <row r="169" spans="1:16" ht="25.5">
      <c r="A169" t="s">
        <v>50</v>
      </c>
      <c s="34" t="s">
        <v>329</v>
      </c>
      <c s="34" t="s">
        <v>2782</v>
      </c>
      <c s="35" t="s">
        <v>5</v>
      </c>
      <c s="6" t="s">
        <v>2783</v>
      </c>
      <c s="36" t="s">
        <v>671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86</v>
      </c>
      <c>
        <f>(M169*21)/100</f>
      </c>
      <c t="s">
        <v>28</v>
      </c>
    </row>
    <row r="170" spans="1:5" ht="25.5">
      <c r="A170" s="35" t="s">
        <v>56</v>
      </c>
      <c r="E170" s="39" t="s">
        <v>2783</v>
      </c>
    </row>
    <row r="171" spans="1:5" ht="12.75">
      <c r="A171" s="35" t="s">
        <v>58</v>
      </c>
      <c r="E171" s="40" t="s">
        <v>5</v>
      </c>
    </row>
    <row r="172" spans="1:5" ht="12.75">
      <c r="A172" t="s">
        <v>60</v>
      </c>
      <c r="E172" s="39" t="s">
        <v>5</v>
      </c>
    </row>
    <row r="173" spans="1:16" ht="12.75">
      <c r="A173" t="s">
        <v>50</v>
      </c>
      <c s="34" t="s">
        <v>340</v>
      </c>
      <c s="34" t="s">
        <v>2784</v>
      </c>
      <c s="35" t="s">
        <v>5</v>
      </c>
      <c s="6" t="s">
        <v>2785</v>
      </c>
      <c s="36" t="s">
        <v>671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86</v>
      </c>
      <c>
        <f>(M173*21)/100</f>
      </c>
      <c t="s">
        <v>28</v>
      </c>
    </row>
    <row r="174" spans="1:5" ht="12.75">
      <c r="A174" s="35" t="s">
        <v>56</v>
      </c>
      <c r="E174" s="39" t="s">
        <v>2785</v>
      </c>
    </row>
    <row r="175" spans="1:5" ht="12.75">
      <c r="A175" s="35" t="s">
        <v>58</v>
      </c>
      <c r="E175" s="40" t="s">
        <v>5</v>
      </c>
    </row>
    <row r="176" spans="1:5" ht="12.75">
      <c r="A176" t="s">
        <v>60</v>
      </c>
      <c r="E176" s="39" t="s">
        <v>5</v>
      </c>
    </row>
    <row r="177" spans="1:16" ht="12.75">
      <c r="A177" t="s">
        <v>50</v>
      </c>
      <c s="34" t="s">
        <v>344</v>
      </c>
      <c s="34" t="s">
        <v>2786</v>
      </c>
      <c s="35" t="s">
        <v>5</v>
      </c>
      <c s="6" t="s">
        <v>2787</v>
      </c>
      <c s="36" t="s">
        <v>671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86</v>
      </c>
      <c>
        <f>(M177*21)/100</f>
      </c>
      <c t="s">
        <v>28</v>
      </c>
    </row>
    <row r="178" spans="1:5" ht="12.75">
      <c r="A178" s="35" t="s">
        <v>56</v>
      </c>
      <c r="E178" s="39" t="s">
        <v>2787</v>
      </c>
    </row>
    <row r="179" spans="1:5" ht="12.75">
      <c r="A179" s="35" t="s">
        <v>58</v>
      </c>
      <c r="E179" s="40" t="s">
        <v>5</v>
      </c>
    </row>
    <row r="180" spans="1:5" ht="12.75">
      <c r="A180" t="s">
        <v>60</v>
      </c>
      <c r="E180" s="39" t="s">
        <v>5</v>
      </c>
    </row>
    <row r="181" spans="1:13" ht="12.75">
      <c r="A181" t="s">
        <v>47</v>
      </c>
      <c r="C181" s="31" t="s">
        <v>1008</v>
      </c>
      <c r="E181" s="33" t="s">
        <v>1009</v>
      </c>
      <c r="J181" s="32">
        <f>0</f>
      </c>
      <c s="32">
        <f>0</f>
      </c>
      <c s="32">
        <f>0+L182+L186+L190</f>
      </c>
      <c s="32">
        <f>0+M182+M186+M190</f>
      </c>
    </row>
    <row r="182" spans="1:16" ht="25.5">
      <c r="A182" t="s">
        <v>50</v>
      </c>
      <c s="34" t="s">
        <v>349</v>
      </c>
      <c s="34" t="s">
        <v>2788</v>
      </c>
      <c s="35" t="s">
        <v>5</v>
      </c>
      <c s="6" t="s">
        <v>2789</v>
      </c>
      <c s="36" t="s">
        <v>184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86</v>
      </c>
      <c>
        <f>(M182*21)/100</f>
      </c>
      <c t="s">
        <v>28</v>
      </c>
    </row>
    <row r="183" spans="1:5" ht="25.5">
      <c r="A183" s="35" t="s">
        <v>56</v>
      </c>
      <c r="E183" s="39" t="s">
        <v>2789</v>
      </c>
    </row>
    <row r="184" spans="1:5" ht="12.75">
      <c r="A184" s="35" t="s">
        <v>58</v>
      </c>
      <c r="E184" s="40" t="s">
        <v>5</v>
      </c>
    </row>
    <row r="185" spans="1:5" ht="12.75">
      <c r="A185" t="s">
        <v>60</v>
      </c>
      <c r="E185" s="39" t="s">
        <v>5</v>
      </c>
    </row>
    <row r="186" spans="1:16" ht="25.5">
      <c r="A186" t="s">
        <v>50</v>
      </c>
      <c s="34" t="s">
        <v>354</v>
      </c>
      <c s="34" t="s">
        <v>2790</v>
      </c>
      <c s="35" t="s">
        <v>5</v>
      </c>
      <c s="6" t="s">
        <v>2791</v>
      </c>
      <c s="36" t="s">
        <v>184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86</v>
      </c>
      <c>
        <f>(M186*21)/100</f>
      </c>
      <c t="s">
        <v>28</v>
      </c>
    </row>
    <row r="187" spans="1:5" ht="25.5">
      <c r="A187" s="35" t="s">
        <v>56</v>
      </c>
      <c r="E187" s="39" t="s">
        <v>2791</v>
      </c>
    </row>
    <row r="188" spans="1:5" ht="12.75">
      <c r="A188" s="35" t="s">
        <v>58</v>
      </c>
      <c r="E188" s="40" t="s">
        <v>5</v>
      </c>
    </row>
    <row r="189" spans="1:5" ht="12.75">
      <c r="A189" t="s">
        <v>60</v>
      </c>
      <c r="E189" s="39" t="s">
        <v>5</v>
      </c>
    </row>
    <row r="190" spans="1:16" ht="25.5">
      <c r="A190" t="s">
        <v>50</v>
      </c>
      <c s="34" t="s">
        <v>358</v>
      </c>
      <c s="34" t="s">
        <v>2792</v>
      </c>
      <c s="35" t="s">
        <v>5</v>
      </c>
      <c s="6" t="s">
        <v>2793</v>
      </c>
      <c s="36" t="s">
        <v>184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86</v>
      </c>
      <c>
        <f>(M190*21)/100</f>
      </c>
      <c t="s">
        <v>28</v>
      </c>
    </row>
    <row r="191" spans="1:5" ht="25.5">
      <c r="A191" s="35" t="s">
        <v>56</v>
      </c>
      <c r="E191" s="39" t="s">
        <v>2793</v>
      </c>
    </row>
    <row r="192" spans="1:5" ht="12.75">
      <c r="A192" s="35" t="s">
        <v>58</v>
      </c>
      <c r="E192" s="40" t="s">
        <v>5</v>
      </c>
    </row>
    <row r="193" spans="1:5" ht="12.75">
      <c r="A193" t="s">
        <v>60</v>
      </c>
      <c r="E193" s="39" t="s">
        <v>5</v>
      </c>
    </row>
    <row r="194" spans="1:13" ht="12.75">
      <c r="A194" t="s">
        <v>47</v>
      </c>
      <c r="C194" s="31" t="s">
        <v>1030</v>
      </c>
      <c r="E194" s="33" t="s">
        <v>1031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50</v>
      </c>
      <c s="34" t="s">
        <v>363</v>
      </c>
      <c s="34" t="s">
        <v>2794</v>
      </c>
      <c s="35" t="s">
        <v>5</v>
      </c>
      <c s="6" t="s">
        <v>2795</v>
      </c>
      <c s="36" t="s">
        <v>184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86</v>
      </c>
      <c>
        <f>(M195*21)/100</f>
      </c>
      <c t="s">
        <v>28</v>
      </c>
    </row>
    <row r="196" spans="1:5" ht="25.5">
      <c r="A196" s="35" t="s">
        <v>56</v>
      </c>
      <c r="E196" s="39" t="s">
        <v>2795</v>
      </c>
    </row>
    <row r="197" spans="1:5" ht="12.75">
      <c r="A197" s="35" t="s">
        <v>58</v>
      </c>
      <c r="E197" s="40" t="s">
        <v>5</v>
      </c>
    </row>
    <row r="198" spans="1:5" ht="12.75">
      <c r="A198" t="s">
        <v>60</v>
      </c>
      <c r="E198" s="39" t="s">
        <v>5</v>
      </c>
    </row>
    <row r="199" spans="1:16" ht="25.5">
      <c r="A199" t="s">
        <v>50</v>
      </c>
      <c s="34" t="s">
        <v>367</v>
      </c>
      <c s="34" t="s">
        <v>2796</v>
      </c>
      <c s="35" t="s">
        <v>5</v>
      </c>
      <c s="6" t="s">
        <v>2797</v>
      </c>
      <c s="36" t="s">
        <v>184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86</v>
      </c>
      <c>
        <f>(M199*21)/100</f>
      </c>
      <c t="s">
        <v>28</v>
      </c>
    </row>
    <row r="200" spans="1:5" ht="25.5">
      <c r="A200" s="35" t="s">
        <v>56</v>
      </c>
      <c r="E200" s="39" t="s">
        <v>2797</v>
      </c>
    </row>
    <row r="201" spans="1:5" ht="12.75">
      <c r="A201" s="35" t="s">
        <v>58</v>
      </c>
      <c r="E201" s="40" t="s">
        <v>5</v>
      </c>
    </row>
    <row r="202" spans="1:5" ht="12.75">
      <c r="A202" t="s">
        <v>60</v>
      </c>
      <c r="E202" s="39" t="s">
        <v>5</v>
      </c>
    </row>
    <row r="203" spans="1:16" ht="25.5">
      <c r="A203" t="s">
        <v>50</v>
      </c>
      <c s="34" t="s">
        <v>371</v>
      </c>
      <c s="34" t="s">
        <v>2798</v>
      </c>
      <c s="35" t="s">
        <v>5</v>
      </c>
      <c s="6" t="s">
        <v>2799</v>
      </c>
      <c s="36" t="s">
        <v>184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86</v>
      </c>
      <c>
        <f>(M203*21)/100</f>
      </c>
      <c t="s">
        <v>28</v>
      </c>
    </row>
    <row r="204" spans="1:5" ht="25.5">
      <c r="A204" s="35" t="s">
        <v>56</v>
      </c>
      <c r="E204" s="39" t="s">
        <v>2799</v>
      </c>
    </row>
    <row r="205" spans="1:5" ht="12.75">
      <c r="A205" s="35" t="s">
        <v>58</v>
      </c>
      <c r="E205" s="40" t="s">
        <v>5</v>
      </c>
    </row>
    <row r="206" spans="1:5" ht="12.75">
      <c r="A206" t="s">
        <v>60</v>
      </c>
      <c r="E206" s="39" t="s">
        <v>5</v>
      </c>
    </row>
    <row r="207" spans="1:16" ht="25.5">
      <c r="A207" t="s">
        <v>50</v>
      </c>
      <c s="34" t="s">
        <v>375</v>
      </c>
      <c s="34" t="s">
        <v>2800</v>
      </c>
      <c s="35" t="s">
        <v>5</v>
      </c>
      <c s="6" t="s">
        <v>2801</v>
      </c>
      <c s="36" t="s">
        <v>184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86</v>
      </c>
      <c>
        <f>(M207*21)/100</f>
      </c>
      <c t="s">
        <v>28</v>
      </c>
    </row>
    <row r="208" spans="1:5" ht="25.5">
      <c r="A208" s="35" t="s">
        <v>56</v>
      </c>
      <c r="E208" s="39" t="s">
        <v>2801</v>
      </c>
    </row>
    <row r="209" spans="1:5" ht="12.75">
      <c r="A209" s="35" t="s">
        <v>58</v>
      </c>
      <c r="E209" s="40" t="s">
        <v>5</v>
      </c>
    </row>
    <row r="210" spans="1:5" ht="12.75">
      <c r="A210" t="s">
        <v>60</v>
      </c>
      <c r="E210" s="39" t="s">
        <v>5</v>
      </c>
    </row>
    <row r="211" spans="1:13" ht="12.75">
      <c r="A211" t="s">
        <v>47</v>
      </c>
      <c r="C211" s="31" t="s">
        <v>1121</v>
      </c>
      <c r="E211" s="33" t="s">
        <v>1122</v>
      </c>
      <c r="J211" s="32">
        <f>0</f>
      </c>
      <c s="32">
        <f>0</f>
      </c>
      <c s="32">
        <f>0+L212+L216+L220+L224+L228+L232+L236+L240+L244</f>
      </c>
      <c s="32">
        <f>0+M212+M216+M220+M224+M228+M232+M236+M240+M244</f>
      </c>
    </row>
    <row r="212" spans="1:16" ht="12.75">
      <c r="A212" t="s">
        <v>50</v>
      </c>
      <c s="34" t="s">
        <v>380</v>
      </c>
      <c s="34" t="s">
        <v>1124</v>
      </c>
      <c s="35" t="s">
        <v>5</v>
      </c>
      <c s="6" t="s">
        <v>1125</v>
      </c>
      <c s="36" t="s">
        <v>54</v>
      </c>
      <c s="37">
        <v>50.6</v>
      </c>
      <c s="36">
        <v>0.0003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28</v>
      </c>
    </row>
    <row r="213" spans="1:5" ht="12.75">
      <c r="A213" s="35" t="s">
        <v>56</v>
      </c>
      <c r="E213" s="39" t="s">
        <v>1125</v>
      </c>
    </row>
    <row r="214" spans="1:5" ht="12.75">
      <c r="A214" s="35" t="s">
        <v>58</v>
      </c>
      <c r="E214" s="40" t="s">
        <v>2736</v>
      </c>
    </row>
    <row r="215" spans="1:5" ht="12.75">
      <c r="A215" t="s">
        <v>60</v>
      </c>
      <c r="E215" s="39" t="s">
        <v>5</v>
      </c>
    </row>
    <row r="216" spans="1:16" ht="12.75">
      <c r="A216" t="s">
        <v>50</v>
      </c>
      <c s="34" t="s">
        <v>384</v>
      </c>
      <c s="34" t="s">
        <v>1139</v>
      </c>
      <c s="35" t="s">
        <v>5</v>
      </c>
      <c s="6" t="s">
        <v>1140</v>
      </c>
      <c s="36" t="s">
        <v>54</v>
      </c>
      <c s="37">
        <v>50.64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12.75">
      <c r="A217" s="35" t="s">
        <v>56</v>
      </c>
      <c r="E217" s="39" t="s">
        <v>1140</v>
      </c>
    </row>
    <row r="218" spans="1:5" ht="12.75">
      <c r="A218" s="35" t="s">
        <v>58</v>
      </c>
      <c r="E218" s="40" t="s">
        <v>2802</v>
      </c>
    </row>
    <row r="219" spans="1:5" ht="12.75">
      <c r="A219" t="s">
        <v>60</v>
      </c>
      <c r="E219" s="39" t="s">
        <v>5</v>
      </c>
    </row>
    <row r="220" spans="1:16" ht="25.5">
      <c r="A220" t="s">
        <v>50</v>
      </c>
      <c s="34" t="s">
        <v>388</v>
      </c>
      <c s="34" t="s">
        <v>2803</v>
      </c>
      <c s="35" t="s">
        <v>5</v>
      </c>
      <c s="6" t="s">
        <v>2804</v>
      </c>
      <c s="36" t="s">
        <v>54</v>
      </c>
      <c s="37">
        <v>50.6</v>
      </c>
      <c s="36">
        <v>0.009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38.25">
      <c r="A221" s="35" t="s">
        <v>56</v>
      </c>
      <c r="E221" s="39" t="s">
        <v>2805</v>
      </c>
    </row>
    <row r="222" spans="1:5" ht="12.75">
      <c r="A222" s="35" t="s">
        <v>58</v>
      </c>
      <c r="E222" s="40" t="s">
        <v>5</v>
      </c>
    </row>
    <row r="223" spans="1:5" ht="12.75">
      <c r="A223" t="s">
        <v>60</v>
      </c>
      <c r="E223" s="39" t="s">
        <v>5</v>
      </c>
    </row>
    <row r="224" spans="1:16" ht="25.5">
      <c r="A224" t="s">
        <v>50</v>
      </c>
      <c s="34" t="s">
        <v>392</v>
      </c>
      <c s="34" t="s">
        <v>2806</v>
      </c>
      <c s="35" t="s">
        <v>5</v>
      </c>
      <c s="6" t="s">
        <v>2807</v>
      </c>
      <c s="36" t="s">
        <v>54</v>
      </c>
      <c s="37">
        <v>58.19</v>
      </c>
      <c s="36">
        <v>0.025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25.5">
      <c r="A225" s="35" t="s">
        <v>56</v>
      </c>
      <c r="E225" s="39" t="s">
        <v>2807</v>
      </c>
    </row>
    <row r="226" spans="1:5" ht="12.75">
      <c r="A226" s="35" t="s">
        <v>58</v>
      </c>
      <c r="E226" s="40" t="s">
        <v>2808</v>
      </c>
    </row>
    <row r="227" spans="1:5" ht="12.75">
      <c r="A227" t="s">
        <v>60</v>
      </c>
      <c r="E227" s="39" t="s">
        <v>5</v>
      </c>
    </row>
    <row r="228" spans="1:16" ht="12.75">
      <c r="A228" t="s">
        <v>50</v>
      </c>
      <c s="34" t="s">
        <v>396</v>
      </c>
      <c s="34" t="s">
        <v>1158</v>
      </c>
      <c s="35" t="s">
        <v>5</v>
      </c>
      <c s="6" t="s">
        <v>1159</v>
      </c>
      <c s="36" t="s">
        <v>54</v>
      </c>
      <c s="37">
        <v>50.6</v>
      </c>
      <c s="36">
        <v>0.0015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12.75">
      <c r="A229" s="35" t="s">
        <v>56</v>
      </c>
      <c r="E229" s="39" t="s">
        <v>1159</v>
      </c>
    </row>
    <row r="230" spans="1:5" ht="12.75">
      <c r="A230" s="35" t="s">
        <v>58</v>
      </c>
      <c r="E230" s="40" t="s">
        <v>2736</v>
      </c>
    </row>
    <row r="231" spans="1:5" ht="12.75">
      <c r="A231" t="s">
        <v>60</v>
      </c>
      <c r="E231" s="39" t="s">
        <v>5</v>
      </c>
    </row>
    <row r="232" spans="1:16" ht="25.5">
      <c r="A232" t="s">
        <v>50</v>
      </c>
      <c s="34" t="s">
        <v>400</v>
      </c>
      <c s="34" t="s">
        <v>1162</v>
      </c>
      <c s="35" t="s">
        <v>5</v>
      </c>
      <c s="6" t="s">
        <v>1163</v>
      </c>
      <c s="36" t="s">
        <v>54</v>
      </c>
      <c s="37">
        <v>50.6</v>
      </c>
      <c s="36">
        <v>0.0051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28</v>
      </c>
    </row>
    <row r="233" spans="1:5" ht="25.5">
      <c r="A233" s="35" t="s">
        <v>56</v>
      </c>
      <c r="E233" s="39" t="s">
        <v>1163</v>
      </c>
    </row>
    <row r="234" spans="1:5" ht="25.5">
      <c r="A234" s="35" t="s">
        <v>58</v>
      </c>
      <c r="E234" s="41" t="s">
        <v>2809</v>
      </c>
    </row>
    <row r="235" spans="1:5" ht="12.75">
      <c r="A235" t="s">
        <v>60</v>
      </c>
      <c r="E235" s="39" t="s">
        <v>5</v>
      </c>
    </row>
    <row r="236" spans="1:16" ht="12.75">
      <c r="A236" t="s">
        <v>50</v>
      </c>
      <c s="34" t="s">
        <v>405</v>
      </c>
      <c s="34" t="s">
        <v>1166</v>
      </c>
      <c s="35" t="s">
        <v>5</v>
      </c>
      <c s="6" t="s">
        <v>1167</v>
      </c>
      <c s="36" t="s">
        <v>66</v>
      </c>
      <c s="37">
        <v>86.296</v>
      </c>
      <c s="36">
        <v>0.00032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28</v>
      </c>
    </row>
    <row r="237" spans="1:5" ht="12.75">
      <c r="A237" s="35" t="s">
        <v>56</v>
      </c>
      <c r="E237" s="39" t="s">
        <v>1167</v>
      </c>
    </row>
    <row r="238" spans="1:5" ht="38.25">
      <c r="A238" s="35" t="s">
        <v>58</v>
      </c>
      <c r="E238" s="40" t="s">
        <v>2810</v>
      </c>
    </row>
    <row r="239" spans="1:5" ht="12.75">
      <c r="A239" t="s">
        <v>60</v>
      </c>
      <c r="E239" s="39" t="s">
        <v>5</v>
      </c>
    </row>
    <row r="240" spans="1:16" ht="25.5">
      <c r="A240" t="s">
        <v>50</v>
      </c>
      <c s="34" t="s">
        <v>407</v>
      </c>
      <c s="34" t="s">
        <v>1170</v>
      </c>
      <c s="35" t="s">
        <v>5</v>
      </c>
      <c s="6" t="s">
        <v>1171</v>
      </c>
      <c s="36" t="s">
        <v>54</v>
      </c>
      <c s="37">
        <v>50.6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2811</v>
      </c>
      <c>
        <f>(M240*21)/100</f>
      </c>
      <c t="s">
        <v>28</v>
      </c>
    </row>
    <row r="241" spans="1:5" ht="25.5">
      <c r="A241" s="35" t="s">
        <v>56</v>
      </c>
      <c r="E241" s="39" t="s">
        <v>1171</v>
      </c>
    </row>
    <row r="242" spans="1:5" ht="12.75">
      <c r="A242" s="35" t="s">
        <v>58</v>
      </c>
      <c r="E242" s="40" t="s">
        <v>5</v>
      </c>
    </row>
    <row r="243" spans="1:5" ht="12.75">
      <c r="A243" t="s">
        <v>60</v>
      </c>
      <c r="E243" s="39" t="s">
        <v>5</v>
      </c>
    </row>
    <row r="244" spans="1:16" ht="25.5">
      <c r="A244" t="s">
        <v>50</v>
      </c>
      <c s="34" t="s">
        <v>411</v>
      </c>
      <c s="34" t="s">
        <v>1173</v>
      </c>
      <c s="35" t="s">
        <v>5</v>
      </c>
      <c s="6" t="s">
        <v>1174</v>
      </c>
      <c s="36" t="s">
        <v>118</v>
      </c>
      <c s="37">
        <v>2.287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28</v>
      </c>
    </row>
    <row r="245" spans="1:5" ht="25.5">
      <c r="A245" s="35" t="s">
        <v>56</v>
      </c>
      <c r="E245" s="39" t="s">
        <v>1174</v>
      </c>
    </row>
    <row r="246" spans="1:5" ht="12.75">
      <c r="A246" s="35" t="s">
        <v>58</v>
      </c>
      <c r="E246" s="40" t="s">
        <v>5</v>
      </c>
    </row>
    <row r="247" spans="1:5" ht="12.75">
      <c r="A247" t="s">
        <v>60</v>
      </c>
      <c r="E247" s="39" t="s">
        <v>5</v>
      </c>
    </row>
    <row r="248" spans="1:13" ht="12.75">
      <c r="A248" t="s">
        <v>47</v>
      </c>
      <c r="C248" s="31" t="s">
        <v>1262</v>
      </c>
      <c r="E248" s="33" t="s">
        <v>1263</v>
      </c>
      <c r="J248" s="32">
        <f>0</f>
      </c>
      <c s="32">
        <f>0</f>
      </c>
      <c s="32">
        <f>0+L249+L253+L257+L261+L265+L269+L273</f>
      </c>
      <c s="32">
        <f>0+M249+M253+M257+M261+M265+M269+M273</f>
      </c>
    </row>
    <row r="249" spans="1:16" ht="12.75">
      <c r="A249" t="s">
        <v>50</v>
      </c>
      <c s="34" t="s">
        <v>415</v>
      </c>
      <c s="34" t="s">
        <v>1265</v>
      </c>
      <c s="35" t="s">
        <v>5</v>
      </c>
      <c s="6" t="s">
        <v>1266</v>
      </c>
      <c s="36" t="s">
        <v>54</v>
      </c>
      <c s="37">
        <v>241.628</v>
      </c>
      <c s="36">
        <v>0.0003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28</v>
      </c>
    </row>
    <row r="250" spans="1:5" ht="12.75">
      <c r="A250" s="35" t="s">
        <v>56</v>
      </c>
      <c r="E250" s="39" t="s">
        <v>1266</v>
      </c>
    </row>
    <row r="251" spans="1:5" ht="38.25">
      <c r="A251" s="35" t="s">
        <v>58</v>
      </c>
      <c r="E251" s="40" t="s">
        <v>2812</v>
      </c>
    </row>
    <row r="252" spans="1:5" ht="12.75">
      <c r="A252" t="s">
        <v>60</v>
      </c>
      <c r="E252" s="39" t="s">
        <v>5</v>
      </c>
    </row>
    <row r="253" spans="1:16" ht="12.75">
      <c r="A253" t="s">
        <v>50</v>
      </c>
      <c s="34" t="s">
        <v>419</v>
      </c>
      <c s="34" t="s">
        <v>1268</v>
      </c>
      <c s="35" t="s">
        <v>5</v>
      </c>
      <c s="6" t="s">
        <v>1269</v>
      </c>
      <c s="36" t="s">
        <v>54</v>
      </c>
      <c s="37">
        <v>27.259</v>
      </c>
      <c s="36">
        <v>0.0015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28</v>
      </c>
    </row>
    <row r="254" spans="1:5" ht="12.75">
      <c r="A254" s="35" t="s">
        <v>56</v>
      </c>
      <c r="E254" s="39" t="s">
        <v>1269</v>
      </c>
    </row>
    <row r="255" spans="1:5" ht="38.25">
      <c r="A255" s="35" t="s">
        <v>58</v>
      </c>
      <c r="E255" s="40" t="s">
        <v>2813</v>
      </c>
    </row>
    <row r="256" spans="1:5" ht="12.75">
      <c r="A256" t="s">
        <v>60</v>
      </c>
      <c r="E256" s="39" t="s">
        <v>5</v>
      </c>
    </row>
    <row r="257" spans="1:16" ht="12.75">
      <c r="A257" t="s">
        <v>50</v>
      </c>
      <c s="34" t="s">
        <v>423</v>
      </c>
      <c s="34" t="s">
        <v>1272</v>
      </c>
      <c s="35" t="s">
        <v>5</v>
      </c>
      <c s="6" t="s">
        <v>1273</v>
      </c>
      <c s="36" t="s">
        <v>54</v>
      </c>
      <c s="37">
        <v>267.892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28</v>
      </c>
    </row>
    <row r="258" spans="1:5" ht="12.75">
      <c r="A258" s="35" t="s">
        <v>56</v>
      </c>
      <c r="E258" s="39" t="s">
        <v>1273</v>
      </c>
    </row>
    <row r="259" spans="1:5" ht="63.75">
      <c r="A259" s="35" t="s">
        <v>58</v>
      </c>
      <c r="E259" s="40" t="s">
        <v>2814</v>
      </c>
    </row>
    <row r="260" spans="1:5" ht="12.75">
      <c r="A260" t="s">
        <v>60</v>
      </c>
      <c r="E260" s="39" t="s">
        <v>5</v>
      </c>
    </row>
    <row r="261" spans="1:16" ht="25.5">
      <c r="A261" t="s">
        <v>50</v>
      </c>
      <c s="34" t="s">
        <v>427</v>
      </c>
      <c s="34" t="s">
        <v>2815</v>
      </c>
      <c s="35" t="s">
        <v>5</v>
      </c>
      <c s="6" t="s">
        <v>2816</v>
      </c>
      <c s="36" t="s">
        <v>54</v>
      </c>
      <c s="37">
        <v>238.748</v>
      </c>
      <c s="36">
        <v>0.009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28</v>
      </c>
    </row>
    <row r="262" spans="1:5" ht="25.5">
      <c r="A262" s="35" t="s">
        <v>56</v>
      </c>
      <c r="E262" s="39" t="s">
        <v>2816</v>
      </c>
    </row>
    <row r="263" spans="1:5" ht="12.75">
      <c r="A263" s="35" t="s">
        <v>58</v>
      </c>
      <c r="E263" s="40" t="s">
        <v>2817</v>
      </c>
    </row>
    <row r="264" spans="1:5" ht="12.75">
      <c r="A264" t="s">
        <v>60</v>
      </c>
      <c r="E264" s="39" t="s">
        <v>5</v>
      </c>
    </row>
    <row r="265" spans="1:16" ht="12.75">
      <c r="A265" t="s">
        <v>50</v>
      </c>
      <c s="34" t="s">
        <v>432</v>
      </c>
      <c s="34" t="s">
        <v>2818</v>
      </c>
      <c s="35" t="s">
        <v>5</v>
      </c>
      <c s="6" t="s">
        <v>2819</v>
      </c>
      <c s="36" t="s">
        <v>54</v>
      </c>
      <c s="37">
        <v>274.56</v>
      </c>
      <c s="36">
        <v>0.02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2819</v>
      </c>
    </row>
    <row r="267" spans="1:5" ht="12.75">
      <c r="A267" s="35" t="s">
        <v>58</v>
      </c>
      <c r="E267" s="40" t="s">
        <v>2820</v>
      </c>
    </row>
    <row r="268" spans="1:5" ht="12.75">
      <c r="A268" t="s">
        <v>60</v>
      </c>
      <c r="E268" s="39" t="s">
        <v>5</v>
      </c>
    </row>
    <row r="269" spans="1:16" ht="25.5">
      <c r="A269" t="s">
        <v>50</v>
      </c>
      <c s="34" t="s">
        <v>437</v>
      </c>
      <c s="34" t="s">
        <v>2821</v>
      </c>
      <c s="35" t="s">
        <v>5</v>
      </c>
      <c s="6" t="s">
        <v>1300</v>
      </c>
      <c s="36" t="s">
        <v>54</v>
      </c>
      <c s="37">
        <v>241.628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86</v>
      </c>
      <c>
        <f>(M269*21)/100</f>
      </c>
      <c t="s">
        <v>28</v>
      </c>
    </row>
    <row r="270" spans="1:5" ht="25.5">
      <c r="A270" s="35" t="s">
        <v>56</v>
      </c>
      <c r="E270" s="39" t="s">
        <v>1300</v>
      </c>
    </row>
    <row r="271" spans="1:5" ht="12.75">
      <c r="A271" s="35" t="s">
        <v>58</v>
      </c>
      <c r="E271" s="40" t="s">
        <v>2822</v>
      </c>
    </row>
    <row r="272" spans="1:5" ht="12.75">
      <c r="A272" t="s">
        <v>60</v>
      </c>
      <c r="E272" s="39" t="s">
        <v>5</v>
      </c>
    </row>
    <row r="273" spans="1:16" ht="25.5">
      <c r="A273" t="s">
        <v>50</v>
      </c>
      <c s="34" t="s">
        <v>441</v>
      </c>
      <c s="34" t="s">
        <v>1303</v>
      </c>
      <c s="35" t="s">
        <v>5</v>
      </c>
      <c s="6" t="s">
        <v>1304</v>
      </c>
      <c s="36" t="s">
        <v>118</v>
      </c>
      <c s="37">
        <v>7.753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25.5">
      <c r="A274" s="35" t="s">
        <v>56</v>
      </c>
      <c r="E274" s="39" t="s">
        <v>1304</v>
      </c>
    </row>
    <row r="275" spans="1:5" ht="12.75">
      <c r="A275" s="35" t="s">
        <v>58</v>
      </c>
      <c r="E275" s="40" t="s">
        <v>5</v>
      </c>
    </row>
    <row r="276" spans="1:5" ht="12.75">
      <c r="A276" t="s">
        <v>60</v>
      </c>
      <c r="E276" s="39" t="s">
        <v>5</v>
      </c>
    </row>
    <row r="277" spans="1:13" ht="12.75">
      <c r="A277" t="s">
        <v>47</v>
      </c>
      <c r="C277" s="31" t="s">
        <v>95</v>
      </c>
      <c r="E277" s="33" t="s">
        <v>2823</v>
      </c>
      <c r="J277" s="32">
        <f>0</f>
      </c>
      <c s="32">
        <f>0</f>
      </c>
      <c s="32">
        <f>0+L278+L282+L286+L290+L294+L298+L302+L306+L310</f>
      </c>
      <c s="32">
        <f>0+M278+M282+M286+M290+M294+M298+M302+M306+M310</f>
      </c>
    </row>
    <row r="278" spans="1:16" ht="25.5">
      <c r="A278" t="s">
        <v>50</v>
      </c>
      <c s="34" t="s">
        <v>121</v>
      </c>
      <c s="34" t="s">
        <v>1417</v>
      </c>
      <c s="35" t="s">
        <v>5</v>
      </c>
      <c s="6" t="s">
        <v>1418</v>
      </c>
      <c s="36" t="s">
        <v>54</v>
      </c>
      <c s="37">
        <v>60</v>
      </c>
      <c s="36">
        <v>0.00013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28</v>
      </c>
    </row>
    <row r="279" spans="1:5" ht="25.5">
      <c r="A279" s="35" t="s">
        <v>56</v>
      </c>
      <c r="E279" s="39" t="s">
        <v>1418</v>
      </c>
    </row>
    <row r="280" spans="1:5" ht="12.75">
      <c r="A280" s="35" t="s">
        <v>58</v>
      </c>
      <c r="E280" s="40" t="s">
        <v>5</v>
      </c>
    </row>
    <row r="281" spans="1:5" ht="12.75">
      <c r="A281" t="s">
        <v>60</v>
      </c>
      <c r="E281" s="39" t="s">
        <v>5</v>
      </c>
    </row>
    <row r="282" spans="1:16" ht="25.5">
      <c r="A282" t="s">
        <v>50</v>
      </c>
      <c s="34" t="s">
        <v>89</v>
      </c>
      <c s="34" t="s">
        <v>1421</v>
      </c>
      <c s="35" t="s">
        <v>5</v>
      </c>
      <c s="6" t="s">
        <v>1422</v>
      </c>
      <c s="36" t="s">
        <v>54</v>
      </c>
      <c s="37">
        <v>75</v>
      </c>
      <c s="36">
        <v>4E-05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28</v>
      </c>
    </row>
    <row r="283" spans="1:5" ht="25.5">
      <c r="A283" s="35" t="s">
        <v>56</v>
      </c>
      <c r="E283" s="39" t="s">
        <v>1422</v>
      </c>
    </row>
    <row r="284" spans="1:5" ht="12.75">
      <c r="A284" s="35" t="s">
        <v>58</v>
      </c>
      <c r="E284" s="40" t="s">
        <v>5</v>
      </c>
    </row>
    <row r="285" spans="1:5" ht="12.75">
      <c r="A285" t="s">
        <v>60</v>
      </c>
      <c r="E285" s="39" t="s">
        <v>5</v>
      </c>
    </row>
    <row r="286" spans="1:16" ht="12.75">
      <c r="A286" t="s">
        <v>50</v>
      </c>
      <c s="34" t="s">
        <v>109</v>
      </c>
      <c s="34" t="s">
        <v>2824</v>
      </c>
      <c s="35" t="s">
        <v>5</v>
      </c>
      <c s="6" t="s">
        <v>2825</v>
      </c>
      <c s="36" t="s">
        <v>671</v>
      </c>
      <c s="37">
        <v>1</v>
      </c>
      <c s="36">
        <v>0.0046</v>
      </c>
      <c s="36">
        <f>ROUND(G286*H286,6)</f>
      </c>
      <c r="L286" s="38">
        <v>0</v>
      </c>
      <c s="32">
        <f>ROUND(ROUND(L286,2)*ROUND(G286,3),2)</f>
      </c>
      <c s="36" t="s">
        <v>86</v>
      </c>
      <c>
        <f>(M286*21)/100</f>
      </c>
      <c t="s">
        <v>28</v>
      </c>
    </row>
    <row r="287" spans="1:5" ht="12.75">
      <c r="A287" s="35" t="s">
        <v>56</v>
      </c>
      <c r="E287" s="39" t="s">
        <v>2825</v>
      </c>
    </row>
    <row r="288" spans="1:5" ht="12.75">
      <c r="A288" s="35" t="s">
        <v>58</v>
      </c>
      <c r="E288" s="40" t="s">
        <v>5</v>
      </c>
    </row>
    <row r="289" spans="1:5" ht="12.75">
      <c r="A289" t="s">
        <v>60</v>
      </c>
      <c r="E289" s="39" t="s">
        <v>5</v>
      </c>
    </row>
    <row r="290" spans="1:16" ht="25.5">
      <c r="A290" t="s">
        <v>50</v>
      </c>
      <c s="34" t="s">
        <v>129</v>
      </c>
      <c s="34" t="s">
        <v>1450</v>
      </c>
      <c s="35" t="s">
        <v>5</v>
      </c>
      <c s="6" t="s">
        <v>1451</v>
      </c>
      <c s="36" t="s">
        <v>54</v>
      </c>
      <c s="37">
        <v>108.968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28</v>
      </c>
    </row>
    <row r="291" spans="1:5" ht="25.5">
      <c r="A291" s="35" t="s">
        <v>56</v>
      </c>
      <c r="E291" s="39" t="s">
        <v>1451</v>
      </c>
    </row>
    <row r="292" spans="1:5" ht="25.5">
      <c r="A292" s="35" t="s">
        <v>58</v>
      </c>
      <c r="E292" s="40" t="s">
        <v>2826</v>
      </c>
    </row>
    <row r="293" spans="1:5" ht="12.75">
      <c r="A293" t="s">
        <v>60</v>
      </c>
      <c r="E293" s="39" t="s">
        <v>5</v>
      </c>
    </row>
    <row r="294" spans="1:16" ht="25.5">
      <c r="A294" t="s">
        <v>50</v>
      </c>
      <c s="34" t="s">
        <v>135</v>
      </c>
      <c s="34" t="s">
        <v>1454</v>
      </c>
      <c s="35" t="s">
        <v>5</v>
      </c>
      <c s="6" t="s">
        <v>1455</v>
      </c>
      <c s="36" t="s">
        <v>54</v>
      </c>
      <c s="37">
        <v>8.151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25.5">
      <c r="A295" s="35" t="s">
        <v>56</v>
      </c>
      <c r="E295" s="39" t="s">
        <v>1455</v>
      </c>
    </row>
    <row r="296" spans="1:5" ht="12.75">
      <c r="A296" s="35" t="s">
        <v>58</v>
      </c>
      <c r="E296" s="40" t="s">
        <v>2827</v>
      </c>
    </row>
    <row r="297" spans="1:5" ht="12.75">
      <c r="A297" t="s">
        <v>60</v>
      </c>
      <c r="E297" s="39" t="s">
        <v>5</v>
      </c>
    </row>
    <row r="298" spans="1:16" ht="12.75">
      <c r="A298" t="s">
        <v>50</v>
      </c>
      <c s="34" t="s">
        <v>139</v>
      </c>
      <c s="34" t="s">
        <v>1481</v>
      </c>
      <c s="35" t="s">
        <v>5</v>
      </c>
      <c s="6" t="s">
        <v>1482</v>
      </c>
      <c s="36" t="s">
        <v>76</v>
      </c>
      <c s="37">
        <v>7.596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12.75">
      <c r="A299" s="35" t="s">
        <v>56</v>
      </c>
      <c r="E299" s="39" t="s">
        <v>1482</v>
      </c>
    </row>
    <row r="300" spans="1:5" ht="12.75">
      <c r="A300" s="35" t="s">
        <v>58</v>
      </c>
      <c r="E300" s="40" t="s">
        <v>2828</v>
      </c>
    </row>
    <row r="301" spans="1:5" ht="12.75">
      <c r="A301" t="s">
        <v>60</v>
      </c>
      <c r="E301" s="39" t="s">
        <v>5</v>
      </c>
    </row>
    <row r="302" spans="1:16" ht="25.5">
      <c r="A302" t="s">
        <v>50</v>
      </c>
      <c s="34" t="s">
        <v>144</v>
      </c>
      <c s="34" t="s">
        <v>1493</v>
      </c>
      <c s="35" t="s">
        <v>5</v>
      </c>
      <c s="6" t="s">
        <v>1494</v>
      </c>
      <c s="36" t="s">
        <v>76</v>
      </c>
      <c s="37">
        <v>7.596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55</v>
      </c>
      <c>
        <f>(M302*21)/100</f>
      </c>
      <c t="s">
        <v>28</v>
      </c>
    </row>
    <row r="303" spans="1:5" ht="25.5">
      <c r="A303" s="35" t="s">
        <v>56</v>
      </c>
      <c r="E303" s="39" t="s">
        <v>1494</v>
      </c>
    </row>
    <row r="304" spans="1:5" ht="12.75">
      <c r="A304" s="35" t="s">
        <v>58</v>
      </c>
      <c r="E304" s="40" t="s">
        <v>5</v>
      </c>
    </row>
    <row r="305" spans="1:5" ht="12.75">
      <c r="A305" t="s">
        <v>60</v>
      </c>
      <c r="E305" s="39" t="s">
        <v>5</v>
      </c>
    </row>
    <row r="306" spans="1:16" ht="25.5">
      <c r="A306" t="s">
        <v>50</v>
      </c>
      <c s="34" t="s">
        <v>149</v>
      </c>
      <c s="34" t="s">
        <v>1524</v>
      </c>
      <c s="35" t="s">
        <v>5</v>
      </c>
      <c s="6" t="s">
        <v>1525</v>
      </c>
      <c s="36" t="s">
        <v>54</v>
      </c>
      <c s="37">
        <v>19.8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28</v>
      </c>
    </row>
    <row r="307" spans="1:5" ht="25.5">
      <c r="A307" s="35" t="s">
        <v>56</v>
      </c>
      <c r="E307" s="39" t="s">
        <v>1525</v>
      </c>
    </row>
    <row r="308" spans="1:5" ht="12.75">
      <c r="A308" s="35" t="s">
        <v>58</v>
      </c>
      <c r="E308" s="40" t="s">
        <v>2829</v>
      </c>
    </row>
    <row r="309" spans="1:5" ht="12.75">
      <c r="A309" t="s">
        <v>60</v>
      </c>
      <c r="E309" s="39" t="s">
        <v>5</v>
      </c>
    </row>
    <row r="310" spans="1:16" ht="25.5">
      <c r="A310" t="s">
        <v>50</v>
      </c>
      <c s="34" t="s">
        <v>153</v>
      </c>
      <c s="34" t="s">
        <v>2830</v>
      </c>
      <c s="35" t="s">
        <v>5</v>
      </c>
      <c s="6" t="s">
        <v>2831</v>
      </c>
      <c s="36" t="s">
        <v>54</v>
      </c>
      <c s="37">
        <v>104.664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28</v>
      </c>
    </row>
    <row r="311" spans="1:5" ht="25.5">
      <c r="A311" s="35" t="s">
        <v>56</v>
      </c>
      <c r="E311" s="39" t="s">
        <v>2831</v>
      </c>
    </row>
    <row r="312" spans="1:5" ht="12.75">
      <c r="A312" s="35" t="s">
        <v>58</v>
      </c>
      <c r="E312" s="40" t="s">
        <v>2734</v>
      </c>
    </row>
    <row r="313" spans="1:5" ht="12.75">
      <c r="A313" t="s">
        <v>60</v>
      </c>
      <c r="E313" s="39" t="s">
        <v>5</v>
      </c>
    </row>
    <row r="314" spans="1:13" ht="12.75">
      <c r="A314" t="s">
        <v>47</v>
      </c>
      <c r="C314" s="31" t="s">
        <v>1575</v>
      </c>
      <c r="E314" s="33" t="s">
        <v>1576</v>
      </c>
      <c r="J314" s="32">
        <f>0</f>
      </c>
      <c s="32">
        <f>0</f>
      </c>
      <c s="32">
        <f>0+L315+L319+L323+L327+L331</f>
      </c>
      <c s="32">
        <f>0+M315+M319+M323+M327+M331</f>
      </c>
    </row>
    <row r="315" spans="1:16" ht="25.5">
      <c r="A315" t="s">
        <v>50</v>
      </c>
      <c s="34" t="s">
        <v>157</v>
      </c>
      <c s="34" t="s">
        <v>1578</v>
      </c>
      <c s="35" t="s">
        <v>5</v>
      </c>
      <c s="6" t="s">
        <v>1579</v>
      </c>
      <c s="36" t="s">
        <v>118</v>
      </c>
      <c s="37">
        <v>49.475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28</v>
      </c>
    </row>
    <row r="316" spans="1:5" ht="25.5">
      <c r="A316" s="35" t="s">
        <v>56</v>
      </c>
      <c r="E316" s="39" t="s">
        <v>1579</v>
      </c>
    </row>
    <row r="317" spans="1:5" ht="12.75">
      <c r="A317" s="35" t="s">
        <v>58</v>
      </c>
      <c r="E317" s="40" t="s">
        <v>5</v>
      </c>
    </row>
    <row r="318" spans="1:5" ht="12.75">
      <c r="A318" t="s">
        <v>60</v>
      </c>
      <c r="E318" s="39" t="s">
        <v>5</v>
      </c>
    </row>
    <row r="319" spans="1:16" ht="38.25">
      <c r="A319" t="s">
        <v>50</v>
      </c>
      <c s="34" t="s">
        <v>453</v>
      </c>
      <c s="34" t="s">
        <v>1582</v>
      </c>
      <c s="35" t="s">
        <v>1583</v>
      </c>
      <c s="6" t="s">
        <v>1584</v>
      </c>
      <c s="36" t="s">
        <v>118</v>
      </c>
      <c s="37">
        <v>34.633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28</v>
      </c>
    </row>
    <row r="320" spans="1:5" ht="38.25">
      <c r="A320" s="35" t="s">
        <v>56</v>
      </c>
      <c r="E320" s="39" t="s">
        <v>1585</v>
      </c>
    </row>
    <row r="321" spans="1:5" ht="38.25">
      <c r="A321" s="35" t="s">
        <v>58</v>
      </c>
      <c r="E321" s="40" t="s">
        <v>2832</v>
      </c>
    </row>
    <row r="322" spans="1:5" ht="12.75">
      <c r="A322" t="s">
        <v>60</v>
      </c>
      <c r="E322" s="39" t="s">
        <v>5</v>
      </c>
    </row>
    <row r="323" spans="1:16" ht="38.25">
      <c r="A323" t="s">
        <v>50</v>
      </c>
      <c s="34" t="s">
        <v>457</v>
      </c>
      <c s="34" t="s">
        <v>1588</v>
      </c>
      <c s="35" t="s">
        <v>1589</v>
      </c>
      <c s="6" t="s">
        <v>1590</v>
      </c>
      <c s="36" t="s">
        <v>118</v>
      </c>
      <c s="37">
        <v>14.843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2833</v>
      </c>
      <c>
        <f>(M323*21)/100</f>
      </c>
      <c t="s">
        <v>28</v>
      </c>
    </row>
    <row r="324" spans="1:5" ht="25.5">
      <c r="A324" s="35" t="s">
        <v>56</v>
      </c>
      <c r="E324" s="39" t="s">
        <v>1591</v>
      </c>
    </row>
    <row r="325" spans="1:5" ht="25.5">
      <c r="A325" s="35" t="s">
        <v>58</v>
      </c>
      <c r="E325" s="40" t="s">
        <v>2834</v>
      </c>
    </row>
    <row r="326" spans="1:5" ht="12.75">
      <c r="A326" t="s">
        <v>60</v>
      </c>
      <c r="E326" s="39" t="s">
        <v>5</v>
      </c>
    </row>
    <row r="327" spans="1:16" ht="25.5">
      <c r="A327" t="s">
        <v>50</v>
      </c>
      <c s="34" t="s">
        <v>461</v>
      </c>
      <c s="34" t="s">
        <v>1597</v>
      </c>
      <c s="35" t="s">
        <v>1598</v>
      </c>
      <c s="6" t="s">
        <v>1599</v>
      </c>
      <c s="36" t="s">
        <v>118</v>
      </c>
      <c s="37">
        <v>49.475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28</v>
      </c>
    </row>
    <row r="328" spans="1:5" ht="25.5">
      <c r="A328" s="35" t="s">
        <v>56</v>
      </c>
      <c r="E328" s="39" t="s">
        <v>1600</v>
      </c>
    </row>
    <row r="329" spans="1:5" ht="25.5">
      <c r="A329" s="35" t="s">
        <v>58</v>
      </c>
      <c r="E329" s="40" t="s">
        <v>2835</v>
      </c>
    </row>
    <row r="330" spans="1:5" ht="12.75">
      <c r="A330" t="s">
        <v>60</v>
      </c>
      <c r="E330" s="39" t="s">
        <v>5</v>
      </c>
    </row>
    <row r="331" spans="1:16" ht="25.5">
      <c r="A331" t="s">
        <v>50</v>
      </c>
      <c s="34" t="s">
        <v>465</v>
      </c>
      <c s="34" t="s">
        <v>1603</v>
      </c>
      <c s="35" t="s">
        <v>1604</v>
      </c>
      <c s="6" t="s">
        <v>1605</v>
      </c>
      <c s="36" t="s">
        <v>118</v>
      </c>
      <c s="37">
        <v>494.75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28</v>
      </c>
    </row>
    <row r="332" spans="1:5" ht="25.5">
      <c r="A332" s="35" t="s">
        <v>56</v>
      </c>
      <c r="E332" s="39" t="s">
        <v>1606</v>
      </c>
    </row>
    <row r="333" spans="1:5" ht="25.5">
      <c r="A333" s="35" t="s">
        <v>58</v>
      </c>
      <c r="E333" s="40" t="s">
        <v>2836</v>
      </c>
    </row>
    <row r="334" spans="1:5" ht="12.75">
      <c r="A334" t="s">
        <v>60</v>
      </c>
      <c r="E334" s="39" t="s">
        <v>5</v>
      </c>
    </row>
    <row r="335" spans="1:13" ht="12.75">
      <c r="A335" t="s">
        <v>47</v>
      </c>
      <c r="C335" s="31" t="s">
        <v>1608</v>
      </c>
      <c r="E335" s="33" t="s">
        <v>1609</v>
      </c>
      <c r="J335" s="32">
        <f>0</f>
      </c>
      <c s="32">
        <f>0</f>
      </c>
      <c s="32">
        <f>0+L336</f>
      </c>
      <c s="32">
        <f>0+M336</f>
      </c>
    </row>
    <row r="336" spans="1:16" ht="38.25">
      <c r="A336" t="s">
        <v>50</v>
      </c>
      <c s="34" t="s">
        <v>173</v>
      </c>
      <c s="34" t="s">
        <v>1636</v>
      </c>
      <c s="35" t="s">
        <v>5</v>
      </c>
      <c s="6" t="s">
        <v>1612</v>
      </c>
      <c s="36" t="s">
        <v>118</v>
      </c>
      <c s="37">
        <v>17.326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28</v>
      </c>
    </row>
    <row r="337" spans="1:5" ht="38.25">
      <c r="A337" s="35" t="s">
        <v>56</v>
      </c>
      <c r="E337" s="39" t="s">
        <v>1637</v>
      </c>
    </row>
    <row r="338" spans="1:5" ht="12.75">
      <c r="A338" s="35" t="s">
        <v>58</v>
      </c>
      <c r="E338" s="40" t="s">
        <v>5</v>
      </c>
    </row>
    <row r="339" spans="1:5" ht="12.75">
      <c r="A339" t="s">
        <v>60</v>
      </c>
      <c r="E33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2837</v>
      </c>
      <c s="42">
        <f>Rekapitulace!C24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2837</v>
      </c>
      <c r="E4" s="26" t="s">
        <v>2838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2837</v>
      </c>
      <c r="E8" s="30" t="s">
        <v>2838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1671</v>
      </c>
      <c r="E9" s="33" t="s">
        <v>1672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51</v>
      </c>
      <c s="34" t="s">
        <v>2840</v>
      </c>
      <c s="35" t="s">
        <v>5</v>
      </c>
      <c s="6" t="s">
        <v>2841</v>
      </c>
      <c s="36" t="s">
        <v>251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38.25">
      <c r="A11" s="35" t="s">
        <v>56</v>
      </c>
      <c r="E11" s="39" t="s">
        <v>2842</v>
      </c>
    </row>
    <row r="12" spans="1:5" ht="25.5">
      <c r="A12" s="35" t="s">
        <v>58</v>
      </c>
      <c r="E12" s="40" t="s">
        <v>2843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28</v>
      </c>
      <c s="34" t="s">
        <v>2844</v>
      </c>
      <c s="35" t="s">
        <v>5</v>
      </c>
      <c s="6" t="s">
        <v>2845</v>
      </c>
      <c s="36" t="s">
        <v>2846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38.25">
      <c r="A15" s="35" t="s">
        <v>56</v>
      </c>
      <c r="E15" s="39" t="s">
        <v>2847</v>
      </c>
    </row>
    <row r="16" spans="1:5" ht="25.5">
      <c r="A16" s="35" t="s">
        <v>58</v>
      </c>
      <c r="E16" s="40" t="s">
        <v>2848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2849</v>
      </c>
      <c s="35" t="s">
        <v>5</v>
      </c>
      <c s="6" t="s">
        <v>2850</v>
      </c>
      <c s="36" t="s">
        <v>251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2850</v>
      </c>
    </row>
    <row r="20" spans="1:5" ht="25.5">
      <c r="A20" s="35" t="s">
        <v>58</v>
      </c>
      <c r="E20" s="40" t="s">
        <v>2843</v>
      </c>
    </row>
    <row r="21" spans="1:5" ht="12.75">
      <c r="A21" t="s">
        <v>60</v>
      </c>
      <c r="E21" s="39" t="s">
        <v>5</v>
      </c>
    </row>
    <row r="22" spans="1:16" ht="25.5">
      <c r="A22" t="s">
        <v>50</v>
      </c>
      <c s="34" t="s">
        <v>69</v>
      </c>
      <c s="34" t="s">
        <v>2851</v>
      </c>
      <c s="35" t="s">
        <v>5</v>
      </c>
      <c s="6" t="s">
        <v>2852</v>
      </c>
      <c s="36" t="s">
        <v>251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25.5">
      <c r="A23" s="35" t="s">
        <v>56</v>
      </c>
      <c r="E23" s="39" t="s">
        <v>2852</v>
      </c>
    </row>
    <row r="24" spans="1:5" ht="25.5">
      <c r="A24" s="35" t="s">
        <v>58</v>
      </c>
      <c r="E24" s="40" t="s">
        <v>2843</v>
      </c>
    </row>
    <row r="25" spans="1:5" ht="12.75">
      <c r="A25" t="s">
        <v>60</v>
      </c>
      <c r="E25" s="39" t="s">
        <v>5</v>
      </c>
    </row>
    <row r="26" spans="1:16" ht="25.5">
      <c r="A26" t="s">
        <v>50</v>
      </c>
      <c s="34" t="s">
        <v>73</v>
      </c>
      <c s="34" t="s">
        <v>2853</v>
      </c>
      <c s="35" t="s">
        <v>5</v>
      </c>
      <c s="6" t="s">
        <v>2854</v>
      </c>
      <c s="36" t="s">
        <v>251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25.5">
      <c r="A27" s="35" t="s">
        <v>56</v>
      </c>
      <c r="E27" s="39" t="s">
        <v>2854</v>
      </c>
    </row>
    <row r="28" spans="1:5" ht="25.5">
      <c r="A28" s="35" t="s">
        <v>58</v>
      </c>
      <c r="E28" s="40" t="s">
        <v>2843</v>
      </c>
    </row>
    <row r="29" spans="1:5" ht="12.75">
      <c r="A29" t="s">
        <v>60</v>
      </c>
      <c r="E2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2855</v>
      </c>
      <c s="42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2855</v>
      </c>
      <c r="E4" s="26" t="s">
        <v>2856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2855</v>
      </c>
      <c r="E8" s="30" t="s">
        <v>2858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1575</v>
      </c>
      <c r="E9" s="33" t="s">
        <v>1576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50</v>
      </c>
      <c s="34" t="s">
        <v>51</v>
      </c>
      <c s="34" t="s">
        <v>104</v>
      </c>
      <c s="35" t="s">
        <v>105</v>
      </c>
      <c s="6" t="s">
        <v>102</v>
      </c>
      <c s="36" t="s">
        <v>76</v>
      </c>
      <c s="37">
        <v>61.689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107</v>
      </c>
    </row>
    <row r="12" spans="1:5" ht="114.75">
      <c r="A12" s="35" t="s">
        <v>58</v>
      </c>
      <c r="E12" s="40" t="s">
        <v>2859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28</v>
      </c>
      <c s="34" t="s">
        <v>115</v>
      </c>
      <c s="35" t="s">
        <v>116</v>
      </c>
      <c s="6" t="s">
        <v>119</v>
      </c>
      <c s="36" t="s">
        <v>118</v>
      </c>
      <c s="37">
        <v>122.7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119</v>
      </c>
    </row>
    <row r="16" spans="1:5" ht="114.75">
      <c r="A16" s="35" t="s">
        <v>58</v>
      </c>
      <c r="E16" s="40" t="s">
        <v>2860</v>
      </c>
    </row>
    <row r="17" spans="1:5" ht="12.75">
      <c r="A17" t="s">
        <v>60</v>
      </c>
      <c r="E17" s="39" t="s">
        <v>5</v>
      </c>
    </row>
    <row r="18" spans="1:16" ht="25.5">
      <c r="A18" t="s">
        <v>50</v>
      </c>
      <c s="34" t="s">
        <v>26</v>
      </c>
      <c s="34" t="s">
        <v>122</v>
      </c>
      <c s="35" t="s">
        <v>123</v>
      </c>
      <c s="6" t="s">
        <v>125</v>
      </c>
      <c s="36" t="s">
        <v>76</v>
      </c>
      <c s="37">
        <v>61.689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125</v>
      </c>
    </row>
    <row r="20" spans="1:5" ht="114.75">
      <c r="A20" s="35" t="s">
        <v>58</v>
      </c>
      <c r="E20" s="40" t="s">
        <v>2859</v>
      </c>
    </row>
    <row r="21" spans="1:5" ht="12.75">
      <c r="A21" t="s">
        <v>60</v>
      </c>
      <c r="E21" s="39" t="s">
        <v>5</v>
      </c>
    </row>
    <row r="22" spans="1:16" ht="38.25">
      <c r="A22" t="s">
        <v>50</v>
      </c>
      <c s="34" t="s">
        <v>69</v>
      </c>
      <c s="34" t="s">
        <v>1582</v>
      </c>
      <c s="35" t="s">
        <v>1583</v>
      </c>
      <c s="6" t="s">
        <v>1585</v>
      </c>
      <c s="36" t="s">
        <v>118</v>
      </c>
      <c s="37">
        <v>1148.801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1585</v>
      </c>
    </row>
    <row r="24" spans="1:5" ht="114.75">
      <c r="A24" s="35" t="s">
        <v>58</v>
      </c>
      <c r="E24" s="40" t="s">
        <v>2861</v>
      </c>
    </row>
    <row r="25" spans="1:5" ht="12.75">
      <c r="A25" t="s">
        <v>60</v>
      </c>
      <c r="E25" s="39" t="s">
        <v>5</v>
      </c>
    </row>
    <row r="26" spans="1:16" ht="25.5">
      <c r="A26" t="s">
        <v>50</v>
      </c>
      <c s="34" t="s">
        <v>73</v>
      </c>
      <c s="34" t="s">
        <v>1588</v>
      </c>
      <c s="35" t="s">
        <v>1589</v>
      </c>
      <c s="6" t="s">
        <v>1591</v>
      </c>
      <c s="36" t="s">
        <v>118</v>
      </c>
      <c s="37">
        <v>492.343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1591</v>
      </c>
    </row>
    <row r="28" spans="1:5" ht="114.75">
      <c r="A28" s="35" t="s">
        <v>58</v>
      </c>
      <c r="E28" s="40" t="s">
        <v>2862</v>
      </c>
    </row>
    <row r="29" spans="1:5" ht="12.75">
      <c r="A29" t="s">
        <v>60</v>
      </c>
      <c r="E29" s="39" t="s">
        <v>5</v>
      </c>
    </row>
    <row r="30" spans="1:16" ht="25.5">
      <c r="A30" t="s">
        <v>50</v>
      </c>
      <c s="34" t="s">
        <v>27</v>
      </c>
      <c s="34" t="s">
        <v>1597</v>
      </c>
      <c s="35" t="s">
        <v>1598</v>
      </c>
      <c s="6" t="s">
        <v>1600</v>
      </c>
      <c s="36" t="s">
        <v>118</v>
      </c>
      <c s="37">
        <v>1641.143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1600</v>
      </c>
    </row>
    <row r="32" spans="1:5" ht="114.75">
      <c r="A32" s="35" t="s">
        <v>58</v>
      </c>
      <c r="E32" s="40" t="s">
        <v>2863</v>
      </c>
    </row>
    <row r="33" spans="1:5" ht="12.75">
      <c r="A33" t="s">
        <v>60</v>
      </c>
      <c r="E33" s="39" t="s">
        <v>5</v>
      </c>
    </row>
    <row r="34" spans="1:16" ht="25.5">
      <c r="A34" t="s">
        <v>50</v>
      </c>
      <c s="34" t="s">
        <v>83</v>
      </c>
      <c s="34" t="s">
        <v>1603</v>
      </c>
      <c s="35" t="s">
        <v>1604</v>
      </c>
      <c s="6" t="s">
        <v>1606</v>
      </c>
      <c s="36" t="s">
        <v>118</v>
      </c>
      <c s="37">
        <v>16411.43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1606</v>
      </c>
    </row>
    <row r="36" spans="1:5" ht="114.75">
      <c r="A36" s="35" t="s">
        <v>58</v>
      </c>
      <c r="E36" s="40" t="s">
        <v>2864</v>
      </c>
    </row>
    <row r="37" spans="1:5" ht="12.75">
      <c r="A37" t="s">
        <v>60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2865</v>
      </c>
      <c s="42">
        <f>Rekapitulace!C28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2865</v>
      </c>
      <c r="E4" s="26" t="s">
        <v>2866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2865</v>
      </c>
      <c r="E8" s="30" t="s">
        <v>2866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2868</v>
      </c>
      <c r="E9" s="33" t="s">
        <v>2866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51</v>
      </c>
      <c s="34" t="s">
        <v>2869</v>
      </c>
      <c s="35" t="s">
        <v>5</v>
      </c>
      <c s="6" t="s">
        <v>2870</v>
      </c>
      <c s="36" t="s">
        <v>251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12.75">
      <c r="A11" s="35" t="s">
        <v>56</v>
      </c>
      <c r="E11" s="39" t="s">
        <v>2870</v>
      </c>
    </row>
    <row r="12" spans="1:5" ht="38.25">
      <c r="A12" s="35" t="s">
        <v>58</v>
      </c>
      <c r="E12" s="40" t="s">
        <v>2871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2872</v>
      </c>
      <c s="35" t="s">
        <v>5</v>
      </c>
      <c s="6" t="s">
        <v>2873</v>
      </c>
      <c s="36" t="s">
        <v>251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2873</v>
      </c>
    </row>
    <row r="16" spans="1:5" ht="38.25">
      <c r="A16" s="35" t="s">
        <v>58</v>
      </c>
      <c r="E16" s="40" t="s">
        <v>2871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2874</v>
      </c>
      <c s="35" t="s">
        <v>5</v>
      </c>
      <c s="6" t="s">
        <v>2875</v>
      </c>
      <c s="36" t="s">
        <v>251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2875</v>
      </c>
    </row>
    <row r="20" spans="1:5" ht="38.25">
      <c r="A20" s="35" t="s">
        <v>58</v>
      </c>
      <c r="E20" s="40" t="s">
        <v>2876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2877</v>
      </c>
      <c s="35" t="s">
        <v>5</v>
      </c>
      <c s="6" t="s">
        <v>2878</v>
      </c>
      <c s="36" t="s">
        <v>251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2878</v>
      </c>
    </row>
    <row r="24" spans="1:5" ht="25.5">
      <c r="A24" s="35" t="s">
        <v>58</v>
      </c>
      <c r="E24" s="40" t="s">
        <v>2843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2879</v>
      </c>
      <c s="35" t="s">
        <v>5</v>
      </c>
      <c s="6" t="s">
        <v>2880</v>
      </c>
      <c s="36" t="s">
        <v>251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2880</v>
      </c>
    </row>
    <row r="28" spans="1:5" ht="25.5">
      <c r="A28" s="35" t="s">
        <v>58</v>
      </c>
      <c r="E28" s="40" t="s">
        <v>2843</v>
      </c>
    </row>
    <row r="29" spans="1:5" ht="12.75">
      <c r="A29" t="s">
        <v>60</v>
      </c>
      <c r="E29" s="39" t="s">
        <v>5</v>
      </c>
    </row>
    <row r="30" spans="1:16" ht="25.5">
      <c r="A30" t="s">
        <v>50</v>
      </c>
      <c s="34" t="s">
        <v>27</v>
      </c>
      <c s="34" t="s">
        <v>2881</v>
      </c>
      <c s="35" t="s">
        <v>5</v>
      </c>
      <c s="6" t="s">
        <v>2882</v>
      </c>
      <c s="36" t="s">
        <v>251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25.5">
      <c r="A31" s="35" t="s">
        <v>56</v>
      </c>
      <c r="E31" s="39" t="s">
        <v>2882</v>
      </c>
    </row>
    <row r="32" spans="1:5" ht="25.5">
      <c r="A32" s="35" t="s">
        <v>58</v>
      </c>
      <c r="E32" s="40" t="s">
        <v>2843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2883</v>
      </c>
      <c s="35" t="s">
        <v>5</v>
      </c>
      <c s="6" t="s">
        <v>2884</v>
      </c>
      <c s="36" t="s">
        <v>251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2884</v>
      </c>
    </row>
    <row r="36" spans="1:5" ht="25.5">
      <c r="A36" s="35" t="s">
        <v>58</v>
      </c>
      <c r="E36" s="40" t="s">
        <v>2843</v>
      </c>
    </row>
    <row r="37" spans="1:5" ht="12.75">
      <c r="A37" t="s">
        <v>60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6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COUNTIFS(L8:L1677,"=0",A8:A1677,"P")+COUNTIFS(L8:L1677,"",A8:A1677,"P")+SUM(Q8:Q1677)</f>
      </c>
    </row>
    <row r="8" spans="1:13" ht="12.75">
      <c r="A8" t="s">
        <v>45</v>
      </c>
      <c r="C8" s="28" t="s">
        <v>46</v>
      </c>
      <c r="E8" s="30" t="s">
        <v>17</v>
      </c>
      <c r="J8" s="29">
        <f>0+J9+J22+J31+J40+J57+J74+J95+J116+J205+J210+J251+J264+J281+J310+J411+J440+J485+J566+J635+J644+J649+J662+J711+J788+J809+J986+J1023+J1036+J1049+J1146+J1167+J1224+J1241+J1246+J1319+J1364+J1369+J1394+J1419+J1432+J1437+J1454+J1487+J1520+J1605+J1630+J1651+J1676</f>
      </c>
      <c s="29">
        <f>0+K9+K22+K31+K40+K57+K74+K95+K116+K205+K210+K251+K264+K281+K310+K411+K440+K485+K566+K635+K644+K649+K662+K711+K788+K809+K986+K1023+K1036+K1049+K1146+K1167+K1224+K1241+K1246+K1319+K1364+K1369+K1394+K1419+K1432+K1437+K1454+K1487+K1520+K1605+K1630+K1651+K1676</f>
      </c>
      <c s="29">
        <f>0+L9+L22+L31+L40+L57+L74+L95+L116+L205+L210+L251+L264+L281+L310+L411+L440+L485+L566+L635+L644+L649+L662+L711+L788+L809+L986+L1023+L1036+L1049+L1146+L1167+L1224+L1241+L1246+L1319+L1364+L1369+L1394+L1419+L1432+L1437+L1454+L1487+L1520+L1605+L1630+L1651+L1676</f>
      </c>
      <c s="29">
        <f>0+M9+M22+M31+M40+M57+M74+M95+M116+M205+M210+M251+M264+M281+M310+M411+M440+M485+M566+M635+M644+M649+M662+M711+M788+M809+M986+M1023+M1036+M1049+M1146+M1167+M1224+M1241+M1246+M1319+M1364+M1369+M1394+M1419+M1432+M1437+M1454+M1487+M1520+M1605+M1630+M1651+M1676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52</v>
      </c>
      <c s="35" t="s">
        <v>5</v>
      </c>
      <c s="6" t="s">
        <v>53</v>
      </c>
      <c s="36" t="s">
        <v>54</v>
      </c>
      <c s="37">
        <v>34.983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51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28</v>
      </c>
      <c s="34" t="s">
        <v>61</v>
      </c>
      <c s="35" t="s">
        <v>5</v>
      </c>
      <c s="6" t="s">
        <v>53</v>
      </c>
      <c s="36" t="s">
        <v>54</v>
      </c>
      <c s="37">
        <v>144.286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62</v>
      </c>
    </row>
    <row r="16" spans="1:5" ht="38.25">
      <c r="A16" s="35" t="s">
        <v>58</v>
      </c>
      <c r="E16" s="40" t="s">
        <v>63</v>
      </c>
    </row>
    <row r="17" spans="1:5" ht="12.75">
      <c r="A17" t="s">
        <v>60</v>
      </c>
      <c r="E17" s="39" t="s">
        <v>5</v>
      </c>
    </row>
    <row r="18" spans="1:16" ht="25.5">
      <c r="A18" t="s">
        <v>50</v>
      </c>
      <c s="34" t="s">
        <v>26</v>
      </c>
      <c s="34" t="s">
        <v>64</v>
      </c>
      <c s="35" t="s">
        <v>5</v>
      </c>
      <c s="6" t="s">
        <v>65</v>
      </c>
      <c s="36" t="s">
        <v>66</v>
      </c>
      <c s="37">
        <v>104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65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3" ht="12.75">
      <c r="A22" t="s">
        <v>47</v>
      </c>
      <c r="C22" s="31" t="s">
        <v>67</v>
      </c>
      <c r="E22" s="33" t="s">
        <v>68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50</v>
      </c>
      <c s="34" t="s">
        <v>69</v>
      </c>
      <c s="34" t="s">
        <v>70</v>
      </c>
      <c s="35" t="s">
        <v>5</v>
      </c>
      <c s="6" t="s">
        <v>71</v>
      </c>
      <c s="36" t="s">
        <v>54</v>
      </c>
      <c s="37">
        <v>107.262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25.5">
      <c r="A24" s="35" t="s">
        <v>56</v>
      </c>
      <c r="E24" s="39" t="s">
        <v>71</v>
      </c>
    </row>
    <row r="25" spans="1:5" ht="12.75">
      <c r="A25" s="35" t="s">
        <v>58</v>
      </c>
      <c r="E25" s="40" t="s">
        <v>72</v>
      </c>
    </row>
    <row r="26" spans="1:5" ht="12.75">
      <c r="A26" t="s">
        <v>60</v>
      </c>
      <c r="E26" s="39" t="s">
        <v>5</v>
      </c>
    </row>
    <row r="27" spans="1:16" ht="25.5">
      <c r="A27" t="s">
        <v>50</v>
      </c>
      <c s="34" t="s">
        <v>73</v>
      </c>
      <c s="34" t="s">
        <v>74</v>
      </c>
      <c s="35" t="s">
        <v>5</v>
      </c>
      <c s="6" t="s">
        <v>75</v>
      </c>
      <c s="36" t="s">
        <v>76</v>
      </c>
      <c s="37">
        <v>43.98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25.5">
      <c r="A28" s="35" t="s">
        <v>56</v>
      </c>
      <c r="E28" s="39" t="s">
        <v>75</v>
      </c>
    </row>
    <row r="29" spans="1:5" ht="38.25">
      <c r="A29" s="35" t="s">
        <v>58</v>
      </c>
      <c r="E29" s="40" t="s">
        <v>77</v>
      </c>
    </row>
    <row r="30" spans="1:5" ht="12.75">
      <c r="A30" t="s">
        <v>60</v>
      </c>
      <c r="E30" s="39" t="s">
        <v>5</v>
      </c>
    </row>
    <row r="31" spans="1:13" ht="12.75">
      <c r="A31" t="s">
        <v>47</v>
      </c>
      <c r="C31" s="31" t="s">
        <v>78</v>
      </c>
      <c r="E31" s="33" t="s">
        <v>79</v>
      </c>
      <c r="J31" s="32">
        <f>0</f>
      </c>
      <c s="32">
        <f>0</f>
      </c>
      <c s="32">
        <f>0+L32+L36</f>
      </c>
      <c s="32">
        <f>0+M32+M36</f>
      </c>
    </row>
    <row r="32" spans="1:16" ht="25.5">
      <c r="A32" t="s">
        <v>50</v>
      </c>
      <c s="34" t="s">
        <v>27</v>
      </c>
      <c s="34" t="s">
        <v>80</v>
      </c>
      <c s="35" t="s">
        <v>5</v>
      </c>
      <c s="6" t="s">
        <v>81</v>
      </c>
      <c s="36" t="s">
        <v>76</v>
      </c>
      <c s="37">
        <v>7.68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28</v>
      </c>
    </row>
    <row r="33" spans="1:5" ht="25.5">
      <c r="A33" s="35" t="s">
        <v>56</v>
      </c>
      <c r="E33" s="39" t="s">
        <v>81</v>
      </c>
    </row>
    <row r="34" spans="1:5" ht="12.75">
      <c r="A34" s="35" t="s">
        <v>58</v>
      </c>
      <c r="E34" s="40" t="s">
        <v>82</v>
      </c>
    </row>
    <row r="35" spans="1:5" ht="12.75">
      <c r="A35" t="s">
        <v>60</v>
      </c>
      <c r="E35" s="39" t="s">
        <v>5</v>
      </c>
    </row>
    <row r="36" spans="1:16" ht="25.5">
      <c r="A36" t="s">
        <v>50</v>
      </c>
      <c s="34" t="s">
        <v>83</v>
      </c>
      <c s="34" t="s">
        <v>84</v>
      </c>
      <c s="35" t="s">
        <v>5</v>
      </c>
      <c s="6" t="s">
        <v>85</v>
      </c>
      <c s="36" t="s">
        <v>76</v>
      </c>
      <c s="37">
        <v>1.25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86</v>
      </c>
      <c>
        <f>(M36*21)/100</f>
      </c>
      <c t="s">
        <v>28</v>
      </c>
    </row>
    <row r="37" spans="1:5" ht="25.5">
      <c r="A37" s="35" t="s">
        <v>56</v>
      </c>
      <c r="E37" s="39" t="s">
        <v>87</v>
      </c>
    </row>
    <row r="38" spans="1:5" ht="25.5">
      <c r="A38" s="35" t="s">
        <v>58</v>
      </c>
      <c r="E38" s="41" t="s">
        <v>88</v>
      </c>
    </row>
    <row r="39" spans="1:5" ht="12.75">
      <c r="A39" t="s">
        <v>60</v>
      </c>
      <c r="E39" s="39" t="s">
        <v>5</v>
      </c>
    </row>
    <row r="40" spans="1:13" ht="12.75">
      <c r="A40" t="s">
        <v>47</v>
      </c>
      <c r="C40" s="31" t="s">
        <v>89</v>
      </c>
      <c r="E40" s="33" t="s">
        <v>90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38.25">
      <c r="A41" t="s">
        <v>50</v>
      </c>
      <c s="34" t="s">
        <v>91</v>
      </c>
      <c s="34" t="s">
        <v>92</v>
      </c>
      <c s="35" t="s">
        <v>5</v>
      </c>
      <c s="6" t="s">
        <v>93</v>
      </c>
      <c s="36" t="s">
        <v>76</v>
      </c>
      <c s="37">
        <v>1.25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28</v>
      </c>
    </row>
    <row r="42" spans="1:5" ht="38.25">
      <c r="A42" s="35" t="s">
        <v>56</v>
      </c>
      <c r="E42" s="39" t="s">
        <v>94</v>
      </c>
    </row>
    <row r="43" spans="1:5" ht="12.75">
      <c r="A43" s="35" t="s">
        <v>58</v>
      </c>
      <c r="E43" s="40" t="s">
        <v>5</v>
      </c>
    </row>
    <row r="44" spans="1:5" ht="12.75">
      <c r="A44" t="s">
        <v>60</v>
      </c>
      <c r="E44" s="39" t="s">
        <v>5</v>
      </c>
    </row>
    <row r="45" spans="1:16" ht="38.25">
      <c r="A45" t="s">
        <v>50</v>
      </c>
      <c s="34" t="s">
        <v>95</v>
      </c>
      <c s="34" t="s">
        <v>96</v>
      </c>
      <c s="35" t="s">
        <v>5</v>
      </c>
      <c s="6" t="s">
        <v>97</v>
      </c>
      <c s="36" t="s">
        <v>76</v>
      </c>
      <c s="37">
        <v>3.75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28</v>
      </c>
    </row>
    <row r="46" spans="1:5" ht="38.25">
      <c r="A46" s="35" t="s">
        <v>56</v>
      </c>
      <c r="E46" s="39" t="s">
        <v>98</v>
      </c>
    </row>
    <row r="47" spans="1:5" ht="12.75">
      <c r="A47" s="35" t="s">
        <v>58</v>
      </c>
      <c r="E47" s="40" t="s">
        <v>99</v>
      </c>
    </row>
    <row r="48" spans="1:5" ht="12.75">
      <c r="A48" t="s">
        <v>60</v>
      </c>
      <c r="E48" s="39" t="s">
        <v>5</v>
      </c>
    </row>
    <row r="49" spans="1:16" ht="38.25">
      <c r="A49" t="s">
        <v>50</v>
      </c>
      <c s="34" t="s">
        <v>100</v>
      </c>
      <c s="34" t="s">
        <v>101</v>
      </c>
      <c s="35" t="s">
        <v>5</v>
      </c>
      <c s="6" t="s">
        <v>102</v>
      </c>
      <c s="36" t="s">
        <v>76</v>
      </c>
      <c s="37">
        <v>20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28</v>
      </c>
    </row>
    <row r="50" spans="1:5" ht="38.25">
      <c r="A50" s="35" t="s">
        <v>56</v>
      </c>
      <c r="E50" s="39" t="s">
        <v>103</v>
      </c>
    </row>
    <row r="51" spans="1:5" ht="12.75">
      <c r="A51" s="35" t="s">
        <v>58</v>
      </c>
      <c r="E51" s="40" t="s">
        <v>5</v>
      </c>
    </row>
    <row r="52" spans="1:5" ht="12.75">
      <c r="A52" t="s">
        <v>60</v>
      </c>
      <c r="E52" s="39" t="s">
        <v>5</v>
      </c>
    </row>
    <row r="53" spans="1:16" ht="38.25">
      <c r="A53" t="s">
        <v>50</v>
      </c>
      <c s="34" t="s">
        <v>48</v>
      </c>
      <c s="34" t="s">
        <v>104</v>
      </c>
      <c s="35" t="s">
        <v>105</v>
      </c>
      <c s="6" t="s">
        <v>106</v>
      </c>
      <c s="36" t="s">
        <v>76</v>
      </c>
      <c s="37">
        <v>20.43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38.25">
      <c r="A54" s="35" t="s">
        <v>56</v>
      </c>
      <c r="E54" s="39" t="s">
        <v>107</v>
      </c>
    </row>
    <row r="55" spans="1:5" ht="25.5">
      <c r="A55" s="35" t="s">
        <v>58</v>
      </c>
      <c r="E55" s="40" t="s">
        <v>108</v>
      </c>
    </row>
    <row r="56" spans="1:5" ht="12.75">
      <c r="A56" t="s">
        <v>60</v>
      </c>
      <c r="E56" s="39" t="s">
        <v>5</v>
      </c>
    </row>
    <row r="57" spans="1:13" ht="12.75">
      <c r="A57" t="s">
        <v>47</v>
      </c>
      <c r="C57" s="31" t="s">
        <v>109</v>
      </c>
      <c r="E57" s="33" t="s">
        <v>110</v>
      </c>
      <c r="J57" s="32">
        <f>0</f>
      </c>
      <c s="32">
        <f>0</f>
      </c>
      <c s="32">
        <f>0+L58+L62+L66+L70</f>
      </c>
      <c s="32">
        <f>0+M58+M62+M66+M70</f>
      </c>
    </row>
    <row r="58" spans="1:16" ht="25.5">
      <c r="A58" t="s">
        <v>50</v>
      </c>
      <c s="34" t="s">
        <v>78</v>
      </c>
      <c s="34" t="s">
        <v>111</v>
      </c>
      <c s="35" t="s">
        <v>5</v>
      </c>
      <c s="6" t="s">
        <v>112</v>
      </c>
      <c s="36" t="s">
        <v>76</v>
      </c>
      <c s="37">
        <v>20.43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25.5">
      <c r="A59" s="35" t="s">
        <v>56</v>
      </c>
      <c r="E59" s="39" t="s">
        <v>112</v>
      </c>
    </row>
    <row r="60" spans="1:5" ht="25.5">
      <c r="A60" s="35" t="s">
        <v>58</v>
      </c>
      <c r="E60" s="40" t="s">
        <v>113</v>
      </c>
    </row>
    <row r="61" spans="1:5" ht="12.75">
      <c r="A61" t="s">
        <v>60</v>
      </c>
      <c r="E61" s="39" t="s">
        <v>5</v>
      </c>
    </row>
    <row r="62" spans="1:16" ht="25.5">
      <c r="A62" t="s">
        <v>50</v>
      </c>
      <c s="34" t="s">
        <v>114</v>
      </c>
      <c s="34" t="s">
        <v>115</v>
      </c>
      <c s="35" t="s">
        <v>116</v>
      </c>
      <c s="6" t="s">
        <v>117</v>
      </c>
      <c s="36" t="s">
        <v>118</v>
      </c>
      <c s="37">
        <v>40.86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25.5">
      <c r="A63" s="35" t="s">
        <v>56</v>
      </c>
      <c r="E63" s="39" t="s">
        <v>119</v>
      </c>
    </row>
    <row r="64" spans="1:5" ht="12.75">
      <c r="A64" s="35" t="s">
        <v>58</v>
      </c>
      <c r="E64" s="40" t="s">
        <v>120</v>
      </c>
    </row>
    <row r="65" spans="1:5" ht="12.75">
      <c r="A65" t="s">
        <v>60</v>
      </c>
      <c r="E65" s="39" t="s">
        <v>5</v>
      </c>
    </row>
    <row r="66" spans="1:16" ht="25.5">
      <c r="A66" t="s">
        <v>50</v>
      </c>
      <c s="34" t="s">
        <v>121</v>
      </c>
      <c s="34" t="s">
        <v>122</v>
      </c>
      <c s="35" t="s">
        <v>123</v>
      </c>
      <c s="6" t="s">
        <v>124</v>
      </c>
      <c s="36" t="s">
        <v>76</v>
      </c>
      <c s="37">
        <v>20.43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25.5">
      <c r="A67" s="35" t="s">
        <v>56</v>
      </c>
      <c r="E67" s="39" t="s">
        <v>125</v>
      </c>
    </row>
    <row r="68" spans="1:5" ht="12.75">
      <c r="A68" s="35" t="s">
        <v>58</v>
      </c>
      <c r="E68" s="40" t="s">
        <v>126</v>
      </c>
    </row>
    <row r="69" spans="1:5" ht="12.75">
      <c r="A69" t="s">
        <v>60</v>
      </c>
      <c r="E69" s="39" t="s">
        <v>5</v>
      </c>
    </row>
    <row r="70" spans="1:16" ht="25.5">
      <c r="A70" t="s">
        <v>50</v>
      </c>
      <c s="34" t="s">
        <v>89</v>
      </c>
      <c s="34" t="s">
        <v>127</v>
      </c>
      <c s="35" t="s">
        <v>5</v>
      </c>
      <c s="6" t="s">
        <v>128</v>
      </c>
      <c s="36" t="s">
        <v>76</v>
      </c>
      <c s="37">
        <v>12.45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25.5">
      <c r="A71" s="35" t="s">
        <v>56</v>
      </c>
      <c r="E71" s="39" t="s">
        <v>128</v>
      </c>
    </row>
    <row r="72" spans="1:5" ht="12.75">
      <c r="A72" s="35" t="s">
        <v>58</v>
      </c>
      <c r="E72" s="40" t="s">
        <v>5</v>
      </c>
    </row>
    <row r="73" spans="1:5" ht="12.75">
      <c r="A73" t="s">
        <v>60</v>
      </c>
      <c r="E73" s="39" t="s">
        <v>5</v>
      </c>
    </row>
    <row r="74" spans="1:13" ht="12.75">
      <c r="A74" t="s">
        <v>47</v>
      </c>
      <c r="C74" s="31" t="s">
        <v>129</v>
      </c>
      <c r="E74" s="33" t="s">
        <v>130</v>
      </c>
      <c r="J74" s="32">
        <f>0</f>
      </c>
      <c s="32">
        <f>0</f>
      </c>
      <c s="32">
        <f>0+L75+L79+L83+L87+L91</f>
      </c>
      <c s="32">
        <f>0+M75+M79+M83+M87+M91</f>
      </c>
    </row>
    <row r="75" spans="1:16" ht="25.5">
      <c r="A75" t="s">
        <v>50</v>
      </c>
      <c s="34" t="s">
        <v>109</v>
      </c>
      <c s="34" t="s">
        <v>131</v>
      </c>
      <c s="35" t="s">
        <v>5</v>
      </c>
      <c s="6" t="s">
        <v>132</v>
      </c>
      <c s="36" t="s">
        <v>54</v>
      </c>
      <c s="37">
        <v>12.52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25.5">
      <c r="A76" s="35" t="s">
        <v>56</v>
      </c>
      <c r="E76" s="39" t="s">
        <v>132</v>
      </c>
    </row>
    <row r="77" spans="1:5" ht="12.75">
      <c r="A77" s="35" t="s">
        <v>58</v>
      </c>
      <c r="E77" s="40" t="s">
        <v>5</v>
      </c>
    </row>
    <row r="78" spans="1:5" ht="12.75">
      <c r="A78" t="s">
        <v>60</v>
      </c>
      <c r="E78" s="39" t="s">
        <v>5</v>
      </c>
    </row>
    <row r="79" spans="1:16" ht="25.5">
      <c r="A79" t="s">
        <v>50</v>
      </c>
      <c s="34" t="s">
        <v>129</v>
      </c>
      <c s="34" t="s">
        <v>133</v>
      </c>
      <c s="35" t="s">
        <v>5</v>
      </c>
      <c s="6" t="s">
        <v>134</v>
      </c>
      <c s="36" t="s">
        <v>54</v>
      </c>
      <c s="37">
        <v>187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25.5">
      <c r="A80" s="35" t="s">
        <v>56</v>
      </c>
      <c r="E80" s="39" t="s">
        <v>134</v>
      </c>
    </row>
    <row r="81" spans="1:5" ht="12.75">
      <c r="A81" s="35" t="s">
        <v>58</v>
      </c>
      <c r="E81" s="40" t="s">
        <v>5</v>
      </c>
    </row>
    <row r="82" spans="1:5" ht="12.75">
      <c r="A82" t="s">
        <v>60</v>
      </c>
      <c r="E82" s="39" t="s">
        <v>5</v>
      </c>
    </row>
    <row r="83" spans="1:16" ht="25.5">
      <c r="A83" t="s">
        <v>50</v>
      </c>
      <c s="34" t="s">
        <v>135</v>
      </c>
      <c s="34" t="s">
        <v>136</v>
      </c>
      <c s="35" t="s">
        <v>5</v>
      </c>
      <c s="6" t="s">
        <v>137</v>
      </c>
      <c s="36" t="s">
        <v>54</v>
      </c>
      <c s="37">
        <v>199.52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25.5">
      <c r="A84" s="35" t="s">
        <v>56</v>
      </c>
      <c r="E84" s="39" t="s">
        <v>137</v>
      </c>
    </row>
    <row r="85" spans="1:5" ht="12.75">
      <c r="A85" s="35" t="s">
        <v>58</v>
      </c>
      <c r="E85" s="40" t="s">
        <v>138</v>
      </c>
    </row>
    <row r="86" spans="1:5" ht="12.75">
      <c r="A86" t="s">
        <v>60</v>
      </c>
      <c r="E86" s="39" t="s">
        <v>5</v>
      </c>
    </row>
    <row r="87" spans="1:16" ht="12.75">
      <c r="A87" t="s">
        <v>50</v>
      </c>
      <c s="34" t="s">
        <v>139</v>
      </c>
      <c s="34" t="s">
        <v>140</v>
      </c>
      <c s="35" t="s">
        <v>5</v>
      </c>
      <c s="6" t="s">
        <v>141</v>
      </c>
      <c s="36" t="s">
        <v>142</v>
      </c>
      <c s="37">
        <v>3.99</v>
      </c>
      <c s="36">
        <v>0.001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12.75">
      <c r="A88" s="35" t="s">
        <v>56</v>
      </c>
      <c r="E88" s="39" t="s">
        <v>141</v>
      </c>
    </row>
    <row r="89" spans="1:5" ht="12.75">
      <c r="A89" s="35" t="s">
        <v>58</v>
      </c>
      <c r="E89" s="40" t="s">
        <v>143</v>
      </c>
    </row>
    <row r="90" spans="1:5" ht="12.75">
      <c r="A90" t="s">
        <v>60</v>
      </c>
      <c r="E90" s="39" t="s">
        <v>5</v>
      </c>
    </row>
    <row r="91" spans="1:16" ht="25.5">
      <c r="A91" t="s">
        <v>50</v>
      </c>
      <c s="34" t="s">
        <v>144</v>
      </c>
      <c s="34" t="s">
        <v>145</v>
      </c>
      <c s="35" t="s">
        <v>5</v>
      </c>
      <c s="6" t="s">
        <v>146</v>
      </c>
      <c s="36" t="s">
        <v>54</v>
      </c>
      <c s="37">
        <v>263.117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25.5">
      <c r="A92" s="35" t="s">
        <v>56</v>
      </c>
      <c r="E92" s="39" t="s">
        <v>146</v>
      </c>
    </row>
    <row r="93" spans="1:5" ht="51">
      <c r="A93" s="35" t="s">
        <v>58</v>
      </c>
      <c r="E93" s="40" t="s">
        <v>147</v>
      </c>
    </row>
    <row r="94" spans="1:5" ht="12.75">
      <c r="A94" t="s">
        <v>60</v>
      </c>
      <c r="E94" s="39" t="s">
        <v>5</v>
      </c>
    </row>
    <row r="95" spans="1:13" ht="12.75">
      <c r="A95" t="s">
        <v>47</v>
      </c>
      <c r="C95" s="31" t="s">
        <v>28</v>
      </c>
      <c r="E95" s="33" t="s">
        <v>148</v>
      </c>
      <c r="J95" s="32">
        <f>0</f>
      </c>
      <c s="32">
        <f>0</f>
      </c>
      <c s="32">
        <f>0+L96+L100+L104+L108+L112</f>
      </c>
      <c s="32">
        <f>0+M96+M100+M104+M108+M112</f>
      </c>
    </row>
    <row r="96" spans="1:16" ht="12.75">
      <c r="A96" t="s">
        <v>50</v>
      </c>
      <c s="34" t="s">
        <v>149</v>
      </c>
      <c s="34" t="s">
        <v>150</v>
      </c>
      <c s="35" t="s">
        <v>5</v>
      </c>
      <c s="6" t="s">
        <v>151</v>
      </c>
      <c s="36" t="s">
        <v>76</v>
      </c>
      <c s="37">
        <v>0.464</v>
      </c>
      <c s="36">
        <v>2.30102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28</v>
      </c>
    </row>
    <row r="97" spans="1:5" ht="12.75">
      <c r="A97" s="35" t="s">
        <v>56</v>
      </c>
      <c r="E97" s="39" t="s">
        <v>151</v>
      </c>
    </row>
    <row r="98" spans="1:5" ht="38.25">
      <c r="A98" s="35" t="s">
        <v>58</v>
      </c>
      <c r="E98" s="41" t="s">
        <v>152</v>
      </c>
    </row>
    <row r="99" spans="1:5" ht="12.75">
      <c r="A99" t="s">
        <v>60</v>
      </c>
      <c r="E99" s="39" t="s">
        <v>5</v>
      </c>
    </row>
    <row r="100" spans="1:16" ht="25.5">
      <c r="A100" t="s">
        <v>50</v>
      </c>
      <c s="34" t="s">
        <v>153</v>
      </c>
      <c s="34" t="s">
        <v>154</v>
      </c>
      <c s="35" t="s">
        <v>5</v>
      </c>
      <c s="6" t="s">
        <v>155</v>
      </c>
      <c s="36" t="s">
        <v>76</v>
      </c>
      <c s="37">
        <v>1.439</v>
      </c>
      <c s="36">
        <v>2.50187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28</v>
      </c>
    </row>
    <row r="101" spans="1:5" ht="25.5">
      <c r="A101" s="35" t="s">
        <v>56</v>
      </c>
      <c r="E101" s="39" t="s">
        <v>155</v>
      </c>
    </row>
    <row r="102" spans="1:5" ht="38.25">
      <c r="A102" s="35" t="s">
        <v>58</v>
      </c>
      <c r="E102" s="41" t="s">
        <v>156</v>
      </c>
    </row>
    <row r="103" spans="1:5" ht="12.75">
      <c r="A103" t="s">
        <v>60</v>
      </c>
      <c r="E103" s="39" t="s">
        <v>5</v>
      </c>
    </row>
    <row r="104" spans="1:16" ht="12.75">
      <c r="A104" t="s">
        <v>50</v>
      </c>
      <c s="34" t="s">
        <v>157</v>
      </c>
      <c s="34" t="s">
        <v>158</v>
      </c>
      <c s="35" t="s">
        <v>5</v>
      </c>
      <c s="6" t="s">
        <v>159</v>
      </c>
      <c s="36" t="s">
        <v>54</v>
      </c>
      <c s="37">
        <v>1.58</v>
      </c>
      <c s="36">
        <v>0.00247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159</v>
      </c>
    </row>
    <row r="106" spans="1:5" ht="38.25">
      <c r="A106" s="35" t="s">
        <v>58</v>
      </c>
      <c r="E106" s="41" t="s">
        <v>160</v>
      </c>
    </row>
    <row r="107" spans="1:5" ht="12.75">
      <c r="A107" t="s">
        <v>60</v>
      </c>
      <c r="E107" s="39" t="s">
        <v>5</v>
      </c>
    </row>
    <row r="108" spans="1:16" ht="12.75">
      <c r="A108" t="s">
        <v>50</v>
      </c>
      <c s="34" t="s">
        <v>161</v>
      </c>
      <c s="34" t="s">
        <v>162</v>
      </c>
      <c s="35" t="s">
        <v>5</v>
      </c>
      <c s="6" t="s">
        <v>163</v>
      </c>
      <c s="36" t="s">
        <v>54</v>
      </c>
      <c s="37">
        <v>1.58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12.75">
      <c r="A109" s="35" t="s">
        <v>56</v>
      </c>
      <c r="E109" s="39" t="s">
        <v>163</v>
      </c>
    </row>
    <row r="110" spans="1:5" ht="12.75">
      <c r="A110" s="35" t="s">
        <v>58</v>
      </c>
      <c r="E110" s="40" t="s">
        <v>5</v>
      </c>
    </row>
    <row r="111" spans="1:5" ht="12.75">
      <c r="A111" t="s">
        <v>60</v>
      </c>
      <c r="E111" s="39" t="s">
        <v>5</v>
      </c>
    </row>
    <row r="112" spans="1:16" ht="12.75">
      <c r="A112" t="s">
        <v>50</v>
      </c>
      <c s="34" t="s">
        <v>164</v>
      </c>
      <c s="34" t="s">
        <v>165</v>
      </c>
      <c s="35" t="s">
        <v>5</v>
      </c>
      <c s="6" t="s">
        <v>166</v>
      </c>
      <c s="36" t="s">
        <v>118</v>
      </c>
      <c s="37">
        <v>0.075</v>
      </c>
      <c s="36">
        <v>1.06277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12.75">
      <c r="A113" s="35" t="s">
        <v>56</v>
      </c>
      <c r="E113" s="39" t="s">
        <v>166</v>
      </c>
    </row>
    <row r="114" spans="1:5" ht="38.25">
      <c r="A114" s="35" t="s">
        <v>58</v>
      </c>
      <c r="E114" s="41" t="s">
        <v>167</v>
      </c>
    </row>
    <row r="115" spans="1:5" ht="12.75">
      <c r="A115" t="s">
        <v>60</v>
      </c>
      <c r="E115" s="39" t="s">
        <v>5</v>
      </c>
    </row>
    <row r="116" spans="1:13" ht="12.75">
      <c r="A116" t="s">
        <v>47</v>
      </c>
      <c r="C116" s="31" t="s">
        <v>26</v>
      </c>
      <c r="E116" s="33" t="s">
        <v>168</v>
      </c>
      <c r="J116" s="32">
        <f>0</f>
      </c>
      <c s="32">
        <f>0</f>
      </c>
      <c s="32">
        <f>0+L117+L121+L125+L129+L133+L137+L141+L145+L149+L153+L157+L161+L165+L169+L173+L177+L181+L185+L189+L193+L197+L201</f>
      </c>
      <c s="32">
        <f>0+M117+M121+M125+M129+M133+M137+M141+M145+M149+M153+M157+M161+M165+M169+M173+M177+M181+M185+M189+M193+M197+M201</f>
      </c>
    </row>
    <row r="117" spans="1:16" ht="25.5">
      <c r="A117" t="s">
        <v>50</v>
      </c>
      <c s="34" t="s">
        <v>169</v>
      </c>
      <c s="34" t="s">
        <v>170</v>
      </c>
      <c s="35" t="s">
        <v>5</v>
      </c>
      <c s="6" t="s">
        <v>171</v>
      </c>
      <c s="36" t="s">
        <v>54</v>
      </c>
      <c s="37">
        <v>145.263</v>
      </c>
      <c s="36">
        <v>0.42832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28</v>
      </c>
    </row>
    <row r="118" spans="1:5" ht="25.5">
      <c r="A118" s="35" t="s">
        <v>56</v>
      </c>
      <c r="E118" s="39" t="s">
        <v>171</v>
      </c>
    </row>
    <row r="119" spans="1:5" ht="51">
      <c r="A119" s="35" t="s">
        <v>58</v>
      </c>
      <c r="E119" s="41" t="s">
        <v>172</v>
      </c>
    </row>
    <row r="120" spans="1:5" ht="12.75">
      <c r="A120" t="s">
        <v>60</v>
      </c>
      <c r="E120" s="39" t="s">
        <v>5</v>
      </c>
    </row>
    <row r="121" spans="1:16" ht="25.5">
      <c r="A121" t="s">
        <v>50</v>
      </c>
      <c s="34" t="s">
        <v>173</v>
      </c>
      <c s="34" t="s">
        <v>174</v>
      </c>
      <c s="35" t="s">
        <v>5</v>
      </c>
      <c s="6" t="s">
        <v>175</v>
      </c>
      <c s="36" t="s">
        <v>54</v>
      </c>
      <c s="37">
        <v>89.403</v>
      </c>
      <c s="36">
        <v>0.2319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28</v>
      </c>
    </row>
    <row r="122" spans="1:5" ht="25.5">
      <c r="A122" s="35" t="s">
        <v>56</v>
      </c>
      <c r="E122" s="39" t="s">
        <v>175</v>
      </c>
    </row>
    <row r="123" spans="1:5" ht="76.5">
      <c r="A123" s="35" t="s">
        <v>58</v>
      </c>
      <c r="E123" s="41" t="s">
        <v>176</v>
      </c>
    </row>
    <row r="124" spans="1:5" ht="12.75">
      <c r="A124" t="s">
        <v>60</v>
      </c>
      <c r="E124" s="39" t="s">
        <v>5</v>
      </c>
    </row>
    <row r="125" spans="1:16" ht="25.5">
      <c r="A125" t="s">
        <v>50</v>
      </c>
      <c s="34" t="s">
        <v>177</v>
      </c>
      <c s="34" t="s">
        <v>178</v>
      </c>
      <c s="35" t="s">
        <v>5</v>
      </c>
      <c s="6" t="s">
        <v>179</v>
      </c>
      <c s="36" t="s">
        <v>118</v>
      </c>
      <c s="37">
        <v>1.453</v>
      </c>
      <c s="36">
        <v>1.04922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28</v>
      </c>
    </row>
    <row r="126" spans="1:5" ht="25.5">
      <c r="A126" s="35" t="s">
        <v>56</v>
      </c>
      <c r="E126" s="39" t="s">
        <v>179</v>
      </c>
    </row>
    <row r="127" spans="1:5" ht="12.75">
      <c r="A127" s="35" t="s">
        <v>58</v>
      </c>
      <c r="E127" s="40" t="s">
        <v>180</v>
      </c>
    </row>
    <row r="128" spans="1:5" ht="12.75">
      <c r="A128" t="s">
        <v>60</v>
      </c>
      <c r="E128" s="39" t="s">
        <v>5</v>
      </c>
    </row>
    <row r="129" spans="1:16" ht="25.5">
      <c r="A129" t="s">
        <v>50</v>
      </c>
      <c s="34" t="s">
        <v>181</v>
      </c>
      <c s="34" t="s">
        <v>182</v>
      </c>
      <c s="35" t="s">
        <v>5</v>
      </c>
      <c s="6" t="s">
        <v>183</v>
      </c>
      <c s="36" t="s">
        <v>184</v>
      </c>
      <c s="37">
        <v>1</v>
      </c>
      <c s="36">
        <v>0.02628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28</v>
      </c>
    </row>
    <row r="130" spans="1:5" ht="25.5">
      <c r="A130" s="35" t="s">
        <v>56</v>
      </c>
      <c r="E130" s="39" t="s">
        <v>183</v>
      </c>
    </row>
    <row r="131" spans="1:5" ht="12.75">
      <c r="A131" s="35" t="s">
        <v>58</v>
      </c>
      <c r="E131" s="40" t="s">
        <v>5</v>
      </c>
    </row>
    <row r="132" spans="1:5" ht="12.75">
      <c r="A132" t="s">
        <v>60</v>
      </c>
      <c r="E132" s="39" t="s">
        <v>5</v>
      </c>
    </row>
    <row r="133" spans="1:16" ht="25.5">
      <c r="A133" t="s">
        <v>50</v>
      </c>
      <c s="34" t="s">
        <v>185</v>
      </c>
      <c s="34" t="s">
        <v>186</v>
      </c>
      <c s="35" t="s">
        <v>5</v>
      </c>
      <c s="6" t="s">
        <v>187</v>
      </c>
      <c s="36" t="s">
        <v>184</v>
      </c>
      <c s="37">
        <v>1</v>
      </c>
      <c s="36">
        <v>0.05528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28</v>
      </c>
    </row>
    <row r="134" spans="1:5" ht="25.5">
      <c r="A134" s="35" t="s">
        <v>56</v>
      </c>
      <c r="E134" s="39" t="s">
        <v>187</v>
      </c>
    </row>
    <row r="135" spans="1:5" ht="12.75">
      <c r="A135" s="35" t="s">
        <v>58</v>
      </c>
      <c r="E135" s="40" t="s">
        <v>5</v>
      </c>
    </row>
    <row r="136" spans="1:5" ht="12.75">
      <c r="A136" t="s">
        <v>60</v>
      </c>
      <c r="E136" s="39" t="s">
        <v>5</v>
      </c>
    </row>
    <row r="137" spans="1:16" ht="25.5">
      <c r="A137" t="s">
        <v>50</v>
      </c>
      <c s="34" t="s">
        <v>188</v>
      </c>
      <c s="34" t="s">
        <v>189</v>
      </c>
      <c s="35" t="s">
        <v>5</v>
      </c>
      <c s="6" t="s">
        <v>190</v>
      </c>
      <c s="36" t="s">
        <v>184</v>
      </c>
      <c s="37">
        <v>3</v>
      </c>
      <c s="36">
        <v>0.03963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28</v>
      </c>
    </row>
    <row r="138" spans="1:5" ht="25.5">
      <c r="A138" s="35" t="s">
        <v>56</v>
      </c>
      <c r="E138" s="39" t="s">
        <v>190</v>
      </c>
    </row>
    <row r="139" spans="1:5" ht="12.75">
      <c r="A139" s="35" t="s">
        <v>58</v>
      </c>
      <c r="E139" s="40" t="s">
        <v>5</v>
      </c>
    </row>
    <row r="140" spans="1:5" ht="12.75">
      <c r="A140" t="s">
        <v>60</v>
      </c>
      <c r="E140" s="39" t="s">
        <v>5</v>
      </c>
    </row>
    <row r="141" spans="1:16" ht="25.5">
      <c r="A141" t="s">
        <v>50</v>
      </c>
      <c s="34" t="s">
        <v>191</v>
      </c>
      <c s="34" t="s">
        <v>192</v>
      </c>
      <c s="35" t="s">
        <v>5</v>
      </c>
      <c s="6" t="s">
        <v>193</v>
      </c>
      <c s="36" t="s">
        <v>66</v>
      </c>
      <c s="37">
        <v>142.9</v>
      </c>
      <c s="36">
        <v>0.00079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28</v>
      </c>
    </row>
    <row r="142" spans="1:5" ht="25.5">
      <c r="A142" s="35" t="s">
        <v>56</v>
      </c>
      <c r="E142" s="39" t="s">
        <v>193</v>
      </c>
    </row>
    <row r="143" spans="1:5" ht="63.75">
      <c r="A143" s="35" t="s">
        <v>58</v>
      </c>
      <c r="E143" s="41" t="s">
        <v>194</v>
      </c>
    </row>
    <row r="144" spans="1:5" ht="12.75">
      <c r="A144" t="s">
        <v>60</v>
      </c>
      <c r="E144" s="39" t="s">
        <v>5</v>
      </c>
    </row>
    <row r="145" spans="1:16" ht="25.5">
      <c r="A145" t="s">
        <v>50</v>
      </c>
      <c s="34" t="s">
        <v>195</v>
      </c>
      <c s="34" t="s">
        <v>196</v>
      </c>
      <c s="35" t="s">
        <v>5</v>
      </c>
      <c s="6" t="s">
        <v>197</v>
      </c>
      <c s="36" t="s">
        <v>184</v>
      </c>
      <c s="37">
        <v>48</v>
      </c>
      <c s="36">
        <v>0.17489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28</v>
      </c>
    </row>
    <row r="146" spans="1:5" ht="25.5">
      <c r="A146" s="35" t="s">
        <v>56</v>
      </c>
      <c r="E146" s="39" t="s">
        <v>197</v>
      </c>
    </row>
    <row r="147" spans="1:5" ht="12.75">
      <c r="A147" s="35" t="s">
        <v>58</v>
      </c>
      <c r="E147" s="40" t="s">
        <v>5</v>
      </c>
    </row>
    <row r="148" spans="1:5" ht="12.75">
      <c r="A148" t="s">
        <v>60</v>
      </c>
      <c r="E148" s="39" t="s">
        <v>5</v>
      </c>
    </row>
    <row r="149" spans="1:16" ht="25.5">
      <c r="A149" t="s">
        <v>50</v>
      </c>
      <c s="34" t="s">
        <v>198</v>
      </c>
      <c s="34" t="s">
        <v>199</v>
      </c>
      <c s="35" t="s">
        <v>5</v>
      </c>
      <c s="6" t="s">
        <v>200</v>
      </c>
      <c s="36" t="s">
        <v>184</v>
      </c>
      <c s="37">
        <v>42</v>
      </c>
      <c s="36">
        <v>0.0057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28</v>
      </c>
    </row>
    <row r="150" spans="1:5" ht="25.5">
      <c r="A150" s="35" t="s">
        <v>56</v>
      </c>
      <c r="E150" s="39" t="s">
        <v>200</v>
      </c>
    </row>
    <row r="151" spans="1:5" ht="12.75">
      <c r="A151" s="35" t="s">
        <v>58</v>
      </c>
      <c r="E151" s="40" t="s">
        <v>5</v>
      </c>
    </row>
    <row r="152" spans="1:5" ht="12.75">
      <c r="A152" t="s">
        <v>60</v>
      </c>
      <c r="E152" s="39" t="s">
        <v>5</v>
      </c>
    </row>
    <row r="153" spans="1:16" ht="25.5">
      <c r="A153" t="s">
        <v>50</v>
      </c>
      <c s="34" t="s">
        <v>201</v>
      </c>
      <c s="34" t="s">
        <v>202</v>
      </c>
      <c s="35" t="s">
        <v>5</v>
      </c>
      <c s="6" t="s">
        <v>203</v>
      </c>
      <c s="36" t="s">
        <v>184</v>
      </c>
      <c s="37">
        <v>6</v>
      </c>
      <c s="36">
        <v>0.006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28</v>
      </c>
    </row>
    <row r="154" spans="1:5" ht="25.5">
      <c r="A154" s="35" t="s">
        <v>56</v>
      </c>
      <c r="E154" s="39" t="s">
        <v>203</v>
      </c>
    </row>
    <row r="155" spans="1:5" ht="12.75">
      <c r="A155" s="35" t="s">
        <v>58</v>
      </c>
      <c r="E155" s="40" t="s">
        <v>5</v>
      </c>
    </row>
    <row r="156" spans="1:5" ht="12.75">
      <c r="A156" t="s">
        <v>60</v>
      </c>
      <c r="E156" s="39" t="s">
        <v>5</v>
      </c>
    </row>
    <row r="157" spans="1:16" ht="25.5">
      <c r="A157" t="s">
        <v>50</v>
      </c>
      <c s="34" t="s">
        <v>204</v>
      </c>
      <c s="34" t="s">
        <v>205</v>
      </c>
      <c s="35" t="s">
        <v>5</v>
      </c>
      <c s="6" t="s">
        <v>206</v>
      </c>
      <c s="36" t="s">
        <v>54</v>
      </c>
      <c s="37">
        <v>16.6</v>
      </c>
      <c s="36">
        <v>0.07921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25.5">
      <c r="A158" s="35" t="s">
        <v>56</v>
      </c>
      <c r="E158" s="39" t="s">
        <v>206</v>
      </c>
    </row>
    <row r="159" spans="1:5" ht="25.5">
      <c r="A159" s="35" t="s">
        <v>58</v>
      </c>
      <c r="E159" s="41" t="s">
        <v>207</v>
      </c>
    </row>
    <row r="160" spans="1:5" ht="12.75">
      <c r="A160" t="s">
        <v>60</v>
      </c>
      <c r="E160" s="39" t="s">
        <v>5</v>
      </c>
    </row>
    <row r="161" spans="1:16" ht="25.5">
      <c r="A161" t="s">
        <v>50</v>
      </c>
      <c s="34" t="s">
        <v>208</v>
      </c>
      <c s="34" t="s">
        <v>209</v>
      </c>
      <c s="35" t="s">
        <v>5</v>
      </c>
      <c s="6" t="s">
        <v>210</v>
      </c>
      <c s="36" t="s">
        <v>54</v>
      </c>
      <c s="37">
        <v>38.862</v>
      </c>
      <c s="36">
        <v>0.05897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28</v>
      </c>
    </row>
    <row r="162" spans="1:5" ht="25.5">
      <c r="A162" s="35" t="s">
        <v>56</v>
      </c>
      <c r="E162" s="39" t="s">
        <v>210</v>
      </c>
    </row>
    <row r="163" spans="1:5" ht="76.5">
      <c r="A163" s="35" t="s">
        <v>58</v>
      </c>
      <c r="E163" s="41" t="s">
        <v>211</v>
      </c>
    </row>
    <row r="164" spans="1:5" ht="12.75">
      <c r="A164" t="s">
        <v>60</v>
      </c>
      <c r="E164" s="39" t="s">
        <v>5</v>
      </c>
    </row>
    <row r="165" spans="1:16" ht="25.5">
      <c r="A165" t="s">
        <v>50</v>
      </c>
      <c s="34" t="s">
        <v>212</v>
      </c>
      <c s="34" t="s">
        <v>213</v>
      </c>
      <c s="35" t="s">
        <v>5</v>
      </c>
      <c s="6" t="s">
        <v>214</v>
      </c>
      <c s="36" t="s">
        <v>54</v>
      </c>
      <c s="37">
        <v>92.668</v>
      </c>
      <c s="36">
        <v>0.07571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25.5">
      <c r="A166" s="35" t="s">
        <v>56</v>
      </c>
      <c r="E166" s="39" t="s">
        <v>214</v>
      </c>
    </row>
    <row r="167" spans="1:5" ht="63.75">
      <c r="A167" s="35" t="s">
        <v>58</v>
      </c>
      <c r="E167" s="41" t="s">
        <v>215</v>
      </c>
    </row>
    <row r="168" spans="1:5" ht="12.75">
      <c r="A168" t="s">
        <v>60</v>
      </c>
      <c r="E168" s="39" t="s">
        <v>5</v>
      </c>
    </row>
    <row r="169" spans="1:16" ht="25.5">
      <c r="A169" t="s">
        <v>50</v>
      </c>
      <c s="34" t="s">
        <v>216</v>
      </c>
      <c s="34" t="s">
        <v>217</v>
      </c>
      <c s="35" t="s">
        <v>5</v>
      </c>
      <c s="6" t="s">
        <v>218</v>
      </c>
      <c s="36" t="s">
        <v>54</v>
      </c>
      <c s="37">
        <v>3.3</v>
      </c>
      <c s="36">
        <v>0.06177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25.5">
      <c r="A170" s="35" t="s">
        <v>56</v>
      </c>
      <c r="E170" s="39" t="s">
        <v>218</v>
      </c>
    </row>
    <row r="171" spans="1:5" ht="25.5">
      <c r="A171" s="35" t="s">
        <v>58</v>
      </c>
      <c r="E171" s="41" t="s">
        <v>219</v>
      </c>
    </row>
    <row r="172" spans="1:5" ht="12.75">
      <c r="A172" t="s">
        <v>60</v>
      </c>
      <c r="E172" s="39" t="s">
        <v>5</v>
      </c>
    </row>
    <row r="173" spans="1:16" ht="25.5">
      <c r="A173" t="s">
        <v>50</v>
      </c>
      <c s="34" t="s">
        <v>220</v>
      </c>
      <c s="34" t="s">
        <v>221</v>
      </c>
      <c s="35" t="s">
        <v>5</v>
      </c>
      <c s="6" t="s">
        <v>222</v>
      </c>
      <c s="36" t="s">
        <v>54</v>
      </c>
      <c s="37">
        <v>20.817</v>
      </c>
      <c s="36">
        <v>0.07991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28</v>
      </c>
    </row>
    <row r="174" spans="1:5" ht="25.5">
      <c r="A174" s="35" t="s">
        <v>56</v>
      </c>
      <c r="E174" s="39" t="s">
        <v>222</v>
      </c>
    </row>
    <row r="175" spans="1:5" ht="63.75">
      <c r="A175" s="35" t="s">
        <v>58</v>
      </c>
      <c r="E175" s="41" t="s">
        <v>223</v>
      </c>
    </row>
    <row r="176" spans="1:5" ht="12.75">
      <c r="A176" t="s">
        <v>60</v>
      </c>
      <c r="E176" s="39" t="s">
        <v>5</v>
      </c>
    </row>
    <row r="177" spans="1:16" ht="12.75">
      <c r="A177" t="s">
        <v>50</v>
      </c>
      <c s="34" t="s">
        <v>224</v>
      </c>
      <c s="34" t="s">
        <v>225</v>
      </c>
      <c s="35" t="s">
        <v>5</v>
      </c>
      <c s="6" t="s">
        <v>226</v>
      </c>
      <c s="36" t="s">
        <v>184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28</v>
      </c>
    </row>
    <row r="178" spans="1:5" ht="12.75">
      <c r="A178" s="35" t="s">
        <v>56</v>
      </c>
      <c r="E178" s="39" t="s">
        <v>226</v>
      </c>
    </row>
    <row r="179" spans="1:5" ht="12.75">
      <c r="A179" s="35" t="s">
        <v>58</v>
      </c>
      <c r="E179" s="40" t="s">
        <v>5</v>
      </c>
    </row>
    <row r="180" spans="1:5" ht="12.75">
      <c r="A180" t="s">
        <v>60</v>
      </c>
      <c r="E180" s="39" t="s">
        <v>5</v>
      </c>
    </row>
    <row r="181" spans="1:16" ht="12.75">
      <c r="A181" t="s">
        <v>50</v>
      </c>
      <c s="34" t="s">
        <v>227</v>
      </c>
      <c s="34" t="s">
        <v>228</v>
      </c>
      <c s="35" t="s">
        <v>5</v>
      </c>
      <c s="6" t="s">
        <v>229</v>
      </c>
      <c s="36" t="s">
        <v>184</v>
      </c>
      <c s="37">
        <v>1</v>
      </c>
      <c s="36">
        <v>0.0985</v>
      </c>
      <c s="36">
        <f>ROUND(G181*H181,6)</f>
      </c>
      <c r="L181" s="38">
        <v>0</v>
      </c>
      <c s="32">
        <f>ROUND(ROUND(L181,2)*ROUND(G181,3),2)</f>
      </c>
      <c s="36" t="s">
        <v>86</v>
      </c>
      <c>
        <f>(M181*21)/100</f>
      </c>
      <c t="s">
        <v>28</v>
      </c>
    </row>
    <row r="182" spans="1:5" ht="12.75">
      <c r="A182" s="35" t="s">
        <v>56</v>
      </c>
      <c r="E182" s="39" t="s">
        <v>229</v>
      </c>
    </row>
    <row r="183" spans="1:5" ht="12.75">
      <c r="A183" s="35" t="s">
        <v>58</v>
      </c>
      <c r="E183" s="40" t="s">
        <v>5</v>
      </c>
    </row>
    <row r="184" spans="1:5" ht="12.75">
      <c r="A184" t="s">
        <v>60</v>
      </c>
      <c r="E184" s="39" t="s">
        <v>5</v>
      </c>
    </row>
    <row r="185" spans="1:16" ht="12.75">
      <c r="A185" t="s">
        <v>50</v>
      </c>
      <c s="34" t="s">
        <v>230</v>
      </c>
      <c s="34" t="s">
        <v>231</v>
      </c>
      <c s="35" t="s">
        <v>5</v>
      </c>
      <c s="6" t="s">
        <v>232</v>
      </c>
      <c s="36" t="s">
        <v>184</v>
      </c>
      <c s="37">
        <v>40</v>
      </c>
      <c s="36">
        <v>0.0004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12.75">
      <c r="A186" s="35" t="s">
        <v>56</v>
      </c>
      <c r="E186" s="39" t="s">
        <v>232</v>
      </c>
    </row>
    <row r="187" spans="1:5" ht="12.75">
      <c r="A187" s="35" t="s">
        <v>58</v>
      </c>
      <c r="E187" s="40" t="s">
        <v>5</v>
      </c>
    </row>
    <row r="188" spans="1:5" ht="12.75">
      <c r="A188" t="s">
        <v>60</v>
      </c>
      <c r="E188" s="39" t="s">
        <v>5</v>
      </c>
    </row>
    <row r="189" spans="1:16" ht="12.75">
      <c r="A189" t="s">
        <v>50</v>
      </c>
      <c s="34" t="s">
        <v>233</v>
      </c>
      <c s="34" t="s">
        <v>234</v>
      </c>
      <c s="35" t="s">
        <v>5</v>
      </c>
      <c s="6" t="s">
        <v>235</v>
      </c>
      <c s="36" t="s">
        <v>184</v>
      </c>
      <c s="37">
        <v>40</v>
      </c>
      <c s="36">
        <v>0.066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28</v>
      </c>
    </row>
    <row r="190" spans="1:5" ht="12.75">
      <c r="A190" s="35" t="s">
        <v>56</v>
      </c>
      <c r="E190" s="39" t="s">
        <v>235</v>
      </c>
    </row>
    <row r="191" spans="1:5" ht="12.75">
      <c r="A191" s="35" t="s">
        <v>58</v>
      </c>
      <c r="E191" s="40" t="s">
        <v>5</v>
      </c>
    </row>
    <row r="192" spans="1:5" ht="12.75">
      <c r="A192" t="s">
        <v>60</v>
      </c>
      <c r="E192" s="39" t="s">
        <v>5</v>
      </c>
    </row>
    <row r="193" spans="1:16" ht="25.5">
      <c r="A193" t="s">
        <v>50</v>
      </c>
      <c s="34" t="s">
        <v>236</v>
      </c>
      <c s="34" t="s">
        <v>237</v>
      </c>
      <c s="35" t="s">
        <v>5</v>
      </c>
      <c s="6" t="s">
        <v>238</v>
      </c>
      <c s="36" t="s">
        <v>66</v>
      </c>
      <c s="37">
        <v>100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28</v>
      </c>
    </row>
    <row r="194" spans="1:5" ht="25.5">
      <c r="A194" s="35" t="s">
        <v>56</v>
      </c>
      <c r="E194" s="39" t="s">
        <v>238</v>
      </c>
    </row>
    <row r="195" spans="1:5" ht="12.75">
      <c r="A195" s="35" t="s">
        <v>58</v>
      </c>
      <c r="E195" s="40" t="s">
        <v>5</v>
      </c>
    </row>
    <row r="196" spans="1:5" ht="12.75">
      <c r="A196" t="s">
        <v>60</v>
      </c>
      <c r="E196" s="39" t="s">
        <v>5</v>
      </c>
    </row>
    <row r="197" spans="1:16" ht="25.5">
      <c r="A197" t="s">
        <v>50</v>
      </c>
      <c s="34" t="s">
        <v>239</v>
      </c>
      <c s="34" t="s">
        <v>240</v>
      </c>
      <c s="35" t="s">
        <v>5</v>
      </c>
      <c s="6" t="s">
        <v>241</v>
      </c>
      <c s="36" t="s">
        <v>184</v>
      </c>
      <c s="37">
        <v>40</v>
      </c>
      <c s="36">
        <v>0.0238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28</v>
      </c>
    </row>
    <row r="198" spans="1:5" ht="25.5">
      <c r="A198" s="35" t="s">
        <v>56</v>
      </c>
      <c r="E198" s="39" t="s">
        <v>241</v>
      </c>
    </row>
    <row r="199" spans="1:5" ht="12.75">
      <c r="A199" s="35" t="s">
        <v>58</v>
      </c>
      <c r="E199" s="40" t="s">
        <v>5</v>
      </c>
    </row>
    <row r="200" spans="1:5" ht="12.75">
      <c r="A200" t="s">
        <v>60</v>
      </c>
      <c r="E200" s="39" t="s">
        <v>5</v>
      </c>
    </row>
    <row r="201" spans="1:16" ht="25.5">
      <c r="A201" t="s">
        <v>50</v>
      </c>
      <c s="34" t="s">
        <v>242</v>
      </c>
      <c s="34" t="s">
        <v>243</v>
      </c>
      <c s="35" t="s">
        <v>5</v>
      </c>
      <c s="6" t="s">
        <v>244</v>
      </c>
      <c s="36" t="s">
        <v>54</v>
      </c>
      <c s="37">
        <v>10.8</v>
      </c>
      <c s="36">
        <v>0.45432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28</v>
      </c>
    </row>
    <row r="202" spans="1:5" ht="25.5">
      <c r="A202" s="35" t="s">
        <v>56</v>
      </c>
      <c r="E202" s="39" t="s">
        <v>244</v>
      </c>
    </row>
    <row r="203" spans="1:5" ht="12.75">
      <c r="A203" s="35" t="s">
        <v>58</v>
      </c>
      <c r="E203" s="40" t="s">
        <v>245</v>
      </c>
    </row>
    <row r="204" spans="1:5" ht="12.75">
      <c r="A204" t="s">
        <v>60</v>
      </c>
      <c r="E204" s="39" t="s">
        <v>5</v>
      </c>
    </row>
    <row r="205" spans="1:13" ht="12.75">
      <c r="A205" t="s">
        <v>47</v>
      </c>
      <c r="C205" s="31" t="s">
        <v>246</v>
      </c>
      <c r="E205" s="33" t="s">
        <v>247</v>
      </c>
      <c r="J205" s="32">
        <f>0</f>
      </c>
      <c s="32">
        <f>0</f>
      </c>
      <c s="32">
        <f>0+L206</f>
      </c>
      <c s="32">
        <f>0+M206</f>
      </c>
    </row>
    <row r="206" spans="1:16" ht="25.5">
      <c r="A206" t="s">
        <v>50</v>
      </c>
      <c s="34" t="s">
        <v>248</v>
      </c>
      <c s="34" t="s">
        <v>249</v>
      </c>
      <c s="35" t="s">
        <v>5</v>
      </c>
      <c s="6" t="s">
        <v>250</v>
      </c>
      <c s="36" t="s">
        <v>251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86</v>
      </c>
      <c>
        <f>(M206*21)/100</f>
      </c>
      <c t="s">
        <v>28</v>
      </c>
    </row>
    <row r="207" spans="1:5" ht="25.5">
      <c r="A207" s="35" t="s">
        <v>56</v>
      </c>
      <c r="E207" s="39" t="s">
        <v>250</v>
      </c>
    </row>
    <row r="208" spans="1:5" ht="12.75">
      <c r="A208" s="35" t="s">
        <v>58</v>
      </c>
      <c r="E208" s="40" t="s">
        <v>5</v>
      </c>
    </row>
    <row r="209" spans="1:5" ht="12.75">
      <c r="A209" t="s">
        <v>60</v>
      </c>
      <c r="E209" s="39" t="s">
        <v>5</v>
      </c>
    </row>
    <row r="210" spans="1:13" ht="12.75">
      <c r="A210" t="s">
        <v>47</v>
      </c>
      <c r="C210" s="31" t="s">
        <v>220</v>
      </c>
      <c r="E210" s="33" t="s">
        <v>252</v>
      </c>
      <c r="J210" s="32">
        <f>0</f>
      </c>
      <c s="32">
        <f>0</f>
      </c>
      <c s="32">
        <f>0+L211+L215+L219+L223+L227+L231+L235+L239+L243+L247</f>
      </c>
      <c s="32">
        <f>0+M211+M215+M219+M223+M227+M231+M235+M239+M243+M247</f>
      </c>
    </row>
    <row r="211" spans="1:16" ht="25.5">
      <c r="A211" t="s">
        <v>50</v>
      </c>
      <c s="34" t="s">
        <v>253</v>
      </c>
      <c s="34" t="s">
        <v>254</v>
      </c>
      <c s="35" t="s">
        <v>5</v>
      </c>
      <c s="6" t="s">
        <v>255</v>
      </c>
      <c s="36" t="s">
        <v>76</v>
      </c>
      <c s="37">
        <v>2.52</v>
      </c>
      <c s="36">
        <v>2.50201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28</v>
      </c>
    </row>
    <row r="212" spans="1:5" ht="25.5">
      <c r="A212" s="35" t="s">
        <v>56</v>
      </c>
      <c r="E212" s="39" t="s">
        <v>255</v>
      </c>
    </row>
    <row r="213" spans="1:5" ht="25.5">
      <c r="A213" s="35" t="s">
        <v>58</v>
      </c>
      <c r="E213" s="41" t="s">
        <v>256</v>
      </c>
    </row>
    <row r="214" spans="1:5" ht="12.75">
      <c r="A214" t="s">
        <v>60</v>
      </c>
      <c r="E214" s="39" t="s">
        <v>5</v>
      </c>
    </row>
    <row r="215" spans="1:16" ht="25.5">
      <c r="A215" t="s">
        <v>50</v>
      </c>
      <c s="34" t="s">
        <v>257</v>
      </c>
      <c s="34" t="s">
        <v>258</v>
      </c>
      <c s="35" t="s">
        <v>5</v>
      </c>
      <c s="6" t="s">
        <v>259</v>
      </c>
      <c s="36" t="s">
        <v>54</v>
      </c>
      <c s="37">
        <v>12.6</v>
      </c>
      <c s="36">
        <v>0.00533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28</v>
      </c>
    </row>
    <row r="216" spans="1:5" ht="25.5">
      <c r="A216" s="35" t="s">
        <v>56</v>
      </c>
      <c r="E216" s="39" t="s">
        <v>259</v>
      </c>
    </row>
    <row r="217" spans="1:5" ht="12.75">
      <c r="A217" s="35" t="s">
        <v>58</v>
      </c>
      <c r="E217" s="40" t="s">
        <v>260</v>
      </c>
    </row>
    <row r="218" spans="1:5" ht="12.75">
      <c r="A218" t="s">
        <v>60</v>
      </c>
      <c r="E218" s="39" t="s">
        <v>5</v>
      </c>
    </row>
    <row r="219" spans="1:16" ht="25.5">
      <c r="A219" t="s">
        <v>50</v>
      </c>
      <c s="34" t="s">
        <v>261</v>
      </c>
      <c s="34" t="s">
        <v>262</v>
      </c>
      <c s="35" t="s">
        <v>5</v>
      </c>
      <c s="6" t="s">
        <v>263</v>
      </c>
      <c s="36" t="s">
        <v>54</v>
      </c>
      <c s="37">
        <v>12.6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28</v>
      </c>
    </row>
    <row r="220" spans="1:5" ht="25.5">
      <c r="A220" s="35" t="s">
        <v>56</v>
      </c>
      <c r="E220" s="39" t="s">
        <v>263</v>
      </c>
    </row>
    <row r="221" spans="1:5" ht="12.75">
      <c r="A221" s="35" t="s">
        <v>58</v>
      </c>
      <c r="E221" s="40" t="s">
        <v>5</v>
      </c>
    </row>
    <row r="222" spans="1:5" ht="12.75">
      <c r="A222" t="s">
        <v>60</v>
      </c>
      <c r="E222" s="39" t="s">
        <v>5</v>
      </c>
    </row>
    <row r="223" spans="1:16" ht="25.5">
      <c r="A223" t="s">
        <v>50</v>
      </c>
      <c s="34" t="s">
        <v>264</v>
      </c>
      <c s="34" t="s">
        <v>265</v>
      </c>
      <c s="35" t="s">
        <v>5</v>
      </c>
      <c s="6" t="s">
        <v>266</v>
      </c>
      <c s="36" t="s">
        <v>54</v>
      </c>
      <c s="37">
        <v>12.6</v>
      </c>
      <c s="36">
        <v>0.00088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28</v>
      </c>
    </row>
    <row r="224" spans="1:5" ht="25.5">
      <c r="A224" s="35" t="s">
        <v>56</v>
      </c>
      <c r="E224" s="39" t="s">
        <v>266</v>
      </c>
    </row>
    <row r="225" spans="1:5" ht="12.75">
      <c r="A225" s="35" t="s">
        <v>58</v>
      </c>
      <c r="E225" s="40" t="s">
        <v>5</v>
      </c>
    </row>
    <row r="226" spans="1:5" ht="12.75">
      <c r="A226" t="s">
        <v>60</v>
      </c>
      <c r="E226" s="39" t="s">
        <v>5</v>
      </c>
    </row>
    <row r="227" spans="1:16" ht="25.5">
      <c r="A227" t="s">
        <v>50</v>
      </c>
      <c s="34" t="s">
        <v>267</v>
      </c>
      <c s="34" t="s">
        <v>268</v>
      </c>
      <c s="35" t="s">
        <v>5</v>
      </c>
      <c s="6" t="s">
        <v>269</v>
      </c>
      <c s="36" t="s">
        <v>54</v>
      </c>
      <c s="37">
        <v>12.6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25.5">
      <c r="A228" s="35" t="s">
        <v>56</v>
      </c>
      <c r="E228" s="39" t="s">
        <v>269</v>
      </c>
    </row>
    <row r="229" spans="1:5" ht="12.75">
      <c r="A229" s="35" t="s">
        <v>58</v>
      </c>
      <c r="E229" s="40" t="s">
        <v>5</v>
      </c>
    </row>
    <row r="230" spans="1:5" ht="12.75">
      <c r="A230" t="s">
        <v>60</v>
      </c>
      <c r="E230" s="39" t="s">
        <v>5</v>
      </c>
    </row>
    <row r="231" spans="1:16" ht="38.25">
      <c r="A231" t="s">
        <v>50</v>
      </c>
      <c s="34" t="s">
        <v>270</v>
      </c>
      <c s="34" t="s">
        <v>271</v>
      </c>
      <c s="35" t="s">
        <v>5</v>
      </c>
      <c s="6" t="s">
        <v>272</v>
      </c>
      <c s="36" t="s">
        <v>118</v>
      </c>
      <c s="37">
        <v>0.302</v>
      </c>
      <c s="36">
        <v>1.05555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28</v>
      </c>
    </row>
    <row r="232" spans="1:5" ht="51">
      <c r="A232" s="35" t="s">
        <v>56</v>
      </c>
      <c r="E232" s="39" t="s">
        <v>273</v>
      </c>
    </row>
    <row r="233" spans="1:5" ht="12.75">
      <c r="A233" s="35" t="s">
        <v>58</v>
      </c>
      <c r="E233" s="40" t="s">
        <v>274</v>
      </c>
    </row>
    <row r="234" spans="1:5" ht="12.75">
      <c r="A234" t="s">
        <v>60</v>
      </c>
      <c r="E234" s="39" t="s">
        <v>5</v>
      </c>
    </row>
    <row r="235" spans="1:16" ht="12.75">
      <c r="A235" t="s">
        <v>50</v>
      </c>
      <c s="34" t="s">
        <v>275</v>
      </c>
      <c s="34" t="s">
        <v>276</v>
      </c>
      <c s="35" t="s">
        <v>5</v>
      </c>
      <c s="6" t="s">
        <v>277</v>
      </c>
      <c s="36" t="s">
        <v>76</v>
      </c>
      <c s="37">
        <v>14.641</v>
      </c>
      <c s="36">
        <v>2.50198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28</v>
      </c>
    </row>
    <row r="236" spans="1:5" ht="12.75">
      <c r="A236" s="35" t="s">
        <v>56</v>
      </c>
      <c r="E236" s="39" t="s">
        <v>277</v>
      </c>
    </row>
    <row r="237" spans="1:5" ht="102">
      <c r="A237" s="35" t="s">
        <v>58</v>
      </c>
      <c r="E237" s="41" t="s">
        <v>278</v>
      </c>
    </row>
    <row r="238" spans="1:5" ht="12.75">
      <c r="A238" t="s">
        <v>60</v>
      </c>
      <c r="E238" s="39" t="s">
        <v>5</v>
      </c>
    </row>
    <row r="239" spans="1:16" ht="12.75">
      <c r="A239" t="s">
        <v>50</v>
      </c>
      <c s="34" t="s">
        <v>279</v>
      </c>
      <c s="34" t="s">
        <v>280</v>
      </c>
      <c s="35" t="s">
        <v>5</v>
      </c>
      <c s="6" t="s">
        <v>281</v>
      </c>
      <c s="36" t="s">
        <v>54</v>
      </c>
      <c s="37">
        <v>118.68</v>
      </c>
      <c s="36">
        <v>0.00576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28</v>
      </c>
    </row>
    <row r="240" spans="1:5" ht="12.75">
      <c r="A240" s="35" t="s">
        <v>56</v>
      </c>
      <c r="E240" s="39" t="s">
        <v>281</v>
      </c>
    </row>
    <row r="241" spans="1:5" ht="114.75">
      <c r="A241" s="35" t="s">
        <v>58</v>
      </c>
      <c r="E241" s="41" t="s">
        <v>282</v>
      </c>
    </row>
    <row r="242" spans="1:5" ht="12.75">
      <c r="A242" t="s">
        <v>60</v>
      </c>
      <c r="E242" s="39" t="s">
        <v>5</v>
      </c>
    </row>
    <row r="243" spans="1:16" ht="12.75">
      <c r="A243" t="s">
        <v>50</v>
      </c>
      <c s="34" t="s">
        <v>283</v>
      </c>
      <c s="34" t="s">
        <v>284</v>
      </c>
      <c s="35" t="s">
        <v>5</v>
      </c>
      <c s="6" t="s">
        <v>285</v>
      </c>
      <c s="36" t="s">
        <v>54</v>
      </c>
      <c s="37">
        <v>118.68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28</v>
      </c>
    </row>
    <row r="244" spans="1:5" ht="12.75">
      <c r="A244" s="35" t="s">
        <v>56</v>
      </c>
      <c r="E244" s="39" t="s">
        <v>285</v>
      </c>
    </row>
    <row r="245" spans="1:5" ht="12.75">
      <c r="A245" s="35" t="s">
        <v>58</v>
      </c>
      <c r="E245" s="40" t="s">
        <v>5</v>
      </c>
    </row>
    <row r="246" spans="1:5" ht="12.75">
      <c r="A246" t="s">
        <v>60</v>
      </c>
      <c r="E246" s="39" t="s">
        <v>5</v>
      </c>
    </row>
    <row r="247" spans="1:16" ht="12.75">
      <c r="A247" t="s">
        <v>50</v>
      </c>
      <c s="34" t="s">
        <v>286</v>
      </c>
      <c s="34" t="s">
        <v>287</v>
      </c>
      <c s="35" t="s">
        <v>5</v>
      </c>
      <c s="6" t="s">
        <v>288</v>
      </c>
      <c s="36" t="s">
        <v>118</v>
      </c>
      <c s="37">
        <v>1.548</v>
      </c>
      <c s="36">
        <v>1.05291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28</v>
      </c>
    </row>
    <row r="248" spans="1:5" ht="12.75">
      <c r="A248" s="35" t="s">
        <v>56</v>
      </c>
      <c r="E248" s="39" t="s">
        <v>288</v>
      </c>
    </row>
    <row r="249" spans="1:5" ht="114.75">
      <c r="A249" s="35" t="s">
        <v>58</v>
      </c>
      <c r="E249" s="41" t="s">
        <v>289</v>
      </c>
    </row>
    <row r="250" spans="1:5" ht="12.75">
      <c r="A250" t="s">
        <v>60</v>
      </c>
      <c r="E250" s="39" t="s">
        <v>5</v>
      </c>
    </row>
    <row r="251" spans="1:13" ht="12.75">
      <c r="A251" t="s">
        <v>47</v>
      </c>
      <c r="C251" s="31" t="s">
        <v>279</v>
      </c>
      <c r="E251" s="33" t="s">
        <v>290</v>
      </c>
      <c r="J251" s="32">
        <f>0</f>
      </c>
      <c s="32">
        <f>0</f>
      </c>
      <c s="32">
        <f>0+L252+L256+L260</f>
      </c>
      <c s="32">
        <f>0+M252+M256+M260</f>
      </c>
    </row>
    <row r="252" spans="1:16" ht="25.5">
      <c r="A252" t="s">
        <v>50</v>
      </c>
      <c s="34" t="s">
        <v>291</v>
      </c>
      <c s="34" t="s">
        <v>292</v>
      </c>
      <c s="35" t="s">
        <v>5</v>
      </c>
      <c s="6" t="s">
        <v>293</v>
      </c>
      <c s="36" t="s">
        <v>54</v>
      </c>
      <c s="37">
        <v>184.367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86</v>
      </c>
      <c>
        <f>(M252*21)/100</f>
      </c>
      <c t="s">
        <v>28</v>
      </c>
    </row>
    <row r="253" spans="1:5" ht="25.5">
      <c r="A253" s="35" t="s">
        <v>56</v>
      </c>
      <c r="E253" s="39" t="s">
        <v>293</v>
      </c>
    </row>
    <row r="254" spans="1:5" ht="38.25">
      <c r="A254" s="35" t="s">
        <v>58</v>
      </c>
      <c r="E254" s="40" t="s">
        <v>294</v>
      </c>
    </row>
    <row r="255" spans="1:5" ht="12.75">
      <c r="A255" t="s">
        <v>60</v>
      </c>
      <c r="E255" s="39" t="s">
        <v>5</v>
      </c>
    </row>
    <row r="256" spans="1:16" ht="25.5">
      <c r="A256" t="s">
        <v>50</v>
      </c>
      <c s="34" t="s">
        <v>295</v>
      </c>
      <c s="34" t="s">
        <v>296</v>
      </c>
      <c s="35" t="s">
        <v>5</v>
      </c>
      <c s="6" t="s">
        <v>297</v>
      </c>
      <c s="36" t="s">
        <v>54</v>
      </c>
      <c s="37">
        <v>78.75</v>
      </c>
      <c s="36">
        <v>0.32946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28</v>
      </c>
    </row>
    <row r="257" spans="1:5" ht="25.5">
      <c r="A257" s="35" t="s">
        <v>56</v>
      </c>
      <c r="E257" s="39" t="s">
        <v>297</v>
      </c>
    </row>
    <row r="258" spans="1:5" ht="25.5">
      <c r="A258" s="35" t="s">
        <v>58</v>
      </c>
      <c r="E258" s="40" t="s">
        <v>298</v>
      </c>
    </row>
    <row r="259" spans="1:5" ht="12.75">
      <c r="A259" t="s">
        <v>60</v>
      </c>
      <c r="E259" s="39" t="s">
        <v>5</v>
      </c>
    </row>
    <row r="260" spans="1:16" ht="25.5">
      <c r="A260" t="s">
        <v>50</v>
      </c>
      <c s="34" t="s">
        <v>299</v>
      </c>
      <c s="34" t="s">
        <v>300</v>
      </c>
      <c s="35" t="s">
        <v>5</v>
      </c>
      <c s="6" t="s">
        <v>301</v>
      </c>
      <c s="36" t="s">
        <v>54</v>
      </c>
      <c s="37">
        <v>78.75</v>
      </c>
      <c s="36">
        <v>0.49587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28</v>
      </c>
    </row>
    <row r="261" spans="1:5" ht="25.5">
      <c r="A261" s="35" t="s">
        <v>56</v>
      </c>
      <c r="E261" s="39" t="s">
        <v>301</v>
      </c>
    </row>
    <row r="262" spans="1:5" ht="12.75">
      <c r="A262" s="35" t="s">
        <v>58</v>
      </c>
      <c r="E262" s="40" t="s">
        <v>5</v>
      </c>
    </row>
    <row r="263" spans="1:5" ht="12.75">
      <c r="A263" t="s">
        <v>60</v>
      </c>
      <c r="E263" s="39" t="s">
        <v>5</v>
      </c>
    </row>
    <row r="264" spans="1:13" ht="12.75">
      <c r="A264" t="s">
        <v>47</v>
      </c>
      <c r="C264" s="31" t="s">
        <v>291</v>
      </c>
      <c r="E264" s="33" t="s">
        <v>302</v>
      </c>
      <c r="J264" s="32">
        <f>0</f>
      </c>
      <c s="32">
        <f>0</f>
      </c>
      <c s="32">
        <f>0+L265+L269+L273+L277</f>
      </c>
      <c s="32">
        <f>0+M265+M269+M273+M277</f>
      </c>
    </row>
    <row r="265" spans="1:16" ht="25.5">
      <c r="A265" t="s">
        <v>50</v>
      </c>
      <c s="34" t="s">
        <v>303</v>
      </c>
      <c s="34" t="s">
        <v>304</v>
      </c>
      <c s="35" t="s">
        <v>5</v>
      </c>
      <c s="6" t="s">
        <v>305</v>
      </c>
      <c s="36" t="s">
        <v>54</v>
      </c>
      <c s="37">
        <v>184.367</v>
      </c>
      <c s="36">
        <v>0.08922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51">
      <c r="A266" s="35" t="s">
        <v>56</v>
      </c>
      <c r="E266" s="39" t="s">
        <v>306</v>
      </c>
    </row>
    <row r="267" spans="1:5" ht="25.5">
      <c r="A267" s="35" t="s">
        <v>58</v>
      </c>
      <c r="E267" s="40" t="s">
        <v>307</v>
      </c>
    </row>
    <row r="268" spans="1:5" ht="12.75">
      <c r="A268" t="s">
        <v>60</v>
      </c>
      <c r="E268" s="39" t="s">
        <v>5</v>
      </c>
    </row>
    <row r="269" spans="1:16" ht="38.25">
      <c r="A269" t="s">
        <v>50</v>
      </c>
      <c s="34" t="s">
        <v>308</v>
      </c>
      <c s="34" t="s">
        <v>309</v>
      </c>
      <c s="35" t="s">
        <v>5</v>
      </c>
      <c s="6" t="s">
        <v>310</v>
      </c>
      <c s="36" t="s">
        <v>54</v>
      </c>
      <c s="37">
        <v>78.75</v>
      </c>
      <c s="36">
        <v>0.11162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51">
      <c r="A270" s="35" t="s">
        <v>56</v>
      </c>
      <c r="E270" s="39" t="s">
        <v>311</v>
      </c>
    </row>
    <row r="271" spans="1:5" ht="25.5">
      <c r="A271" s="35" t="s">
        <v>58</v>
      </c>
      <c r="E271" s="40" t="s">
        <v>298</v>
      </c>
    </row>
    <row r="272" spans="1:5" ht="12.75">
      <c r="A272" t="s">
        <v>60</v>
      </c>
      <c r="E272" s="39" t="s">
        <v>5</v>
      </c>
    </row>
    <row r="273" spans="1:16" ht="12.75">
      <c r="A273" t="s">
        <v>50</v>
      </c>
      <c s="34" t="s">
        <v>312</v>
      </c>
      <c s="34" t="s">
        <v>313</v>
      </c>
      <c s="35" t="s">
        <v>5</v>
      </c>
      <c s="6" t="s">
        <v>314</v>
      </c>
      <c s="36" t="s">
        <v>54</v>
      </c>
      <c s="37">
        <v>12.167</v>
      </c>
      <c s="36">
        <v>0.176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12.75">
      <c r="A274" s="35" t="s">
        <v>56</v>
      </c>
      <c r="E274" s="39" t="s">
        <v>314</v>
      </c>
    </row>
    <row r="275" spans="1:5" ht="25.5">
      <c r="A275" s="35" t="s">
        <v>58</v>
      </c>
      <c r="E275" s="40" t="s">
        <v>315</v>
      </c>
    </row>
    <row r="276" spans="1:5" ht="12.75">
      <c r="A276" t="s">
        <v>60</v>
      </c>
      <c r="E276" s="39" t="s">
        <v>5</v>
      </c>
    </row>
    <row r="277" spans="1:16" ht="12.75">
      <c r="A277" t="s">
        <v>50</v>
      </c>
      <c s="34" t="s">
        <v>316</v>
      </c>
      <c s="34" t="s">
        <v>317</v>
      </c>
      <c s="35" t="s">
        <v>5</v>
      </c>
      <c s="6" t="s">
        <v>318</v>
      </c>
      <c s="36" t="s">
        <v>54</v>
      </c>
      <c s="37">
        <v>189.898</v>
      </c>
      <c s="36">
        <v>0.131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12.75">
      <c r="A278" s="35" t="s">
        <v>56</v>
      </c>
      <c r="E278" s="39" t="s">
        <v>318</v>
      </c>
    </row>
    <row r="279" spans="1:5" ht="25.5">
      <c r="A279" s="35" t="s">
        <v>58</v>
      </c>
      <c r="E279" s="40" t="s">
        <v>319</v>
      </c>
    </row>
    <row r="280" spans="1:5" ht="12.75">
      <c r="A280" t="s">
        <v>60</v>
      </c>
      <c r="E280" s="39" t="s">
        <v>5</v>
      </c>
    </row>
    <row r="281" spans="1:13" ht="12.75">
      <c r="A281" t="s">
        <v>47</v>
      </c>
      <c r="C281" s="31" t="s">
        <v>299</v>
      </c>
      <c r="E281" s="33" t="s">
        <v>320</v>
      </c>
      <c r="J281" s="32">
        <f>0</f>
      </c>
      <c s="32">
        <f>0</f>
      </c>
      <c s="32">
        <f>0+L282+L286+L290+L294+L298+L302+L306</f>
      </c>
      <c s="32">
        <f>0+M282+M286+M290+M294+M298+M302+M306</f>
      </c>
    </row>
    <row r="282" spans="1:16" ht="25.5">
      <c r="A282" t="s">
        <v>50</v>
      </c>
      <c s="34" t="s">
        <v>321</v>
      </c>
      <c s="34" t="s">
        <v>322</v>
      </c>
      <c s="35" t="s">
        <v>5</v>
      </c>
      <c s="6" t="s">
        <v>323</v>
      </c>
      <c s="36" t="s">
        <v>54</v>
      </c>
      <c s="37">
        <v>70.68</v>
      </c>
      <c s="36">
        <v>0.0035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28</v>
      </c>
    </row>
    <row r="283" spans="1:5" ht="25.5">
      <c r="A283" s="35" t="s">
        <v>56</v>
      </c>
      <c r="E283" s="39" t="s">
        <v>323</v>
      </c>
    </row>
    <row r="284" spans="1:5" ht="38.25">
      <c r="A284" s="35" t="s">
        <v>58</v>
      </c>
      <c r="E284" s="40" t="s">
        <v>324</v>
      </c>
    </row>
    <row r="285" spans="1:5" ht="12.75">
      <c r="A285" t="s">
        <v>60</v>
      </c>
      <c r="E285" s="39" t="s">
        <v>5</v>
      </c>
    </row>
    <row r="286" spans="1:16" ht="25.5">
      <c r="A286" t="s">
        <v>50</v>
      </c>
      <c s="34" t="s">
        <v>325</v>
      </c>
      <c s="34" t="s">
        <v>326</v>
      </c>
      <c s="35" t="s">
        <v>5</v>
      </c>
      <c s="6" t="s">
        <v>327</v>
      </c>
      <c s="36" t="s">
        <v>54</v>
      </c>
      <c s="37">
        <v>661.933</v>
      </c>
      <c s="36">
        <v>0.00438</v>
      </c>
      <c s="36">
        <f>ROUND(G286*H286,6)</f>
      </c>
      <c r="L286" s="38">
        <v>0</v>
      </c>
      <c s="32">
        <f>ROUND(ROUND(L286,2)*ROUND(G286,3),2)</f>
      </c>
      <c s="36" t="s">
        <v>55</v>
      </c>
      <c>
        <f>(M286*21)/100</f>
      </c>
      <c t="s">
        <v>28</v>
      </c>
    </row>
    <row r="287" spans="1:5" ht="25.5">
      <c r="A287" s="35" t="s">
        <v>56</v>
      </c>
      <c r="E287" s="39" t="s">
        <v>327</v>
      </c>
    </row>
    <row r="288" spans="1:5" ht="38.25">
      <c r="A288" s="35" t="s">
        <v>58</v>
      </c>
      <c r="E288" s="40" t="s">
        <v>328</v>
      </c>
    </row>
    <row r="289" spans="1:5" ht="12.75">
      <c r="A289" t="s">
        <v>60</v>
      </c>
      <c r="E289" s="39" t="s">
        <v>5</v>
      </c>
    </row>
    <row r="290" spans="1:16" ht="25.5">
      <c r="A290" t="s">
        <v>50</v>
      </c>
      <c s="34" t="s">
        <v>329</v>
      </c>
      <c s="34" t="s">
        <v>330</v>
      </c>
      <c s="35" t="s">
        <v>5</v>
      </c>
      <c s="6" t="s">
        <v>331</v>
      </c>
      <c s="36" t="s">
        <v>54</v>
      </c>
      <c s="37">
        <v>813.75</v>
      </c>
      <c s="36">
        <v>0.0156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28</v>
      </c>
    </row>
    <row r="291" spans="1:5" ht="25.5">
      <c r="A291" s="35" t="s">
        <v>56</v>
      </c>
      <c r="E291" s="39" t="s">
        <v>331</v>
      </c>
    </row>
    <row r="292" spans="1:5" ht="12.75">
      <c r="A292" s="35" t="s">
        <v>58</v>
      </c>
      <c r="E292" s="40" t="s">
        <v>332</v>
      </c>
    </row>
    <row r="293" spans="1:5" ht="12.75">
      <c r="A293" t="s">
        <v>60</v>
      </c>
      <c r="E293" s="39" t="s">
        <v>5</v>
      </c>
    </row>
    <row r="294" spans="1:16" ht="25.5">
      <c r="A294" t="s">
        <v>50</v>
      </c>
      <c s="34" t="s">
        <v>333</v>
      </c>
      <c s="34" t="s">
        <v>334</v>
      </c>
      <c s="35" t="s">
        <v>5</v>
      </c>
      <c s="6" t="s">
        <v>335</v>
      </c>
      <c s="36" t="s">
        <v>54</v>
      </c>
      <c s="37">
        <v>1135.98</v>
      </c>
      <c s="36">
        <v>0.0035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25.5">
      <c r="A295" s="35" t="s">
        <v>56</v>
      </c>
      <c r="E295" s="39" t="s">
        <v>335</v>
      </c>
    </row>
    <row r="296" spans="1:5" ht="38.25">
      <c r="A296" s="35" t="s">
        <v>58</v>
      </c>
      <c r="E296" s="40" t="s">
        <v>336</v>
      </c>
    </row>
    <row r="297" spans="1:5" ht="12.75">
      <c r="A297" t="s">
        <v>60</v>
      </c>
      <c r="E297" s="39" t="s">
        <v>5</v>
      </c>
    </row>
    <row r="298" spans="1:16" ht="25.5">
      <c r="A298" t="s">
        <v>50</v>
      </c>
      <c s="34" t="s">
        <v>337</v>
      </c>
      <c s="34" t="s">
        <v>338</v>
      </c>
      <c s="35" t="s">
        <v>5</v>
      </c>
      <c s="6" t="s">
        <v>339</v>
      </c>
      <c s="36" t="s">
        <v>54</v>
      </c>
      <c s="37">
        <v>498.98</v>
      </c>
      <c s="36">
        <v>0.0345</v>
      </c>
      <c s="36">
        <f>ROUND(G298*H298,6)</f>
      </c>
      <c r="L298" s="38">
        <v>0</v>
      </c>
      <c s="32">
        <f>ROUND(ROUND(L298,2)*ROUND(G298,3),2)</f>
      </c>
      <c s="36" t="s">
        <v>86</v>
      </c>
      <c>
        <f>(M298*21)/100</f>
      </c>
      <c t="s">
        <v>28</v>
      </c>
    </row>
    <row r="299" spans="1:5" ht="25.5">
      <c r="A299" s="35" t="s">
        <v>56</v>
      </c>
      <c r="E299" s="39" t="s">
        <v>339</v>
      </c>
    </row>
    <row r="300" spans="1:5" ht="12.75">
      <c r="A300" s="35" t="s">
        <v>58</v>
      </c>
      <c r="E300" s="40" t="s">
        <v>5</v>
      </c>
    </row>
    <row r="301" spans="1:5" ht="12.75">
      <c r="A301" t="s">
        <v>60</v>
      </c>
      <c r="E301" s="39" t="s">
        <v>5</v>
      </c>
    </row>
    <row r="302" spans="1:16" ht="25.5">
      <c r="A302" t="s">
        <v>50</v>
      </c>
      <c s="34" t="s">
        <v>340</v>
      </c>
      <c s="34" t="s">
        <v>341</v>
      </c>
      <c s="35" t="s">
        <v>5</v>
      </c>
      <c s="6" t="s">
        <v>342</v>
      </c>
      <c s="36" t="s">
        <v>54</v>
      </c>
      <c s="37">
        <v>92.43</v>
      </c>
      <c s="36">
        <v>0.01764</v>
      </c>
      <c s="36">
        <f>ROUND(G302*H302,6)</f>
      </c>
      <c r="L302" s="38">
        <v>0</v>
      </c>
      <c s="32">
        <f>ROUND(ROUND(L302,2)*ROUND(G302,3),2)</f>
      </c>
      <c s="36" t="s">
        <v>55</v>
      </c>
      <c>
        <f>(M302*21)/100</f>
      </c>
      <c t="s">
        <v>28</v>
      </c>
    </row>
    <row r="303" spans="1:5" ht="25.5">
      <c r="A303" s="35" t="s">
        <v>56</v>
      </c>
      <c r="E303" s="39" t="s">
        <v>342</v>
      </c>
    </row>
    <row r="304" spans="1:5" ht="12.75">
      <c r="A304" s="35" t="s">
        <v>58</v>
      </c>
      <c r="E304" s="40" t="s">
        <v>343</v>
      </c>
    </row>
    <row r="305" spans="1:5" ht="12.75">
      <c r="A305" t="s">
        <v>60</v>
      </c>
      <c r="E305" s="39" t="s">
        <v>5</v>
      </c>
    </row>
    <row r="306" spans="1:16" ht="25.5">
      <c r="A306" t="s">
        <v>50</v>
      </c>
      <c s="34" t="s">
        <v>344</v>
      </c>
      <c s="34" t="s">
        <v>345</v>
      </c>
      <c s="35" t="s">
        <v>5</v>
      </c>
      <c s="6" t="s">
        <v>346</v>
      </c>
      <c s="36" t="s">
        <v>54</v>
      </c>
      <c s="37">
        <v>2</v>
      </c>
      <c s="36">
        <v>0.03167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28</v>
      </c>
    </row>
    <row r="307" spans="1:5" ht="25.5">
      <c r="A307" s="35" t="s">
        <v>56</v>
      </c>
      <c r="E307" s="39" t="s">
        <v>346</v>
      </c>
    </row>
    <row r="308" spans="1:5" ht="12.75">
      <c r="A308" s="35" t="s">
        <v>58</v>
      </c>
      <c r="E308" s="40" t="s">
        <v>347</v>
      </c>
    </row>
    <row r="309" spans="1:5" ht="12.75">
      <c r="A309" t="s">
        <v>60</v>
      </c>
      <c r="E309" s="39" t="s">
        <v>5</v>
      </c>
    </row>
    <row r="310" spans="1:13" ht="12.75">
      <c r="A310" t="s">
        <v>47</v>
      </c>
      <c r="C310" s="31" t="s">
        <v>303</v>
      </c>
      <c r="E310" s="33" t="s">
        <v>348</v>
      </c>
      <c r="J310" s="32">
        <f>0</f>
      </c>
      <c s="32">
        <f>0</f>
      </c>
      <c s="32">
        <f>0+L311+L315+L319+L323+L327+L331+L335+L339+L343+L347+L351+L355+L359+L363+L367+L371+L375+L379+L383+L387+L391+L395+L399+L403+L407</f>
      </c>
      <c s="32">
        <f>0+M311+M315+M319+M323+M327+M331+M335+M339+M343+M347+M351+M355+M359+M363+M367+M371+M375+M379+M383+M387+M391+M395+M399+M403+M407</f>
      </c>
    </row>
    <row r="311" spans="1:16" ht="25.5">
      <c r="A311" t="s">
        <v>50</v>
      </c>
      <c s="34" t="s">
        <v>349</v>
      </c>
      <c s="34" t="s">
        <v>350</v>
      </c>
      <c s="35" t="s">
        <v>5</v>
      </c>
      <c s="6" t="s">
        <v>351</v>
      </c>
      <c s="36" t="s">
        <v>54</v>
      </c>
      <c s="37">
        <v>48.28</v>
      </c>
      <c s="36">
        <v>0.01139</v>
      </c>
      <c s="36">
        <f>ROUND(G311*H311,6)</f>
      </c>
      <c r="L311" s="38">
        <v>0</v>
      </c>
      <c s="32">
        <f>ROUND(ROUND(L311,2)*ROUND(G311,3),2)</f>
      </c>
      <c s="36" t="s">
        <v>55</v>
      </c>
      <c>
        <f>(M311*21)/100</f>
      </c>
      <c t="s">
        <v>28</v>
      </c>
    </row>
    <row r="312" spans="1:5" ht="51">
      <c r="A312" s="35" t="s">
        <v>56</v>
      </c>
      <c r="E312" s="39" t="s">
        <v>352</v>
      </c>
    </row>
    <row r="313" spans="1:5" ht="25.5">
      <c r="A313" s="35" t="s">
        <v>58</v>
      </c>
      <c r="E313" s="41" t="s">
        <v>353</v>
      </c>
    </row>
    <row r="314" spans="1:5" ht="12.75">
      <c r="A314" t="s">
        <v>60</v>
      </c>
      <c r="E314" s="39" t="s">
        <v>5</v>
      </c>
    </row>
    <row r="315" spans="1:16" ht="12.75">
      <c r="A315" t="s">
        <v>50</v>
      </c>
      <c s="34" t="s">
        <v>354</v>
      </c>
      <c s="34" t="s">
        <v>355</v>
      </c>
      <c s="35" t="s">
        <v>5</v>
      </c>
      <c s="6" t="s">
        <v>356</v>
      </c>
      <c s="36" t="s">
        <v>54</v>
      </c>
      <c s="37">
        <v>49.246</v>
      </c>
      <c s="36">
        <v>0.0025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28</v>
      </c>
    </row>
    <row r="316" spans="1:5" ht="12.75">
      <c r="A316" s="35" t="s">
        <v>56</v>
      </c>
      <c r="E316" s="39" t="s">
        <v>356</v>
      </c>
    </row>
    <row r="317" spans="1:5" ht="12.75">
      <c r="A317" s="35" t="s">
        <v>58</v>
      </c>
      <c r="E317" s="40" t="s">
        <v>357</v>
      </c>
    </row>
    <row r="318" spans="1:5" ht="12.75">
      <c r="A318" t="s">
        <v>60</v>
      </c>
      <c r="E318" s="39" t="s">
        <v>5</v>
      </c>
    </row>
    <row r="319" spans="1:16" ht="38.25">
      <c r="A319" t="s">
        <v>50</v>
      </c>
      <c s="34" t="s">
        <v>358</v>
      </c>
      <c s="34" t="s">
        <v>359</v>
      </c>
      <c s="35" t="s">
        <v>5</v>
      </c>
      <c s="6" t="s">
        <v>360</v>
      </c>
      <c s="36" t="s">
        <v>54</v>
      </c>
      <c s="37">
        <v>22.4</v>
      </c>
      <c s="36">
        <v>0.0126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28</v>
      </c>
    </row>
    <row r="320" spans="1:5" ht="51">
      <c r="A320" s="35" t="s">
        <v>56</v>
      </c>
      <c r="E320" s="39" t="s">
        <v>361</v>
      </c>
    </row>
    <row r="321" spans="1:5" ht="25.5">
      <c r="A321" s="35" t="s">
        <v>58</v>
      </c>
      <c r="E321" s="41" t="s">
        <v>362</v>
      </c>
    </row>
    <row r="322" spans="1:5" ht="12.75">
      <c r="A322" t="s">
        <v>60</v>
      </c>
      <c r="E322" s="39" t="s">
        <v>5</v>
      </c>
    </row>
    <row r="323" spans="1:16" ht="12.75">
      <c r="A323" t="s">
        <v>50</v>
      </c>
      <c s="34" t="s">
        <v>363</v>
      </c>
      <c s="34" t="s">
        <v>364</v>
      </c>
      <c s="35" t="s">
        <v>5</v>
      </c>
      <c s="6" t="s">
        <v>365</v>
      </c>
      <c s="36" t="s">
        <v>54</v>
      </c>
      <c s="37">
        <v>22.848</v>
      </c>
      <c s="36">
        <v>0.02174</v>
      </c>
      <c s="36">
        <f>ROUND(G323*H323,6)</f>
      </c>
      <c r="L323" s="38">
        <v>0</v>
      </c>
      <c s="32">
        <f>ROUND(ROUND(L323,2)*ROUND(G323,3),2)</f>
      </c>
      <c s="36" t="s">
        <v>86</v>
      </c>
      <c>
        <f>(M323*21)/100</f>
      </c>
      <c t="s">
        <v>28</v>
      </c>
    </row>
    <row r="324" spans="1:5" ht="12.75">
      <c r="A324" s="35" t="s">
        <v>56</v>
      </c>
      <c r="E324" s="39" t="s">
        <v>365</v>
      </c>
    </row>
    <row r="325" spans="1:5" ht="12.75">
      <c r="A325" s="35" t="s">
        <v>58</v>
      </c>
      <c r="E325" s="40" t="s">
        <v>366</v>
      </c>
    </row>
    <row r="326" spans="1:5" ht="12.75">
      <c r="A326" t="s">
        <v>60</v>
      </c>
      <c r="E326" s="39" t="s">
        <v>5</v>
      </c>
    </row>
    <row r="327" spans="1:16" ht="25.5">
      <c r="A327" t="s">
        <v>50</v>
      </c>
      <c s="34" t="s">
        <v>367</v>
      </c>
      <c s="34" t="s">
        <v>368</v>
      </c>
      <c s="35" t="s">
        <v>5</v>
      </c>
      <c s="6" t="s">
        <v>369</v>
      </c>
      <c s="36" t="s">
        <v>54</v>
      </c>
      <c s="37">
        <v>48.28</v>
      </c>
      <c s="36">
        <v>0.0001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28</v>
      </c>
    </row>
    <row r="328" spans="1:5" ht="38.25">
      <c r="A328" s="35" t="s">
        <v>56</v>
      </c>
      <c r="E328" s="39" t="s">
        <v>370</v>
      </c>
    </row>
    <row r="329" spans="1:5" ht="25.5">
      <c r="A329" s="35" t="s">
        <v>58</v>
      </c>
      <c r="E329" s="41" t="s">
        <v>353</v>
      </c>
    </row>
    <row r="330" spans="1:5" ht="12.75">
      <c r="A330" t="s">
        <v>60</v>
      </c>
      <c r="E330" s="39" t="s">
        <v>5</v>
      </c>
    </row>
    <row r="331" spans="1:16" ht="25.5">
      <c r="A331" t="s">
        <v>50</v>
      </c>
      <c s="34" t="s">
        <v>371</v>
      </c>
      <c s="34" t="s">
        <v>372</v>
      </c>
      <c s="35" t="s">
        <v>5</v>
      </c>
      <c s="6" t="s">
        <v>373</v>
      </c>
      <c s="36" t="s">
        <v>54</v>
      </c>
      <c s="37">
        <v>26.75</v>
      </c>
      <c s="36">
        <v>0.00438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28</v>
      </c>
    </row>
    <row r="332" spans="1:5" ht="25.5">
      <c r="A332" s="35" t="s">
        <v>56</v>
      </c>
      <c r="E332" s="39" t="s">
        <v>373</v>
      </c>
    </row>
    <row r="333" spans="1:5" ht="25.5">
      <c r="A333" s="35" t="s">
        <v>58</v>
      </c>
      <c r="E333" s="41" t="s">
        <v>374</v>
      </c>
    </row>
    <row r="334" spans="1:5" ht="12.75">
      <c r="A334" t="s">
        <v>60</v>
      </c>
      <c r="E334" s="39" t="s">
        <v>5</v>
      </c>
    </row>
    <row r="335" spans="1:16" ht="25.5">
      <c r="A335" t="s">
        <v>50</v>
      </c>
      <c s="34" t="s">
        <v>375</v>
      </c>
      <c s="34" t="s">
        <v>376</v>
      </c>
      <c s="35" t="s">
        <v>5</v>
      </c>
      <c s="6" t="s">
        <v>377</v>
      </c>
      <c s="36" t="s">
        <v>54</v>
      </c>
      <c s="37">
        <v>11.475</v>
      </c>
      <c s="36">
        <v>0.00835</v>
      </c>
      <c s="36">
        <f>ROUND(G335*H335,6)</f>
      </c>
      <c r="L335" s="38">
        <v>0</v>
      </c>
      <c s="32">
        <f>ROUND(ROUND(L335,2)*ROUND(G335,3),2)</f>
      </c>
      <c s="36" t="s">
        <v>55</v>
      </c>
      <c>
        <f>(M335*21)/100</f>
      </c>
      <c t="s">
        <v>28</v>
      </c>
    </row>
    <row r="336" spans="1:5" ht="38.25">
      <c r="A336" s="35" t="s">
        <v>56</v>
      </c>
      <c r="E336" s="39" t="s">
        <v>378</v>
      </c>
    </row>
    <row r="337" spans="1:5" ht="25.5">
      <c r="A337" s="35" t="s">
        <v>58</v>
      </c>
      <c r="E337" s="41" t="s">
        <v>379</v>
      </c>
    </row>
    <row r="338" spans="1:5" ht="12.75">
      <c r="A338" t="s">
        <v>60</v>
      </c>
      <c r="E338" s="39" t="s">
        <v>5</v>
      </c>
    </row>
    <row r="339" spans="1:16" ht="12.75">
      <c r="A339" t="s">
        <v>50</v>
      </c>
      <c s="34" t="s">
        <v>380</v>
      </c>
      <c s="34" t="s">
        <v>381</v>
      </c>
      <c s="35" t="s">
        <v>5</v>
      </c>
      <c s="6" t="s">
        <v>382</v>
      </c>
      <c s="36" t="s">
        <v>54</v>
      </c>
      <c s="37">
        <v>11.705</v>
      </c>
      <c s="36">
        <v>0.0015</v>
      </c>
      <c s="36">
        <f>ROUND(G339*H339,6)</f>
      </c>
      <c r="L339" s="38">
        <v>0</v>
      </c>
      <c s="32">
        <f>ROUND(ROUND(L339,2)*ROUND(G339,3),2)</f>
      </c>
      <c s="36" t="s">
        <v>55</v>
      </c>
      <c>
        <f>(M339*21)/100</f>
      </c>
      <c t="s">
        <v>28</v>
      </c>
    </row>
    <row r="340" spans="1:5" ht="12.75">
      <c r="A340" s="35" t="s">
        <v>56</v>
      </c>
      <c r="E340" s="39" t="s">
        <v>382</v>
      </c>
    </row>
    <row r="341" spans="1:5" ht="12.75">
      <c r="A341" s="35" t="s">
        <v>58</v>
      </c>
      <c r="E341" s="40" t="s">
        <v>383</v>
      </c>
    </row>
    <row r="342" spans="1:5" ht="12.75">
      <c r="A342" t="s">
        <v>60</v>
      </c>
      <c r="E342" s="39" t="s">
        <v>5</v>
      </c>
    </row>
    <row r="343" spans="1:16" ht="25.5">
      <c r="A343" t="s">
        <v>50</v>
      </c>
      <c s="34" t="s">
        <v>384</v>
      </c>
      <c s="34" t="s">
        <v>385</v>
      </c>
      <c s="35" t="s">
        <v>5</v>
      </c>
      <c s="6" t="s">
        <v>377</v>
      </c>
      <c s="36" t="s">
        <v>54</v>
      </c>
      <c s="37">
        <v>141.219</v>
      </c>
      <c s="36">
        <v>0.00852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38.25">
      <c r="A344" s="35" t="s">
        <v>56</v>
      </c>
      <c r="E344" s="39" t="s">
        <v>386</v>
      </c>
    </row>
    <row r="345" spans="1:5" ht="89.25">
      <c r="A345" s="35" t="s">
        <v>58</v>
      </c>
      <c r="E345" s="41" t="s">
        <v>387</v>
      </c>
    </row>
    <row r="346" spans="1:5" ht="12.75">
      <c r="A346" t="s">
        <v>60</v>
      </c>
      <c r="E346" s="39" t="s">
        <v>5</v>
      </c>
    </row>
    <row r="347" spans="1:16" ht="12.75">
      <c r="A347" t="s">
        <v>50</v>
      </c>
      <c s="34" t="s">
        <v>388</v>
      </c>
      <c s="34" t="s">
        <v>389</v>
      </c>
      <c s="35" t="s">
        <v>5</v>
      </c>
      <c s="6" t="s">
        <v>390</v>
      </c>
      <c s="36" t="s">
        <v>54</v>
      </c>
      <c s="37">
        <v>144.043</v>
      </c>
      <c s="36">
        <v>0.0036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28</v>
      </c>
    </row>
    <row r="348" spans="1:5" ht="12.75">
      <c r="A348" s="35" t="s">
        <v>56</v>
      </c>
      <c r="E348" s="39" t="s">
        <v>390</v>
      </c>
    </row>
    <row r="349" spans="1:5" ht="12.75">
      <c r="A349" s="35" t="s">
        <v>58</v>
      </c>
      <c r="E349" s="40" t="s">
        <v>391</v>
      </c>
    </row>
    <row r="350" spans="1:5" ht="12.75">
      <c r="A350" t="s">
        <v>60</v>
      </c>
      <c r="E350" s="39" t="s">
        <v>5</v>
      </c>
    </row>
    <row r="351" spans="1:16" ht="25.5">
      <c r="A351" t="s">
        <v>50</v>
      </c>
      <c s="34" t="s">
        <v>392</v>
      </c>
      <c s="34" t="s">
        <v>393</v>
      </c>
      <c s="35" t="s">
        <v>5</v>
      </c>
      <c s="6" t="s">
        <v>377</v>
      </c>
      <c s="36" t="s">
        <v>54</v>
      </c>
      <c s="37">
        <v>5.1</v>
      </c>
      <c s="36">
        <v>0.0086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38.25">
      <c r="A352" s="35" t="s">
        <v>56</v>
      </c>
      <c r="E352" s="39" t="s">
        <v>394</v>
      </c>
    </row>
    <row r="353" spans="1:5" ht="25.5">
      <c r="A353" s="35" t="s">
        <v>58</v>
      </c>
      <c r="E353" s="41" t="s">
        <v>395</v>
      </c>
    </row>
    <row r="354" spans="1:5" ht="12.75">
      <c r="A354" t="s">
        <v>60</v>
      </c>
      <c r="E354" s="39" t="s">
        <v>5</v>
      </c>
    </row>
    <row r="355" spans="1:16" ht="12.75">
      <c r="A355" t="s">
        <v>50</v>
      </c>
      <c s="34" t="s">
        <v>396</v>
      </c>
      <c s="34" t="s">
        <v>397</v>
      </c>
      <c s="35" t="s">
        <v>5</v>
      </c>
      <c s="6" t="s">
        <v>398</v>
      </c>
      <c s="36" t="s">
        <v>54</v>
      </c>
      <c s="37">
        <v>5.202</v>
      </c>
      <c s="36">
        <v>0.0042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398</v>
      </c>
    </row>
    <row r="357" spans="1:5" ht="12.75">
      <c r="A357" s="35" t="s">
        <v>58</v>
      </c>
      <c r="E357" s="40" t="s">
        <v>399</v>
      </c>
    </row>
    <row r="358" spans="1:5" ht="12.75">
      <c r="A358" t="s">
        <v>60</v>
      </c>
      <c r="E358" s="39" t="s">
        <v>5</v>
      </c>
    </row>
    <row r="359" spans="1:16" ht="25.5">
      <c r="A359" t="s">
        <v>50</v>
      </c>
      <c s="34" t="s">
        <v>400</v>
      </c>
      <c s="34" t="s">
        <v>401</v>
      </c>
      <c s="35" t="s">
        <v>5</v>
      </c>
      <c s="6" t="s">
        <v>402</v>
      </c>
      <c s="36" t="s">
        <v>54</v>
      </c>
      <c s="37">
        <v>32.45</v>
      </c>
      <c s="36">
        <v>0.01135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28</v>
      </c>
    </row>
    <row r="360" spans="1:5" ht="51">
      <c r="A360" s="35" t="s">
        <v>56</v>
      </c>
      <c r="E360" s="39" t="s">
        <v>403</v>
      </c>
    </row>
    <row r="361" spans="1:5" ht="25.5">
      <c r="A361" s="35" t="s">
        <v>58</v>
      </c>
      <c r="E361" s="41" t="s">
        <v>404</v>
      </c>
    </row>
    <row r="362" spans="1:5" ht="12.75">
      <c r="A362" t="s">
        <v>60</v>
      </c>
      <c r="E362" s="39" t="s">
        <v>5</v>
      </c>
    </row>
    <row r="363" spans="1:16" ht="12.75">
      <c r="A363" t="s">
        <v>50</v>
      </c>
      <c s="34" t="s">
        <v>405</v>
      </c>
      <c s="34" t="s">
        <v>355</v>
      </c>
      <c s="35" t="s">
        <v>51</v>
      </c>
      <c s="6" t="s">
        <v>356</v>
      </c>
      <c s="36" t="s">
        <v>54</v>
      </c>
      <c s="37">
        <v>33.099</v>
      </c>
      <c s="36">
        <v>0.0025</v>
      </c>
      <c s="36">
        <f>ROUND(G363*H363,6)</f>
      </c>
      <c r="L363" s="38">
        <v>0</v>
      </c>
      <c s="32">
        <f>ROUND(ROUND(L363,2)*ROUND(G363,3),2)</f>
      </c>
      <c s="36" t="s">
        <v>55</v>
      </c>
      <c>
        <f>(M363*21)/100</f>
      </c>
      <c t="s">
        <v>28</v>
      </c>
    </row>
    <row r="364" spans="1:5" ht="12.75">
      <c r="A364" s="35" t="s">
        <v>56</v>
      </c>
      <c r="E364" s="39" t="s">
        <v>356</v>
      </c>
    </row>
    <row r="365" spans="1:5" ht="12.75">
      <c r="A365" s="35" t="s">
        <v>58</v>
      </c>
      <c r="E365" s="40" t="s">
        <v>406</v>
      </c>
    </row>
    <row r="366" spans="1:5" ht="12.75">
      <c r="A366" t="s">
        <v>60</v>
      </c>
      <c r="E366" s="39" t="s">
        <v>5</v>
      </c>
    </row>
    <row r="367" spans="1:16" ht="25.5">
      <c r="A367" t="s">
        <v>50</v>
      </c>
      <c s="34" t="s">
        <v>407</v>
      </c>
      <c s="34" t="s">
        <v>408</v>
      </c>
      <c s="35" t="s">
        <v>5</v>
      </c>
      <c s="6" t="s">
        <v>402</v>
      </c>
      <c s="36" t="s">
        <v>54</v>
      </c>
      <c s="37">
        <v>23.4</v>
      </c>
      <c s="36">
        <v>0.01152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28</v>
      </c>
    </row>
    <row r="368" spans="1:5" ht="51">
      <c r="A368" s="35" t="s">
        <v>56</v>
      </c>
      <c r="E368" s="39" t="s">
        <v>409</v>
      </c>
    </row>
    <row r="369" spans="1:5" ht="25.5">
      <c r="A369" s="35" t="s">
        <v>58</v>
      </c>
      <c r="E369" s="41" t="s">
        <v>410</v>
      </c>
    </row>
    <row r="370" spans="1:5" ht="12.75">
      <c r="A370" t="s">
        <v>60</v>
      </c>
      <c r="E370" s="39" t="s">
        <v>5</v>
      </c>
    </row>
    <row r="371" spans="1:16" ht="12.75">
      <c r="A371" t="s">
        <v>50</v>
      </c>
      <c s="34" t="s">
        <v>411</v>
      </c>
      <c s="34" t="s">
        <v>412</v>
      </c>
      <c s="35" t="s">
        <v>5</v>
      </c>
      <c s="6" t="s">
        <v>413</v>
      </c>
      <c s="36" t="s">
        <v>54</v>
      </c>
      <c s="37">
        <v>23.868</v>
      </c>
      <c s="36">
        <v>0.005</v>
      </c>
      <c s="36">
        <f>ROUND(G371*H371,6)</f>
      </c>
      <c r="L371" s="38">
        <v>0</v>
      </c>
      <c s="32">
        <f>ROUND(ROUND(L371,2)*ROUND(G371,3),2)</f>
      </c>
      <c s="36" t="s">
        <v>55</v>
      </c>
      <c>
        <f>(M371*21)/100</f>
      </c>
      <c t="s">
        <v>28</v>
      </c>
    </row>
    <row r="372" spans="1:5" ht="12.75">
      <c r="A372" s="35" t="s">
        <v>56</v>
      </c>
      <c r="E372" s="39" t="s">
        <v>413</v>
      </c>
    </row>
    <row r="373" spans="1:5" ht="12.75">
      <c r="A373" s="35" t="s">
        <v>58</v>
      </c>
      <c r="E373" s="40" t="s">
        <v>414</v>
      </c>
    </row>
    <row r="374" spans="1:5" ht="12.75">
      <c r="A374" t="s">
        <v>60</v>
      </c>
      <c r="E374" s="39" t="s">
        <v>5</v>
      </c>
    </row>
    <row r="375" spans="1:16" ht="25.5">
      <c r="A375" t="s">
        <v>50</v>
      </c>
      <c s="34" t="s">
        <v>415</v>
      </c>
      <c s="34" t="s">
        <v>416</v>
      </c>
      <c s="35" t="s">
        <v>5</v>
      </c>
      <c s="6" t="s">
        <v>402</v>
      </c>
      <c s="36" t="s">
        <v>54</v>
      </c>
      <c s="37">
        <v>455.858</v>
      </c>
      <c s="36">
        <v>0.0116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28</v>
      </c>
    </row>
    <row r="376" spans="1:5" ht="51">
      <c r="A376" s="35" t="s">
        <v>56</v>
      </c>
      <c r="E376" s="39" t="s">
        <v>417</v>
      </c>
    </row>
    <row r="377" spans="1:5" ht="25.5">
      <c r="A377" s="35" t="s">
        <v>58</v>
      </c>
      <c r="E377" s="41" t="s">
        <v>418</v>
      </c>
    </row>
    <row r="378" spans="1:5" ht="12.75">
      <c r="A378" t="s">
        <v>60</v>
      </c>
      <c r="E378" s="39" t="s">
        <v>5</v>
      </c>
    </row>
    <row r="379" spans="1:16" ht="12.75">
      <c r="A379" t="s">
        <v>50</v>
      </c>
      <c s="34" t="s">
        <v>419</v>
      </c>
      <c s="34" t="s">
        <v>420</v>
      </c>
      <c s="35" t="s">
        <v>5</v>
      </c>
      <c s="6" t="s">
        <v>421</v>
      </c>
      <c s="36" t="s">
        <v>54</v>
      </c>
      <c s="37">
        <v>464.975</v>
      </c>
      <c s="36">
        <v>0.007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28</v>
      </c>
    </row>
    <row r="380" spans="1:5" ht="12.75">
      <c r="A380" s="35" t="s">
        <v>56</v>
      </c>
      <c r="E380" s="39" t="s">
        <v>421</v>
      </c>
    </row>
    <row r="381" spans="1:5" ht="12.75">
      <c r="A381" s="35" t="s">
        <v>58</v>
      </c>
      <c r="E381" s="40" t="s">
        <v>422</v>
      </c>
    </row>
    <row r="382" spans="1:5" ht="12.75">
      <c r="A382" t="s">
        <v>60</v>
      </c>
      <c r="E382" s="39" t="s">
        <v>5</v>
      </c>
    </row>
    <row r="383" spans="1:16" ht="25.5">
      <c r="A383" t="s">
        <v>50</v>
      </c>
      <c s="34" t="s">
        <v>423</v>
      </c>
      <c s="34" t="s">
        <v>424</v>
      </c>
      <c s="35" t="s">
        <v>5</v>
      </c>
      <c s="6" t="s">
        <v>425</v>
      </c>
      <c s="36" t="s">
        <v>54</v>
      </c>
      <c s="37">
        <v>152.694</v>
      </c>
      <c s="36">
        <v>0.00319</v>
      </c>
      <c s="36">
        <f>ROUND(G383*H383,6)</f>
      </c>
      <c r="L383" s="38">
        <v>0</v>
      </c>
      <c s="32">
        <f>ROUND(ROUND(L383,2)*ROUND(G383,3),2)</f>
      </c>
      <c s="36" t="s">
        <v>86</v>
      </c>
      <c>
        <f>(M383*21)/100</f>
      </c>
      <c t="s">
        <v>28</v>
      </c>
    </row>
    <row r="384" spans="1:5" ht="25.5">
      <c r="A384" s="35" t="s">
        <v>56</v>
      </c>
      <c r="E384" s="39" t="s">
        <v>425</v>
      </c>
    </row>
    <row r="385" spans="1:5" ht="114.75">
      <c r="A385" s="35" t="s">
        <v>58</v>
      </c>
      <c r="E385" s="41" t="s">
        <v>426</v>
      </c>
    </row>
    <row r="386" spans="1:5" ht="12.75">
      <c r="A386" t="s">
        <v>60</v>
      </c>
      <c r="E386" s="39" t="s">
        <v>5</v>
      </c>
    </row>
    <row r="387" spans="1:16" ht="25.5">
      <c r="A387" t="s">
        <v>50</v>
      </c>
      <c s="34" t="s">
        <v>427</v>
      </c>
      <c s="34" t="s">
        <v>428</v>
      </c>
      <c s="35" t="s">
        <v>5</v>
      </c>
      <c s="6" t="s">
        <v>429</v>
      </c>
      <c s="36" t="s">
        <v>54</v>
      </c>
      <c s="37">
        <v>157.794</v>
      </c>
      <c s="36">
        <v>8E-05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38.25">
      <c r="A388" s="35" t="s">
        <v>56</v>
      </c>
      <c r="E388" s="39" t="s">
        <v>430</v>
      </c>
    </row>
    <row r="389" spans="1:5" ht="140.25">
      <c r="A389" s="35" t="s">
        <v>58</v>
      </c>
      <c r="E389" s="41" t="s">
        <v>431</v>
      </c>
    </row>
    <row r="390" spans="1:5" ht="12.75">
      <c r="A390" t="s">
        <v>60</v>
      </c>
      <c r="E390" s="39" t="s">
        <v>5</v>
      </c>
    </row>
    <row r="391" spans="1:16" ht="25.5">
      <c r="A391" t="s">
        <v>50</v>
      </c>
      <c s="34" t="s">
        <v>432</v>
      </c>
      <c s="34" t="s">
        <v>433</v>
      </c>
      <c s="35" t="s">
        <v>5</v>
      </c>
      <c s="6" t="s">
        <v>434</v>
      </c>
      <c s="36" t="s">
        <v>54</v>
      </c>
      <c s="37">
        <v>511.708</v>
      </c>
      <c s="36">
        <v>8E-05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38.25">
      <c r="A392" s="35" t="s">
        <v>56</v>
      </c>
      <c r="E392" s="39" t="s">
        <v>435</v>
      </c>
    </row>
    <row r="393" spans="1:5" ht="89.25">
      <c r="A393" s="35" t="s">
        <v>58</v>
      </c>
      <c r="E393" s="41" t="s">
        <v>436</v>
      </c>
    </row>
    <row r="394" spans="1:5" ht="12.75">
      <c r="A394" t="s">
        <v>60</v>
      </c>
      <c r="E394" s="39" t="s">
        <v>5</v>
      </c>
    </row>
    <row r="395" spans="1:16" ht="25.5">
      <c r="A395" t="s">
        <v>50</v>
      </c>
      <c s="34" t="s">
        <v>437</v>
      </c>
      <c s="34" t="s">
        <v>438</v>
      </c>
      <c s="35" t="s">
        <v>5</v>
      </c>
      <c s="6" t="s">
        <v>439</v>
      </c>
      <c s="36" t="s">
        <v>54</v>
      </c>
      <c s="37">
        <v>669.502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86</v>
      </c>
      <c>
        <f>(M395*21)/100</f>
      </c>
      <c t="s">
        <v>28</v>
      </c>
    </row>
    <row r="396" spans="1:5" ht="25.5">
      <c r="A396" s="35" t="s">
        <v>56</v>
      </c>
      <c r="E396" s="39" t="s">
        <v>439</v>
      </c>
    </row>
    <row r="397" spans="1:5" ht="38.25">
      <c r="A397" s="35" t="s">
        <v>58</v>
      </c>
      <c r="E397" s="41" t="s">
        <v>440</v>
      </c>
    </row>
    <row r="398" spans="1:5" ht="12.75">
      <c r="A398" t="s">
        <v>60</v>
      </c>
      <c r="E398" s="39" t="s">
        <v>5</v>
      </c>
    </row>
    <row r="399" spans="1:16" ht="25.5">
      <c r="A399" t="s">
        <v>50</v>
      </c>
      <c s="34" t="s">
        <v>441</v>
      </c>
      <c s="34" t="s">
        <v>442</v>
      </c>
      <c s="35" t="s">
        <v>5</v>
      </c>
      <c s="6" t="s">
        <v>443</v>
      </c>
      <c s="36" t="s">
        <v>54</v>
      </c>
      <c s="37">
        <v>26.75</v>
      </c>
      <c s="36">
        <v>0.0231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28</v>
      </c>
    </row>
    <row r="400" spans="1:5" ht="25.5">
      <c r="A400" s="35" t="s">
        <v>56</v>
      </c>
      <c r="E400" s="39" t="s">
        <v>443</v>
      </c>
    </row>
    <row r="401" spans="1:5" ht="25.5">
      <c r="A401" s="35" t="s">
        <v>58</v>
      </c>
      <c r="E401" s="41" t="s">
        <v>374</v>
      </c>
    </row>
    <row r="402" spans="1:5" ht="12.75">
      <c r="A402" t="s">
        <v>60</v>
      </c>
      <c r="E402" s="39" t="s">
        <v>5</v>
      </c>
    </row>
    <row r="403" spans="1:16" ht="25.5">
      <c r="A403" t="s">
        <v>50</v>
      </c>
      <c s="34" t="s">
        <v>444</v>
      </c>
      <c s="34" t="s">
        <v>445</v>
      </c>
      <c s="35" t="s">
        <v>5</v>
      </c>
      <c s="6" t="s">
        <v>446</v>
      </c>
      <c s="36" t="s">
        <v>54</v>
      </c>
      <c s="37">
        <v>543.558</v>
      </c>
      <c s="36">
        <v>0.00168</v>
      </c>
      <c s="36">
        <f>ROUND(G403*H403,6)</f>
      </c>
      <c r="L403" s="38">
        <v>0</v>
      </c>
      <c s="32">
        <f>ROUND(ROUND(L403,2)*ROUND(G403,3),2)</f>
      </c>
      <c s="36" t="s">
        <v>86</v>
      </c>
      <c>
        <f>(M403*21)/100</f>
      </c>
      <c t="s">
        <v>28</v>
      </c>
    </row>
    <row r="404" spans="1:5" ht="25.5">
      <c r="A404" s="35" t="s">
        <v>56</v>
      </c>
      <c r="E404" s="39" t="s">
        <v>446</v>
      </c>
    </row>
    <row r="405" spans="1:5" ht="140.25">
      <c r="A405" s="35" t="s">
        <v>58</v>
      </c>
      <c r="E405" s="41" t="s">
        <v>447</v>
      </c>
    </row>
    <row r="406" spans="1:5" ht="12.75">
      <c r="A406" t="s">
        <v>60</v>
      </c>
      <c r="E406" s="39" t="s">
        <v>5</v>
      </c>
    </row>
    <row r="407" spans="1:16" ht="12.75">
      <c r="A407" t="s">
        <v>50</v>
      </c>
      <c s="34" t="s">
        <v>448</v>
      </c>
      <c s="34" t="s">
        <v>449</v>
      </c>
      <c s="35" t="s">
        <v>5</v>
      </c>
      <c s="6" t="s">
        <v>450</v>
      </c>
      <c s="36" t="s">
        <v>54</v>
      </c>
      <c s="37">
        <v>761.988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12.75">
      <c r="A408" s="35" t="s">
        <v>56</v>
      </c>
      <c r="E408" s="39" t="s">
        <v>450</v>
      </c>
    </row>
    <row r="409" spans="1:5" ht="280.5">
      <c r="A409" s="35" t="s">
        <v>58</v>
      </c>
      <c r="E409" s="41" t="s">
        <v>451</v>
      </c>
    </row>
    <row r="410" spans="1:5" ht="12.75">
      <c r="A410" t="s">
        <v>60</v>
      </c>
      <c r="E410" s="39" t="s">
        <v>5</v>
      </c>
    </row>
    <row r="411" spans="1:13" ht="12.75">
      <c r="A411" t="s">
        <v>47</v>
      </c>
      <c r="C411" s="31" t="s">
        <v>308</v>
      </c>
      <c r="E411" s="33" t="s">
        <v>452</v>
      </c>
      <c r="J411" s="32">
        <f>0</f>
      </c>
      <c s="32">
        <f>0</f>
      </c>
      <c s="32">
        <f>0+L412+L416+L420+L424+L428+L432+L436</f>
      </c>
      <c s="32">
        <f>0+M412+M416+M420+M424+M428+M432+M436</f>
      </c>
    </row>
    <row r="412" spans="1:16" ht="25.5">
      <c r="A412" t="s">
        <v>50</v>
      </c>
      <c s="34" t="s">
        <v>453</v>
      </c>
      <c s="34" t="s">
        <v>454</v>
      </c>
      <c s="35" t="s">
        <v>5</v>
      </c>
      <c s="6" t="s">
        <v>455</v>
      </c>
      <c s="36" t="s">
        <v>76</v>
      </c>
      <c s="37">
        <v>33.505</v>
      </c>
      <c s="36">
        <v>2.30102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28</v>
      </c>
    </row>
    <row r="413" spans="1:5" ht="25.5">
      <c r="A413" s="35" t="s">
        <v>56</v>
      </c>
      <c r="E413" s="39" t="s">
        <v>455</v>
      </c>
    </row>
    <row r="414" spans="1:5" ht="12.75">
      <c r="A414" s="35" t="s">
        <v>58</v>
      </c>
      <c r="E414" s="40" t="s">
        <v>456</v>
      </c>
    </row>
    <row r="415" spans="1:5" ht="12.75">
      <c r="A415" t="s">
        <v>60</v>
      </c>
      <c r="E415" s="39" t="s">
        <v>5</v>
      </c>
    </row>
    <row r="416" spans="1:16" ht="25.5">
      <c r="A416" t="s">
        <v>50</v>
      </c>
      <c s="34" t="s">
        <v>457</v>
      </c>
      <c s="34" t="s">
        <v>458</v>
      </c>
      <c s="35" t="s">
        <v>5</v>
      </c>
      <c s="6" t="s">
        <v>459</v>
      </c>
      <c s="36" t="s">
        <v>76</v>
      </c>
      <c s="37">
        <v>26.326</v>
      </c>
      <c s="36">
        <v>0.00091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28</v>
      </c>
    </row>
    <row r="417" spans="1:5" ht="25.5">
      <c r="A417" s="35" t="s">
        <v>56</v>
      </c>
      <c r="E417" s="39" t="s">
        <v>459</v>
      </c>
    </row>
    <row r="418" spans="1:5" ht="51">
      <c r="A418" s="35" t="s">
        <v>58</v>
      </c>
      <c r="E418" s="40" t="s">
        <v>460</v>
      </c>
    </row>
    <row r="419" spans="1:5" ht="12.75">
      <c r="A419" t="s">
        <v>60</v>
      </c>
      <c r="E419" s="39" t="s">
        <v>5</v>
      </c>
    </row>
    <row r="420" spans="1:16" ht="25.5">
      <c r="A420" t="s">
        <v>50</v>
      </c>
      <c s="34" t="s">
        <v>461</v>
      </c>
      <c s="34" t="s">
        <v>462</v>
      </c>
      <c s="35" t="s">
        <v>5</v>
      </c>
      <c s="6" t="s">
        <v>463</v>
      </c>
      <c s="36" t="s">
        <v>54</v>
      </c>
      <c s="37">
        <v>759.74</v>
      </c>
      <c s="36">
        <v>0.07426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28</v>
      </c>
    </row>
    <row r="421" spans="1:5" ht="25.5">
      <c r="A421" s="35" t="s">
        <v>56</v>
      </c>
      <c r="E421" s="39" t="s">
        <v>463</v>
      </c>
    </row>
    <row r="422" spans="1:5" ht="12.75">
      <c r="A422" s="35" t="s">
        <v>58</v>
      </c>
      <c r="E422" s="40" t="s">
        <v>464</v>
      </c>
    </row>
    <row r="423" spans="1:5" ht="12.75">
      <c r="A423" t="s">
        <v>60</v>
      </c>
      <c r="E423" s="39" t="s">
        <v>5</v>
      </c>
    </row>
    <row r="424" spans="1:16" ht="12.75">
      <c r="A424" t="s">
        <v>50</v>
      </c>
      <c s="34" t="s">
        <v>465</v>
      </c>
      <c s="34" t="s">
        <v>466</v>
      </c>
      <c s="35" t="s">
        <v>5</v>
      </c>
      <c s="6" t="s">
        <v>467</v>
      </c>
      <c s="36" t="s">
        <v>54</v>
      </c>
      <c s="37">
        <v>451.26</v>
      </c>
      <c s="36">
        <v>0.11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28</v>
      </c>
    </row>
    <row r="425" spans="1:5" ht="12.75">
      <c r="A425" s="35" t="s">
        <v>56</v>
      </c>
      <c r="E425" s="39" t="s">
        <v>467</v>
      </c>
    </row>
    <row r="426" spans="1:5" ht="51">
      <c r="A426" s="35" t="s">
        <v>58</v>
      </c>
      <c r="E426" s="40" t="s">
        <v>468</v>
      </c>
    </row>
    <row r="427" spans="1:5" ht="12.75">
      <c r="A427" t="s">
        <v>60</v>
      </c>
      <c r="E427" s="39" t="s">
        <v>5</v>
      </c>
    </row>
    <row r="428" spans="1:16" ht="25.5">
      <c r="A428" t="s">
        <v>50</v>
      </c>
      <c s="34" t="s">
        <v>469</v>
      </c>
      <c s="34" t="s">
        <v>470</v>
      </c>
      <c s="35" t="s">
        <v>5</v>
      </c>
      <c s="6" t="s">
        <v>471</v>
      </c>
      <c s="36" t="s">
        <v>54</v>
      </c>
      <c s="37">
        <v>820.04</v>
      </c>
      <c s="36">
        <v>0.011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28</v>
      </c>
    </row>
    <row r="429" spans="1:5" ht="25.5">
      <c r="A429" s="35" t="s">
        <v>56</v>
      </c>
      <c r="E429" s="39" t="s">
        <v>471</v>
      </c>
    </row>
    <row r="430" spans="1:5" ht="51">
      <c r="A430" s="35" t="s">
        <v>58</v>
      </c>
      <c r="E430" s="40" t="s">
        <v>472</v>
      </c>
    </row>
    <row r="431" spans="1:5" ht="12.75">
      <c r="A431" t="s">
        <v>60</v>
      </c>
      <c r="E431" s="39" t="s">
        <v>5</v>
      </c>
    </row>
    <row r="432" spans="1:16" ht="12.75">
      <c r="A432" t="s">
        <v>50</v>
      </c>
      <c s="34" t="s">
        <v>473</v>
      </c>
      <c s="34" t="s">
        <v>474</v>
      </c>
      <c s="35" t="s">
        <v>5</v>
      </c>
      <c s="6" t="s">
        <v>475</v>
      </c>
      <c s="36" t="s">
        <v>54</v>
      </c>
      <c s="37">
        <v>402.98</v>
      </c>
      <c s="36">
        <v>0.00013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28</v>
      </c>
    </row>
    <row r="433" spans="1:5" ht="12.75">
      <c r="A433" s="35" t="s">
        <v>56</v>
      </c>
      <c r="E433" s="39" t="s">
        <v>475</v>
      </c>
    </row>
    <row r="434" spans="1:5" ht="38.25">
      <c r="A434" s="35" t="s">
        <v>58</v>
      </c>
      <c r="E434" s="40" t="s">
        <v>476</v>
      </c>
    </row>
    <row r="435" spans="1:5" ht="12.75">
      <c r="A435" t="s">
        <v>60</v>
      </c>
      <c r="E435" s="39" t="s">
        <v>5</v>
      </c>
    </row>
    <row r="436" spans="1:16" ht="25.5">
      <c r="A436" t="s">
        <v>50</v>
      </c>
      <c s="34" t="s">
        <v>477</v>
      </c>
      <c s="34" t="s">
        <v>478</v>
      </c>
      <c s="35" t="s">
        <v>5</v>
      </c>
      <c s="6" t="s">
        <v>479</v>
      </c>
      <c s="36" t="s">
        <v>66</v>
      </c>
      <c s="37">
        <v>790.02</v>
      </c>
      <c s="36">
        <v>2E-05</v>
      </c>
      <c s="36">
        <f>ROUND(G436*H436,6)</f>
      </c>
      <c r="L436" s="38">
        <v>0</v>
      </c>
      <c s="32">
        <f>ROUND(ROUND(L436,2)*ROUND(G436,3),2)</f>
      </c>
      <c s="36" t="s">
        <v>55</v>
      </c>
      <c>
        <f>(M436*21)/100</f>
      </c>
      <c t="s">
        <v>28</v>
      </c>
    </row>
    <row r="437" spans="1:5" ht="25.5">
      <c r="A437" s="35" t="s">
        <v>56</v>
      </c>
      <c r="E437" s="39" t="s">
        <v>479</v>
      </c>
    </row>
    <row r="438" spans="1:5" ht="12.75">
      <c r="A438" s="35" t="s">
        <v>58</v>
      </c>
      <c r="E438" s="40" t="s">
        <v>480</v>
      </c>
    </row>
    <row r="439" spans="1:5" ht="12.75">
      <c r="A439" t="s">
        <v>60</v>
      </c>
      <c r="E439" s="39" t="s">
        <v>5</v>
      </c>
    </row>
    <row r="440" spans="1:13" ht="12.75">
      <c r="A440" t="s">
        <v>47</v>
      </c>
      <c r="C440" s="31" t="s">
        <v>481</v>
      </c>
      <c r="E440" s="33" t="s">
        <v>482</v>
      </c>
      <c r="J440" s="32">
        <f>0</f>
      </c>
      <c s="32">
        <f>0</f>
      </c>
      <c s="32">
        <f>0+L441+L445+L449+L453+L457+L461+L465+L469+L473+L477+L481</f>
      </c>
      <c s="32">
        <f>0+M441+M445+M449+M453+M457+M461+M465+M469+M473+M477+M481</f>
      </c>
    </row>
    <row r="441" spans="1:16" ht="25.5">
      <c r="A441" t="s">
        <v>50</v>
      </c>
      <c s="34" t="s">
        <v>483</v>
      </c>
      <c s="34" t="s">
        <v>484</v>
      </c>
      <c s="35" t="s">
        <v>5</v>
      </c>
      <c s="6" t="s">
        <v>485</v>
      </c>
      <c s="36" t="s">
        <v>54</v>
      </c>
      <c s="37">
        <v>48.28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55</v>
      </c>
      <c>
        <f>(M441*21)/100</f>
      </c>
      <c t="s">
        <v>28</v>
      </c>
    </row>
    <row r="442" spans="1:5" ht="25.5">
      <c r="A442" s="35" t="s">
        <v>56</v>
      </c>
      <c r="E442" s="39" t="s">
        <v>485</v>
      </c>
    </row>
    <row r="443" spans="1:5" ht="12.75">
      <c r="A443" s="35" t="s">
        <v>58</v>
      </c>
      <c r="E443" s="40" t="s">
        <v>486</v>
      </c>
    </row>
    <row r="444" spans="1:5" ht="12.75">
      <c r="A444" t="s">
        <v>60</v>
      </c>
      <c r="E444" s="39" t="s">
        <v>5</v>
      </c>
    </row>
    <row r="445" spans="1:16" ht="12.75">
      <c r="A445" t="s">
        <v>50</v>
      </c>
      <c s="34" t="s">
        <v>487</v>
      </c>
      <c s="34" t="s">
        <v>488</v>
      </c>
      <c s="35" t="s">
        <v>5</v>
      </c>
      <c s="6" t="s">
        <v>489</v>
      </c>
      <c s="36" t="s">
        <v>118</v>
      </c>
      <c s="37">
        <v>0.016</v>
      </c>
      <c s="36">
        <v>1</v>
      </c>
      <c s="36">
        <f>ROUND(G445*H445,6)</f>
      </c>
      <c r="L445" s="38">
        <v>0</v>
      </c>
      <c s="32">
        <f>ROUND(ROUND(L445,2)*ROUND(G445,3),2)</f>
      </c>
      <c s="36" t="s">
        <v>55</v>
      </c>
      <c>
        <f>(M445*21)/100</f>
      </c>
      <c t="s">
        <v>28</v>
      </c>
    </row>
    <row r="446" spans="1:5" ht="12.75">
      <c r="A446" s="35" t="s">
        <v>56</v>
      </c>
      <c r="E446" s="39" t="s">
        <v>489</v>
      </c>
    </row>
    <row r="447" spans="1:5" ht="12.75">
      <c r="A447" s="35" t="s">
        <v>58</v>
      </c>
      <c r="E447" s="40" t="s">
        <v>490</v>
      </c>
    </row>
    <row r="448" spans="1:5" ht="12.75">
      <c r="A448" t="s">
        <v>60</v>
      </c>
      <c r="E448" s="39" t="s">
        <v>5</v>
      </c>
    </row>
    <row r="449" spans="1:16" ht="25.5">
      <c r="A449" t="s">
        <v>50</v>
      </c>
      <c s="34" t="s">
        <v>491</v>
      </c>
      <c s="34" t="s">
        <v>492</v>
      </c>
      <c s="35" t="s">
        <v>5</v>
      </c>
      <c s="6" t="s">
        <v>493</v>
      </c>
      <c s="36" t="s">
        <v>54</v>
      </c>
      <c s="37">
        <v>197.208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55</v>
      </c>
      <c>
        <f>(M449*21)/100</f>
      </c>
      <c t="s">
        <v>28</v>
      </c>
    </row>
    <row r="450" spans="1:5" ht="25.5">
      <c r="A450" s="35" t="s">
        <v>56</v>
      </c>
      <c r="E450" s="39" t="s">
        <v>493</v>
      </c>
    </row>
    <row r="451" spans="1:5" ht="25.5">
      <c r="A451" s="35" t="s">
        <v>58</v>
      </c>
      <c r="E451" s="41" t="s">
        <v>494</v>
      </c>
    </row>
    <row r="452" spans="1:5" ht="12.75">
      <c r="A452" t="s">
        <v>60</v>
      </c>
      <c r="E452" s="39" t="s">
        <v>5</v>
      </c>
    </row>
    <row r="453" spans="1:16" ht="12.75">
      <c r="A453" t="s">
        <v>50</v>
      </c>
      <c s="34" t="s">
        <v>495</v>
      </c>
      <c s="34" t="s">
        <v>496</v>
      </c>
      <c s="35" t="s">
        <v>5</v>
      </c>
      <c s="6" t="s">
        <v>497</v>
      </c>
      <c s="36" t="s">
        <v>118</v>
      </c>
      <c s="37">
        <v>0.081</v>
      </c>
      <c s="36">
        <v>1</v>
      </c>
      <c s="36">
        <f>ROUND(G453*H453,6)</f>
      </c>
      <c r="L453" s="38">
        <v>0</v>
      </c>
      <c s="32">
        <f>ROUND(ROUND(L453,2)*ROUND(G453,3),2)</f>
      </c>
      <c s="36" t="s">
        <v>55</v>
      </c>
      <c>
        <f>(M453*21)/100</f>
      </c>
      <c t="s">
        <v>28</v>
      </c>
    </row>
    <row r="454" spans="1:5" ht="12.75">
      <c r="A454" s="35" t="s">
        <v>56</v>
      </c>
      <c r="E454" s="39" t="s">
        <v>497</v>
      </c>
    </row>
    <row r="455" spans="1:5" ht="12.75">
      <c r="A455" s="35" t="s">
        <v>58</v>
      </c>
      <c r="E455" s="40" t="s">
        <v>498</v>
      </c>
    </row>
    <row r="456" spans="1:5" ht="12.75">
      <c r="A456" t="s">
        <v>60</v>
      </c>
      <c r="E456" s="39" t="s">
        <v>5</v>
      </c>
    </row>
    <row r="457" spans="1:16" ht="25.5">
      <c r="A457" t="s">
        <v>50</v>
      </c>
      <c s="34" t="s">
        <v>499</v>
      </c>
      <c s="34" t="s">
        <v>500</v>
      </c>
      <c s="35" t="s">
        <v>5</v>
      </c>
      <c s="6" t="s">
        <v>501</v>
      </c>
      <c s="36" t="s">
        <v>54</v>
      </c>
      <c s="37">
        <v>7.219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55</v>
      </c>
      <c>
        <f>(M457*21)/100</f>
      </c>
      <c t="s">
        <v>28</v>
      </c>
    </row>
    <row r="458" spans="1:5" ht="25.5">
      <c r="A458" s="35" t="s">
        <v>56</v>
      </c>
      <c r="E458" s="39" t="s">
        <v>501</v>
      </c>
    </row>
    <row r="459" spans="1:5" ht="38.25">
      <c r="A459" s="35" t="s">
        <v>58</v>
      </c>
      <c r="E459" s="41" t="s">
        <v>502</v>
      </c>
    </row>
    <row r="460" spans="1:5" ht="12.75">
      <c r="A460" t="s">
        <v>60</v>
      </c>
      <c r="E460" s="39" t="s">
        <v>5</v>
      </c>
    </row>
    <row r="461" spans="1:16" ht="25.5">
      <c r="A461" t="s">
        <v>50</v>
      </c>
      <c s="34" t="s">
        <v>503</v>
      </c>
      <c s="34" t="s">
        <v>504</v>
      </c>
      <c s="35" t="s">
        <v>5</v>
      </c>
      <c s="6" t="s">
        <v>505</v>
      </c>
      <c s="36" t="s">
        <v>54</v>
      </c>
      <c s="37">
        <v>8.414</v>
      </c>
      <c s="36">
        <v>0.004</v>
      </c>
      <c s="36">
        <f>ROUND(G461*H461,6)</f>
      </c>
      <c r="L461" s="38">
        <v>0</v>
      </c>
      <c s="32">
        <f>ROUND(ROUND(L461,2)*ROUND(G461,3),2)</f>
      </c>
      <c s="36" t="s">
        <v>55</v>
      </c>
      <c>
        <f>(M461*21)/100</f>
      </c>
      <c t="s">
        <v>28</v>
      </c>
    </row>
    <row r="462" spans="1:5" ht="38.25">
      <c r="A462" s="35" t="s">
        <v>56</v>
      </c>
      <c r="E462" s="39" t="s">
        <v>506</v>
      </c>
    </row>
    <row r="463" spans="1:5" ht="12.75">
      <c r="A463" s="35" t="s">
        <v>58</v>
      </c>
      <c r="E463" s="40" t="s">
        <v>507</v>
      </c>
    </row>
    <row r="464" spans="1:5" ht="12.75">
      <c r="A464" t="s">
        <v>60</v>
      </c>
      <c r="E464" s="39" t="s">
        <v>5</v>
      </c>
    </row>
    <row r="465" spans="1:16" ht="12.75">
      <c r="A465" t="s">
        <v>50</v>
      </c>
      <c s="34" t="s">
        <v>508</v>
      </c>
      <c s="34" t="s">
        <v>509</v>
      </c>
      <c s="35" t="s">
        <v>5</v>
      </c>
      <c s="6" t="s">
        <v>510</v>
      </c>
      <c s="36" t="s">
        <v>54</v>
      </c>
      <c s="37">
        <v>48.28</v>
      </c>
      <c s="36">
        <v>0.0004</v>
      </c>
      <c s="36">
        <f>ROUND(G465*H465,6)</f>
      </c>
      <c r="L465" s="38">
        <v>0</v>
      </c>
      <c s="32">
        <f>ROUND(ROUND(L465,2)*ROUND(G465,3),2)</f>
      </c>
      <c s="36" t="s">
        <v>55</v>
      </c>
      <c>
        <f>(M465*21)/100</f>
      </c>
      <c t="s">
        <v>28</v>
      </c>
    </row>
    <row r="466" spans="1:5" ht="12.75">
      <c r="A466" s="35" t="s">
        <v>56</v>
      </c>
      <c r="E466" s="39" t="s">
        <v>510</v>
      </c>
    </row>
    <row r="467" spans="1:5" ht="12.75">
      <c r="A467" s="35" t="s">
        <v>58</v>
      </c>
      <c r="E467" s="40" t="s">
        <v>511</v>
      </c>
    </row>
    <row r="468" spans="1:5" ht="12.75">
      <c r="A468" t="s">
        <v>60</v>
      </c>
      <c r="E468" s="39" t="s">
        <v>5</v>
      </c>
    </row>
    <row r="469" spans="1:16" ht="25.5">
      <c r="A469" t="s">
        <v>50</v>
      </c>
      <c s="34" t="s">
        <v>512</v>
      </c>
      <c s="34" t="s">
        <v>513</v>
      </c>
      <c s="35" t="s">
        <v>5</v>
      </c>
      <c s="6" t="s">
        <v>514</v>
      </c>
      <c s="36" t="s">
        <v>54</v>
      </c>
      <c s="37">
        <v>56.27</v>
      </c>
      <c s="36">
        <v>0.0054</v>
      </c>
      <c s="36">
        <f>ROUND(G469*H469,6)</f>
      </c>
      <c r="L469" s="38">
        <v>0</v>
      </c>
      <c s="32">
        <f>ROUND(ROUND(L469,2)*ROUND(G469,3),2)</f>
      </c>
      <c s="36" t="s">
        <v>55</v>
      </c>
      <c>
        <f>(M469*21)/100</f>
      </c>
      <c t="s">
        <v>28</v>
      </c>
    </row>
    <row r="470" spans="1:5" ht="25.5">
      <c r="A470" s="35" t="s">
        <v>56</v>
      </c>
      <c r="E470" s="39" t="s">
        <v>514</v>
      </c>
    </row>
    <row r="471" spans="1:5" ht="12.75">
      <c r="A471" s="35" t="s">
        <v>58</v>
      </c>
      <c r="E471" s="40" t="s">
        <v>515</v>
      </c>
    </row>
    <row r="472" spans="1:5" ht="12.75">
      <c r="A472" t="s">
        <v>60</v>
      </c>
      <c r="E472" s="39" t="s">
        <v>5</v>
      </c>
    </row>
    <row r="473" spans="1:16" ht="25.5">
      <c r="A473" t="s">
        <v>50</v>
      </c>
      <c s="34" t="s">
        <v>516</v>
      </c>
      <c s="34" t="s">
        <v>517</v>
      </c>
      <c s="35" t="s">
        <v>5</v>
      </c>
      <c s="6" t="s">
        <v>518</v>
      </c>
      <c s="36" t="s">
        <v>54</v>
      </c>
      <c s="37">
        <v>65.736</v>
      </c>
      <c s="36">
        <v>0.00064</v>
      </c>
      <c s="36">
        <f>ROUND(G473*H473,6)</f>
      </c>
      <c r="L473" s="38">
        <v>0</v>
      </c>
      <c s="32">
        <f>ROUND(ROUND(L473,2)*ROUND(G473,3),2)</f>
      </c>
      <c s="36" t="s">
        <v>55</v>
      </c>
      <c>
        <f>(M473*21)/100</f>
      </c>
      <c t="s">
        <v>28</v>
      </c>
    </row>
    <row r="474" spans="1:5" ht="38.25">
      <c r="A474" s="35" t="s">
        <v>56</v>
      </c>
      <c r="E474" s="39" t="s">
        <v>519</v>
      </c>
    </row>
    <row r="475" spans="1:5" ht="12.75">
      <c r="A475" s="35" t="s">
        <v>58</v>
      </c>
      <c r="E475" s="40" t="s">
        <v>5</v>
      </c>
    </row>
    <row r="476" spans="1:5" ht="12.75">
      <c r="A476" t="s">
        <v>60</v>
      </c>
      <c r="E476" s="39" t="s">
        <v>5</v>
      </c>
    </row>
    <row r="477" spans="1:16" ht="25.5">
      <c r="A477" t="s">
        <v>50</v>
      </c>
      <c s="34" t="s">
        <v>520</v>
      </c>
      <c s="34" t="s">
        <v>521</v>
      </c>
      <c s="35" t="s">
        <v>5</v>
      </c>
      <c s="6" t="s">
        <v>522</v>
      </c>
      <c s="36" t="s">
        <v>66</v>
      </c>
      <c s="37">
        <v>131.472</v>
      </c>
      <c s="36">
        <v>0.00016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28</v>
      </c>
    </row>
    <row r="478" spans="1:5" ht="25.5">
      <c r="A478" s="35" t="s">
        <v>56</v>
      </c>
      <c r="E478" s="39" t="s">
        <v>522</v>
      </c>
    </row>
    <row r="479" spans="1:5" ht="12.75">
      <c r="A479" s="35" t="s">
        <v>58</v>
      </c>
      <c r="E479" s="40" t="s">
        <v>523</v>
      </c>
    </row>
    <row r="480" spans="1:5" ht="12.75">
      <c r="A480" t="s">
        <v>60</v>
      </c>
      <c r="E480" s="39" t="s">
        <v>5</v>
      </c>
    </row>
    <row r="481" spans="1:16" ht="38.25">
      <c r="A481" t="s">
        <v>50</v>
      </c>
      <c s="34" t="s">
        <v>524</v>
      </c>
      <c s="34" t="s">
        <v>525</v>
      </c>
      <c s="35" t="s">
        <v>5</v>
      </c>
      <c s="6" t="s">
        <v>526</v>
      </c>
      <c s="36" t="s">
        <v>118</v>
      </c>
      <c s="37">
        <v>0.517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55</v>
      </c>
      <c>
        <f>(M481*21)/100</f>
      </c>
      <c t="s">
        <v>28</v>
      </c>
    </row>
    <row r="482" spans="1:5" ht="38.25">
      <c r="A482" s="35" t="s">
        <v>56</v>
      </c>
      <c r="E482" s="39" t="s">
        <v>527</v>
      </c>
    </row>
    <row r="483" spans="1:5" ht="12.75">
      <c r="A483" s="35" t="s">
        <v>58</v>
      </c>
      <c r="E483" s="40" t="s">
        <v>5</v>
      </c>
    </row>
    <row r="484" spans="1:5" ht="12.75">
      <c r="A484" t="s">
        <v>60</v>
      </c>
      <c r="E484" s="39" t="s">
        <v>5</v>
      </c>
    </row>
    <row r="485" spans="1:13" ht="12.75">
      <c r="A485" t="s">
        <v>47</v>
      </c>
      <c r="C485" s="31" t="s">
        <v>528</v>
      </c>
      <c r="E485" s="33" t="s">
        <v>529</v>
      </c>
      <c r="J485" s="32">
        <f>0</f>
      </c>
      <c s="32">
        <f>0</f>
      </c>
      <c s="32">
        <f>0+L486+L490+L494+L498+L502+L506+L510+L514+L518+L522+L526+L530+L534+L538+L542+L546+L550+L554+L558+L562</f>
      </c>
      <c s="32">
        <f>0+M486+M490+M494+M498+M502+M506+M510+M514+M518+M522+M526+M530+M534+M538+M542+M546+M550+M554+M558+M562</f>
      </c>
    </row>
    <row r="486" spans="1:16" ht="25.5">
      <c r="A486" t="s">
        <v>50</v>
      </c>
      <c s="34" t="s">
        <v>530</v>
      </c>
      <c s="34" t="s">
        <v>531</v>
      </c>
      <c s="35" t="s">
        <v>5</v>
      </c>
      <c s="6" t="s">
        <v>532</v>
      </c>
      <c s="36" t="s">
        <v>54</v>
      </c>
      <c s="37">
        <v>761.445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55</v>
      </c>
      <c>
        <f>(M486*21)/100</f>
      </c>
      <c t="s">
        <v>28</v>
      </c>
    </row>
    <row r="487" spans="1:5" ht="25.5">
      <c r="A487" s="35" t="s">
        <v>56</v>
      </c>
      <c r="E487" s="39" t="s">
        <v>532</v>
      </c>
    </row>
    <row r="488" spans="1:5" ht="12.75">
      <c r="A488" s="35" t="s">
        <v>58</v>
      </c>
      <c r="E488" s="40" t="s">
        <v>533</v>
      </c>
    </row>
    <row r="489" spans="1:5" ht="12.75">
      <c r="A489" t="s">
        <v>60</v>
      </c>
      <c r="E489" s="39" t="s">
        <v>5</v>
      </c>
    </row>
    <row r="490" spans="1:16" ht="12.75">
      <c r="A490" t="s">
        <v>50</v>
      </c>
      <c s="34" t="s">
        <v>534</v>
      </c>
      <c s="34" t="s">
        <v>488</v>
      </c>
      <c s="35" t="s">
        <v>5</v>
      </c>
      <c s="6" t="s">
        <v>489</v>
      </c>
      <c s="36" t="s">
        <v>118</v>
      </c>
      <c s="37">
        <v>0.244</v>
      </c>
      <c s="36">
        <v>1</v>
      </c>
      <c s="36">
        <f>ROUND(G490*H490,6)</f>
      </c>
      <c r="L490" s="38">
        <v>0</v>
      </c>
      <c s="32">
        <f>ROUND(ROUND(L490,2)*ROUND(G490,3),2)</f>
      </c>
      <c s="36" t="s">
        <v>55</v>
      </c>
      <c>
        <f>(M490*21)/100</f>
      </c>
      <c t="s">
        <v>28</v>
      </c>
    </row>
    <row r="491" spans="1:5" ht="12.75">
      <c r="A491" s="35" t="s">
        <v>56</v>
      </c>
      <c r="E491" s="39" t="s">
        <v>489</v>
      </c>
    </row>
    <row r="492" spans="1:5" ht="12.75">
      <c r="A492" s="35" t="s">
        <v>58</v>
      </c>
      <c r="E492" s="40" t="s">
        <v>535</v>
      </c>
    </row>
    <row r="493" spans="1:5" ht="12.75">
      <c r="A493" t="s">
        <v>60</v>
      </c>
      <c r="E493" s="39" t="s">
        <v>5</v>
      </c>
    </row>
    <row r="494" spans="1:16" ht="25.5">
      <c r="A494" t="s">
        <v>50</v>
      </c>
      <c s="34" t="s">
        <v>536</v>
      </c>
      <c s="34" t="s">
        <v>537</v>
      </c>
      <c s="35" t="s">
        <v>5</v>
      </c>
      <c s="6" t="s">
        <v>538</v>
      </c>
      <c s="36" t="s">
        <v>54</v>
      </c>
      <c s="37">
        <v>759.74</v>
      </c>
      <c s="36">
        <v>0.00088</v>
      </c>
      <c s="36">
        <f>ROUND(G494*H494,6)</f>
      </c>
      <c r="L494" s="38">
        <v>0</v>
      </c>
      <c s="32">
        <f>ROUND(ROUND(L494,2)*ROUND(G494,3),2)</f>
      </c>
      <c s="36" t="s">
        <v>55</v>
      </c>
      <c>
        <f>(M494*21)/100</f>
      </c>
      <c t="s">
        <v>28</v>
      </c>
    </row>
    <row r="495" spans="1:5" ht="25.5">
      <c r="A495" s="35" t="s">
        <v>56</v>
      </c>
      <c r="E495" s="39" t="s">
        <v>538</v>
      </c>
    </row>
    <row r="496" spans="1:5" ht="12.75">
      <c r="A496" s="35" t="s">
        <v>58</v>
      </c>
      <c r="E496" s="40" t="s">
        <v>464</v>
      </c>
    </row>
    <row r="497" spans="1:5" ht="12.75">
      <c r="A497" t="s">
        <v>60</v>
      </c>
      <c r="E497" s="39" t="s">
        <v>5</v>
      </c>
    </row>
    <row r="498" spans="1:16" ht="25.5">
      <c r="A498" t="s">
        <v>50</v>
      </c>
      <c s="34" t="s">
        <v>539</v>
      </c>
      <c s="34" t="s">
        <v>540</v>
      </c>
      <c s="35" t="s">
        <v>5</v>
      </c>
      <c s="6" t="s">
        <v>541</v>
      </c>
      <c s="36" t="s">
        <v>54</v>
      </c>
      <c s="37">
        <v>885.477</v>
      </c>
      <c s="36">
        <v>0.0051</v>
      </c>
      <c s="36">
        <f>ROUND(G498*H498,6)</f>
      </c>
      <c r="L498" s="38">
        <v>0</v>
      </c>
      <c s="32">
        <f>ROUND(ROUND(L498,2)*ROUND(G498,3),2)</f>
      </c>
      <c s="36" t="s">
        <v>86</v>
      </c>
      <c>
        <f>(M498*21)/100</f>
      </c>
      <c t="s">
        <v>28</v>
      </c>
    </row>
    <row r="499" spans="1:5" ht="25.5">
      <c r="A499" s="35" t="s">
        <v>56</v>
      </c>
      <c r="E499" s="39" t="s">
        <v>541</v>
      </c>
    </row>
    <row r="500" spans="1:5" ht="12.75">
      <c r="A500" s="35" t="s">
        <v>58</v>
      </c>
      <c r="E500" s="40" t="s">
        <v>542</v>
      </c>
    </row>
    <row r="501" spans="1:5" ht="12.75">
      <c r="A501" t="s">
        <v>60</v>
      </c>
      <c r="E501" s="39" t="s">
        <v>5</v>
      </c>
    </row>
    <row r="502" spans="1:16" ht="25.5">
      <c r="A502" t="s">
        <v>50</v>
      </c>
      <c s="34" t="s">
        <v>543</v>
      </c>
      <c s="34" t="s">
        <v>544</v>
      </c>
      <c s="35" t="s">
        <v>5</v>
      </c>
      <c s="6" t="s">
        <v>545</v>
      </c>
      <c s="36" t="s">
        <v>54</v>
      </c>
      <c s="37">
        <v>1.705</v>
      </c>
      <c s="36">
        <v>0.00072</v>
      </c>
      <c s="36">
        <f>ROUND(G502*H502,6)</f>
      </c>
      <c r="L502" s="38">
        <v>0</v>
      </c>
      <c s="32">
        <f>ROUND(ROUND(L502,2)*ROUND(G502,3),2)</f>
      </c>
      <c s="36" t="s">
        <v>55</v>
      </c>
      <c>
        <f>(M502*21)/100</f>
      </c>
      <c t="s">
        <v>28</v>
      </c>
    </row>
    <row r="503" spans="1:5" ht="25.5">
      <c r="A503" s="35" t="s">
        <v>56</v>
      </c>
      <c r="E503" s="39" t="s">
        <v>545</v>
      </c>
    </row>
    <row r="504" spans="1:5" ht="12.75">
      <c r="A504" s="35" t="s">
        <v>58</v>
      </c>
      <c r="E504" s="40" t="s">
        <v>546</v>
      </c>
    </row>
    <row r="505" spans="1:5" ht="12.75">
      <c r="A505" t="s">
        <v>60</v>
      </c>
      <c r="E505" s="39" t="s">
        <v>5</v>
      </c>
    </row>
    <row r="506" spans="1:16" ht="25.5">
      <c r="A506" t="s">
        <v>50</v>
      </c>
      <c s="34" t="s">
        <v>547</v>
      </c>
      <c s="34" t="s">
        <v>548</v>
      </c>
      <c s="35" t="s">
        <v>5</v>
      </c>
      <c s="6" t="s">
        <v>549</v>
      </c>
      <c s="36" t="s">
        <v>54</v>
      </c>
      <c s="37">
        <v>1.987</v>
      </c>
      <c s="36">
        <v>0.00209</v>
      </c>
      <c s="36">
        <f>ROUND(G506*H506,6)</f>
      </c>
      <c r="L506" s="38">
        <v>0</v>
      </c>
      <c s="32">
        <f>ROUND(ROUND(L506,2)*ROUND(G506,3),2)</f>
      </c>
      <c s="36" t="s">
        <v>86</v>
      </c>
      <c>
        <f>(M506*21)/100</f>
      </c>
      <c t="s">
        <v>28</v>
      </c>
    </row>
    <row r="507" spans="1:5" ht="25.5">
      <c r="A507" s="35" t="s">
        <v>56</v>
      </c>
      <c r="E507" s="39" t="s">
        <v>549</v>
      </c>
    </row>
    <row r="508" spans="1:5" ht="12.75">
      <c r="A508" s="35" t="s">
        <v>58</v>
      </c>
      <c r="E508" s="40" t="s">
        <v>550</v>
      </c>
    </row>
    <row r="509" spans="1:5" ht="12.75">
      <c r="A509" t="s">
        <v>60</v>
      </c>
      <c r="E509" s="39" t="s">
        <v>5</v>
      </c>
    </row>
    <row r="510" spans="1:16" ht="25.5">
      <c r="A510" t="s">
        <v>50</v>
      </c>
      <c s="34" t="s">
        <v>551</v>
      </c>
      <c s="34" t="s">
        <v>552</v>
      </c>
      <c s="35" t="s">
        <v>5</v>
      </c>
      <c s="6" t="s">
        <v>553</v>
      </c>
      <c s="36" t="s">
        <v>54</v>
      </c>
      <c s="37">
        <v>877.614</v>
      </c>
      <c s="36">
        <v>0.00028</v>
      </c>
      <c s="36">
        <f>ROUND(G510*H510,6)</f>
      </c>
      <c r="L510" s="38">
        <v>0</v>
      </c>
      <c s="32">
        <f>ROUND(ROUND(L510,2)*ROUND(G510,3),2)</f>
      </c>
      <c s="36" t="s">
        <v>86</v>
      </c>
      <c>
        <f>(M510*21)/100</f>
      </c>
      <c t="s">
        <v>28</v>
      </c>
    </row>
    <row r="511" spans="1:5" ht="38.25">
      <c r="A511" s="35" t="s">
        <v>56</v>
      </c>
      <c r="E511" s="39" t="s">
        <v>554</v>
      </c>
    </row>
    <row r="512" spans="1:5" ht="12.75">
      <c r="A512" s="35" t="s">
        <v>58</v>
      </c>
      <c r="E512" s="40" t="s">
        <v>555</v>
      </c>
    </row>
    <row r="513" spans="1:5" ht="12.75">
      <c r="A513" t="s">
        <v>60</v>
      </c>
      <c r="E513" s="39" t="s">
        <v>5</v>
      </c>
    </row>
    <row r="514" spans="1:16" ht="25.5">
      <c r="A514" t="s">
        <v>50</v>
      </c>
      <c s="34" t="s">
        <v>556</v>
      </c>
      <c s="34" t="s">
        <v>548</v>
      </c>
      <c s="35" t="s">
        <v>51</v>
      </c>
      <c s="6" t="s">
        <v>549</v>
      </c>
      <c s="36" t="s">
        <v>54</v>
      </c>
      <c s="37">
        <v>1022.859</v>
      </c>
      <c s="36">
        <v>0.00209</v>
      </c>
      <c s="36">
        <f>ROUND(G514*H514,6)</f>
      </c>
      <c r="L514" s="38">
        <v>0</v>
      </c>
      <c s="32">
        <f>ROUND(ROUND(L514,2)*ROUND(G514,3),2)</f>
      </c>
      <c s="36" t="s">
        <v>86</v>
      </c>
      <c>
        <f>(M514*21)/100</f>
      </c>
      <c t="s">
        <v>28</v>
      </c>
    </row>
    <row r="515" spans="1:5" ht="25.5">
      <c r="A515" s="35" t="s">
        <v>56</v>
      </c>
      <c r="E515" s="39" t="s">
        <v>549</v>
      </c>
    </row>
    <row r="516" spans="1:5" ht="12.75">
      <c r="A516" s="35" t="s">
        <v>58</v>
      </c>
      <c r="E516" s="40" t="s">
        <v>557</v>
      </c>
    </row>
    <row r="517" spans="1:5" ht="12.75">
      <c r="A517" t="s">
        <v>60</v>
      </c>
      <c r="E517" s="39" t="s">
        <v>5</v>
      </c>
    </row>
    <row r="518" spans="1:16" ht="25.5">
      <c r="A518" t="s">
        <v>50</v>
      </c>
      <c s="34" t="s">
        <v>558</v>
      </c>
      <c s="34" t="s">
        <v>559</v>
      </c>
      <c s="35" t="s">
        <v>5</v>
      </c>
      <c s="6" t="s">
        <v>560</v>
      </c>
      <c s="36" t="s">
        <v>54</v>
      </c>
      <c s="37">
        <v>250.135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55</v>
      </c>
      <c>
        <f>(M518*21)/100</f>
      </c>
      <c t="s">
        <v>28</v>
      </c>
    </row>
    <row r="519" spans="1:5" ht="25.5">
      <c r="A519" s="35" t="s">
        <v>56</v>
      </c>
      <c r="E519" s="39" t="s">
        <v>560</v>
      </c>
    </row>
    <row r="520" spans="1:5" ht="51">
      <c r="A520" s="35" t="s">
        <v>58</v>
      </c>
      <c r="E520" s="40" t="s">
        <v>561</v>
      </c>
    </row>
    <row r="521" spans="1:5" ht="12.75">
      <c r="A521" t="s">
        <v>60</v>
      </c>
      <c r="E521" s="39" t="s">
        <v>5</v>
      </c>
    </row>
    <row r="522" spans="1:16" ht="12.75">
      <c r="A522" t="s">
        <v>50</v>
      </c>
      <c s="34" t="s">
        <v>562</v>
      </c>
      <c s="34" t="s">
        <v>488</v>
      </c>
      <c s="35" t="s">
        <v>51</v>
      </c>
      <c s="6" t="s">
        <v>489</v>
      </c>
      <c s="36" t="s">
        <v>118</v>
      </c>
      <c s="37">
        <v>0.088</v>
      </c>
      <c s="36">
        <v>1</v>
      </c>
      <c s="36">
        <f>ROUND(G522*H522,6)</f>
      </c>
      <c r="L522" s="38">
        <v>0</v>
      </c>
      <c s="32">
        <f>ROUND(ROUND(L522,2)*ROUND(G522,3),2)</f>
      </c>
      <c s="36" t="s">
        <v>55</v>
      </c>
      <c>
        <f>(M522*21)/100</f>
      </c>
      <c t="s">
        <v>28</v>
      </c>
    </row>
    <row r="523" spans="1:5" ht="12.75">
      <c r="A523" s="35" t="s">
        <v>56</v>
      </c>
      <c r="E523" s="39" t="s">
        <v>489</v>
      </c>
    </row>
    <row r="524" spans="1:5" ht="12.75">
      <c r="A524" s="35" t="s">
        <v>58</v>
      </c>
      <c r="E524" s="40" t="s">
        <v>563</v>
      </c>
    </row>
    <row r="525" spans="1:5" ht="12.75">
      <c r="A525" t="s">
        <v>60</v>
      </c>
      <c r="E525" s="39" t="s">
        <v>5</v>
      </c>
    </row>
    <row r="526" spans="1:16" ht="25.5">
      <c r="A526" t="s">
        <v>50</v>
      </c>
      <c s="34" t="s">
        <v>564</v>
      </c>
      <c s="34" t="s">
        <v>565</v>
      </c>
      <c s="35" t="s">
        <v>5</v>
      </c>
      <c s="6" t="s">
        <v>566</v>
      </c>
      <c s="36" t="s">
        <v>54</v>
      </c>
      <c s="37">
        <v>250.135</v>
      </c>
      <c s="36">
        <v>0.00094</v>
      </c>
      <c s="36">
        <f>ROUND(G526*H526,6)</f>
      </c>
      <c r="L526" s="38">
        <v>0</v>
      </c>
      <c s="32">
        <f>ROUND(ROUND(L526,2)*ROUND(G526,3),2)</f>
      </c>
      <c s="36" t="s">
        <v>55</v>
      </c>
      <c>
        <f>(M526*21)/100</f>
      </c>
      <c t="s">
        <v>28</v>
      </c>
    </row>
    <row r="527" spans="1:5" ht="25.5">
      <c r="A527" s="35" t="s">
        <v>56</v>
      </c>
      <c r="E527" s="39" t="s">
        <v>566</v>
      </c>
    </row>
    <row r="528" spans="1:5" ht="12.75">
      <c r="A528" s="35" t="s">
        <v>58</v>
      </c>
      <c r="E528" s="40" t="s">
        <v>5</v>
      </c>
    </row>
    <row r="529" spans="1:5" ht="12.75">
      <c r="A529" t="s">
        <v>60</v>
      </c>
      <c r="E529" s="39" t="s">
        <v>5</v>
      </c>
    </row>
    <row r="530" spans="1:16" ht="25.5">
      <c r="A530" t="s">
        <v>50</v>
      </c>
      <c s="34" t="s">
        <v>567</v>
      </c>
      <c s="34" t="s">
        <v>540</v>
      </c>
      <c s="35" t="s">
        <v>51</v>
      </c>
      <c s="6" t="s">
        <v>541</v>
      </c>
      <c s="36" t="s">
        <v>54</v>
      </c>
      <c s="37">
        <v>300.162</v>
      </c>
      <c s="36">
        <v>0.0051</v>
      </c>
      <c s="36">
        <f>ROUND(G530*H530,6)</f>
      </c>
      <c r="L530" s="38">
        <v>0</v>
      </c>
      <c s="32">
        <f>ROUND(ROUND(L530,2)*ROUND(G530,3),2)</f>
      </c>
      <c s="36" t="s">
        <v>86</v>
      </c>
      <c>
        <f>(M530*21)/100</f>
      </c>
      <c t="s">
        <v>28</v>
      </c>
    </row>
    <row r="531" spans="1:5" ht="25.5">
      <c r="A531" s="35" t="s">
        <v>56</v>
      </c>
      <c r="E531" s="39" t="s">
        <v>541</v>
      </c>
    </row>
    <row r="532" spans="1:5" ht="12.75">
      <c r="A532" s="35" t="s">
        <v>58</v>
      </c>
      <c r="E532" s="40" t="s">
        <v>568</v>
      </c>
    </row>
    <row r="533" spans="1:5" ht="12.75">
      <c r="A533" t="s">
        <v>60</v>
      </c>
      <c r="E533" s="39" t="s">
        <v>5</v>
      </c>
    </row>
    <row r="534" spans="1:16" ht="25.5">
      <c r="A534" t="s">
        <v>50</v>
      </c>
      <c s="34" t="s">
        <v>569</v>
      </c>
      <c s="34" t="s">
        <v>570</v>
      </c>
      <c s="35" t="s">
        <v>5</v>
      </c>
      <c s="6" t="s">
        <v>571</v>
      </c>
      <c s="36" t="s">
        <v>54</v>
      </c>
      <c s="37">
        <v>210.68</v>
      </c>
      <c s="36">
        <v>0.00077</v>
      </c>
      <c s="36">
        <f>ROUND(G534*H534,6)</f>
      </c>
      <c r="L534" s="38">
        <v>0</v>
      </c>
      <c s="32">
        <f>ROUND(ROUND(L534,2)*ROUND(G534,3),2)</f>
      </c>
      <c s="36" t="s">
        <v>55</v>
      </c>
      <c>
        <f>(M534*21)/100</f>
      </c>
      <c t="s">
        <v>28</v>
      </c>
    </row>
    <row r="535" spans="1:5" ht="25.5">
      <c r="A535" s="35" t="s">
        <v>56</v>
      </c>
      <c r="E535" s="39" t="s">
        <v>571</v>
      </c>
    </row>
    <row r="536" spans="1:5" ht="51">
      <c r="A536" s="35" t="s">
        <v>58</v>
      </c>
      <c r="E536" s="40" t="s">
        <v>572</v>
      </c>
    </row>
    <row r="537" spans="1:5" ht="12.75">
      <c r="A537" t="s">
        <v>60</v>
      </c>
      <c r="E537" s="39" t="s">
        <v>5</v>
      </c>
    </row>
    <row r="538" spans="1:16" ht="25.5">
      <c r="A538" t="s">
        <v>50</v>
      </c>
      <c s="34" t="s">
        <v>573</v>
      </c>
      <c s="34" t="s">
        <v>548</v>
      </c>
      <c s="35" t="s">
        <v>28</v>
      </c>
      <c s="6" t="s">
        <v>549</v>
      </c>
      <c s="36" t="s">
        <v>54</v>
      </c>
      <c s="37">
        <v>252.816</v>
      </c>
      <c s="36">
        <v>0.00209</v>
      </c>
      <c s="36">
        <f>ROUND(G538*H538,6)</f>
      </c>
      <c r="L538" s="38">
        <v>0</v>
      </c>
      <c s="32">
        <f>ROUND(ROUND(L538,2)*ROUND(G538,3),2)</f>
      </c>
      <c s="36" t="s">
        <v>86</v>
      </c>
      <c>
        <f>(M538*21)/100</f>
      </c>
      <c t="s">
        <v>28</v>
      </c>
    </row>
    <row r="539" spans="1:5" ht="25.5">
      <c r="A539" s="35" t="s">
        <v>56</v>
      </c>
      <c r="E539" s="39" t="s">
        <v>549</v>
      </c>
    </row>
    <row r="540" spans="1:5" ht="12.75">
      <c r="A540" s="35" t="s">
        <v>58</v>
      </c>
      <c r="E540" s="40" t="s">
        <v>574</v>
      </c>
    </row>
    <row r="541" spans="1:5" ht="12.75">
      <c r="A541" t="s">
        <v>60</v>
      </c>
      <c r="E541" s="39" t="s">
        <v>5</v>
      </c>
    </row>
    <row r="542" spans="1:16" ht="38.25">
      <c r="A542" t="s">
        <v>50</v>
      </c>
      <c s="34" t="s">
        <v>575</v>
      </c>
      <c s="34" t="s">
        <v>576</v>
      </c>
      <c s="35" t="s">
        <v>5</v>
      </c>
      <c s="6" t="s">
        <v>577</v>
      </c>
      <c s="36" t="s">
        <v>184</v>
      </c>
      <c s="37">
        <v>13</v>
      </c>
      <c s="36">
        <v>0.0001</v>
      </c>
      <c s="36">
        <f>ROUND(G542*H542,6)</f>
      </c>
      <c r="L542" s="38">
        <v>0</v>
      </c>
      <c s="32">
        <f>ROUND(ROUND(L542,2)*ROUND(G542,3),2)</f>
      </c>
      <c s="36" t="s">
        <v>86</v>
      </c>
      <c>
        <f>(M542*21)/100</f>
      </c>
      <c t="s">
        <v>28</v>
      </c>
    </row>
    <row r="543" spans="1:5" ht="38.25">
      <c r="A543" s="35" t="s">
        <v>56</v>
      </c>
      <c r="E543" s="39" t="s">
        <v>578</v>
      </c>
    </row>
    <row r="544" spans="1:5" ht="38.25">
      <c r="A544" s="35" t="s">
        <v>58</v>
      </c>
      <c r="E544" s="40" t="s">
        <v>579</v>
      </c>
    </row>
    <row r="545" spans="1:5" ht="12.75">
      <c r="A545" t="s">
        <v>60</v>
      </c>
      <c r="E545" s="39" t="s">
        <v>5</v>
      </c>
    </row>
    <row r="546" spans="1:16" ht="12.75">
      <c r="A546" t="s">
        <v>50</v>
      </c>
      <c s="34" t="s">
        <v>580</v>
      </c>
      <c s="34" t="s">
        <v>581</v>
      </c>
      <c s="35" t="s">
        <v>5</v>
      </c>
      <c s="6" t="s">
        <v>582</v>
      </c>
      <c s="36" t="s">
        <v>184</v>
      </c>
      <c s="37">
        <v>6</v>
      </c>
      <c s="36">
        <v>0.0008</v>
      </c>
      <c s="36">
        <f>ROUND(G546*H546,6)</f>
      </c>
      <c r="L546" s="38">
        <v>0</v>
      </c>
      <c s="32">
        <f>ROUND(ROUND(L546,2)*ROUND(G546,3),2)</f>
      </c>
      <c s="36" t="s">
        <v>86</v>
      </c>
      <c>
        <f>(M546*21)/100</f>
      </c>
      <c t="s">
        <v>28</v>
      </c>
    </row>
    <row r="547" spans="1:5" ht="12.75">
      <c r="A547" s="35" t="s">
        <v>56</v>
      </c>
      <c r="E547" s="39" t="s">
        <v>582</v>
      </c>
    </row>
    <row r="548" spans="1:5" ht="12.75">
      <c r="A548" s="35" t="s">
        <v>58</v>
      </c>
      <c r="E548" s="40" t="s">
        <v>5</v>
      </c>
    </row>
    <row r="549" spans="1:5" ht="12.75">
      <c r="A549" t="s">
        <v>60</v>
      </c>
      <c r="E549" s="39" t="s">
        <v>5</v>
      </c>
    </row>
    <row r="550" spans="1:16" ht="12.75">
      <c r="A550" t="s">
        <v>50</v>
      </c>
      <c s="34" t="s">
        <v>583</v>
      </c>
      <c s="34" t="s">
        <v>584</v>
      </c>
      <c s="35" t="s">
        <v>5</v>
      </c>
      <c s="6" t="s">
        <v>585</v>
      </c>
      <c s="36" t="s">
        <v>184</v>
      </c>
      <c s="37">
        <v>7</v>
      </c>
      <c s="36">
        <v>0.0008</v>
      </c>
      <c s="36">
        <f>ROUND(G550*H550,6)</f>
      </c>
      <c r="L550" s="38">
        <v>0</v>
      </c>
      <c s="32">
        <f>ROUND(ROUND(L550,2)*ROUND(G550,3),2)</f>
      </c>
      <c s="36" t="s">
        <v>86</v>
      </c>
      <c>
        <f>(M550*21)/100</f>
      </c>
      <c t="s">
        <v>28</v>
      </c>
    </row>
    <row r="551" spans="1:5" ht="12.75">
      <c r="A551" s="35" t="s">
        <v>56</v>
      </c>
      <c r="E551" s="39" t="s">
        <v>585</v>
      </c>
    </row>
    <row r="552" spans="1:5" ht="12.75">
      <c r="A552" s="35" t="s">
        <v>58</v>
      </c>
      <c r="E552" s="40" t="s">
        <v>5</v>
      </c>
    </row>
    <row r="553" spans="1:5" ht="12.75">
      <c r="A553" t="s">
        <v>60</v>
      </c>
      <c r="E553" s="39" t="s">
        <v>5</v>
      </c>
    </row>
    <row r="554" spans="1:16" ht="25.5">
      <c r="A554" t="s">
        <v>50</v>
      </c>
      <c s="34" t="s">
        <v>586</v>
      </c>
      <c s="34" t="s">
        <v>587</v>
      </c>
      <c s="35" t="s">
        <v>5</v>
      </c>
      <c s="6" t="s">
        <v>588</v>
      </c>
      <c s="36" t="s">
        <v>184</v>
      </c>
      <c s="37">
        <v>2</v>
      </c>
      <c s="36">
        <v>0.0001</v>
      </c>
      <c s="36">
        <f>ROUND(G554*H554,6)</f>
      </c>
      <c r="L554" s="38">
        <v>0</v>
      </c>
      <c s="32">
        <f>ROUND(ROUND(L554,2)*ROUND(G554,3),2)</f>
      </c>
      <c s="36" t="s">
        <v>86</v>
      </c>
      <c>
        <f>(M554*21)/100</f>
      </c>
      <c t="s">
        <v>28</v>
      </c>
    </row>
    <row r="555" spans="1:5" ht="25.5">
      <c r="A555" s="35" t="s">
        <v>56</v>
      </c>
      <c r="E555" s="39" t="s">
        <v>588</v>
      </c>
    </row>
    <row r="556" spans="1:5" ht="25.5">
      <c r="A556" s="35" t="s">
        <v>58</v>
      </c>
      <c r="E556" s="40" t="s">
        <v>589</v>
      </c>
    </row>
    <row r="557" spans="1:5" ht="12.75">
      <c r="A557" t="s">
        <v>60</v>
      </c>
      <c r="E557" s="39" t="s">
        <v>5</v>
      </c>
    </row>
    <row r="558" spans="1:16" ht="12.75">
      <c r="A558" t="s">
        <v>50</v>
      </c>
      <c s="34" t="s">
        <v>590</v>
      </c>
      <c s="34" t="s">
        <v>591</v>
      </c>
      <c s="35" t="s">
        <v>5</v>
      </c>
      <c s="6" t="s">
        <v>592</v>
      </c>
      <c s="36" t="s">
        <v>184</v>
      </c>
      <c s="37">
        <v>2</v>
      </c>
      <c s="36">
        <v>0.0008</v>
      </c>
      <c s="36">
        <f>ROUND(G558*H558,6)</f>
      </c>
      <c r="L558" s="38">
        <v>0</v>
      </c>
      <c s="32">
        <f>ROUND(ROUND(L558,2)*ROUND(G558,3),2)</f>
      </c>
      <c s="36" t="s">
        <v>55</v>
      </c>
      <c>
        <f>(M558*21)/100</f>
      </c>
      <c t="s">
        <v>28</v>
      </c>
    </row>
    <row r="559" spans="1:5" ht="12.75">
      <c r="A559" s="35" t="s">
        <v>56</v>
      </c>
      <c r="E559" s="39" t="s">
        <v>592</v>
      </c>
    </row>
    <row r="560" spans="1:5" ht="12.75">
      <c r="A560" s="35" t="s">
        <v>58</v>
      </c>
      <c r="E560" s="40" t="s">
        <v>5</v>
      </c>
    </row>
    <row r="561" spans="1:5" ht="12.75">
      <c r="A561" t="s">
        <v>60</v>
      </c>
      <c r="E561" s="39" t="s">
        <v>5</v>
      </c>
    </row>
    <row r="562" spans="1:16" ht="25.5">
      <c r="A562" t="s">
        <v>50</v>
      </c>
      <c s="34" t="s">
        <v>593</v>
      </c>
      <c s="34" t="s">
        <v>594</v>
      </c>
      <c s="35" t="s">
        <v>5</v>
      </c>
      <c s="6" t="s">
        <v>595</v>
      </c>
      <c s="36" t="s">
        <v>118</v>
      </c>
      <c s="37">
        <v>10.375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55</v>
      </c>
      <c>
        <f>(M562*21)/100</f>
      </c>
      <c t="s">
        <v>28</v>
      </c>
    </row>
    <row r="563" spans="1:5" ht="25.5">
      <c r="A563" s="35" t="s">
        <v>56</v>
      </c>
      <c r="E563" s="39" t="s">
        <v>595</v>
      </c>
    </row>
    <row r="564" spans="1:5" ht="12.75">
      <c r="A564" s="35" t="s">
        <v>58</v>
      </c>
      <c r="E564" s="40" t="s">
        <v>5</v>
      </c>
    </row>
    <row r="565" spans="1:5" ht="12.75">
      <c r="A565" t="s">
        <v>60</v>
      </c>
      <c r="E565" s="39" t="s">
        <v>5</v>
      </c>
    </row>
    <row r="566" spans="1:13" ht="12.75">
      <c r="A566" t="s">
        <v>47</v>
      </c>
      <c r="C566" s="31" t="s">
        <v>596</v>
      </c>
      <c r="E566" s="33" t="s">
        <v>597</v>
      </c>
      <c r="J566" s="32">
        <f>0</f>
      </c>
      <c s="32">
        <f>0</f>
      </c>
      <c s="32">
        <f>0+L567+L571+L575+L579+L583+L587+L591+L595+L599+L603+L607+L611+L615+L619+L623+L627+L631</f>
      </c>
      <c s="32">
        <f>0+M567+M571+M575+M579+M583+M587+M591+M595+M599+M603+M607+M611+M615+M619+M623+M627+M631</f>
      </c>
    </row>
    <row r="567" spans="1:16" ht="25.5">
      <c r="A567" t="s">
        <v>50</v>
      </c>
      <c s="34" t="s">
        <v>598</v>
      </c>
      <c s="34" t="s">
        <v>599</v>
      </c>
      <c s="35" t="s">
        <v>5</v>
      </c>
      <c s="6" t="s">
        <v>600</v>
      </c>
      <c s="36" t="s">
        <v>54</v>
      </c>
      <c s="37">
        <v>402.98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55</v>
      </c>
      <c>
        <f>(M567*21)/100</f>
      </c>
      <c t="s">
        <v>28</v>
      </c>
    </row>
    <row r="568" spans="1:5" ht="25.5">
      <c r="A568" s="35" t="s">
        <v>56</v>
      </c>
      <c r="E568" s="39" t="s">
        <v>600</v>
      </c>
    </row>
    <row r="569" spans="1:5" ht="38.25">
      <c r="A569" s="35" t="s">
        <v>58</v>
      </c>
      <c r="E569" s="40" t="s">
        <v>476</v>
      </c>
    </row>
    <row r="570" spans="1:5" ht="12.75">
      <c r="A570" t="s">
        <v>60</v>
      </c>
      <c r="E570" s="39" t="s">
        <v>5</v>
      </c>
    </row>
    <row r="571" spans="1:16" ht="25.5">
      <c r="A571" t="s">
        <v>50</v>
      </c>
      <c s="34" t="s">
        <v>601</v>
      </c>
      <c s="34" t="s">
        <v>602</v>
      </c>
      <c s="35" t="s">
        <v>5</v>
      </c>
      <c s="6" t="s">
        <v>603</v>
      </c>
      <c s="36" t="s">
        <v>54</v>
      </c>
      <c s="37">
        <v>248.778</v>
      </c>
      <c s="36">
        <v>0.00039</v>
      </c>
      <c s="36">
        <f>ROUND(G571*H571,6)</f>
      </c>
      <c r="L571" s="38">
        <v>0</v>
      </c>
      <c s="32">
        <f>ROUND(ROUND(L571,2)*ROUND(G571,3),2)</f>
      </c>
      <c s="36" t="s">
        <v>55</v>
      </c>
      <c>
        <f>(M571*21)/100</f>
      </c>
      <c t="s">
        <v>28</v>
      </c>
    </row>
    <row r="572" spans="1:5" ht="25.5">
      <c r="A572" s="35" t="s">
        <v>56</v>
      </c>
      <c r="E572" s="39" t="s">
        <v>603</v>
      </c>
    </row>
    <row r="573" spans="1:5" ht="12.75">
      <c r="A573" s="35" t="s">
        <v>58</v>
      </c>
      <c r="E573" s="40" t="s">
        <v>604</v>
      </c>
    </row>
    <row r="574" spans="1:5" ht="12.75">
      <c r="A574" t="s">
        <v>60</v>
      </c>
      <c r="E574" s="39" t="s">
        <v>5</v>
      </c>
    </row>
    <row r="575" spans="1:16" ht="25.5">
      <c r="A575" t="s">
        <v>50</v>
      </c>
      <c s="34" t="s">
        <v>605</v>
      </c>
      <c s="34" t="s">
        <v>606</v>
      </c>
      <c s="35" t="s">
        <v>5</v>
      </c>
      <c s="6" t="s">
        <v>607</v>
      </c>
      <c s="36" t="s">
        <v>54</v>
      </c>
      <c s="37">
        <v>162.262</v>
      </c>
      <c s="36">
        <v>0.00052</v>
      </c>
      <c s="36">
        <f>ROUND(G575*H575,6)</f>
      </c>
      <c r="L575" s="38">
        <v>0</v>
      </c>
      <c s="32">
        <f>ROUND(ROUND(L575,2)*ROUND(G575,3),2)</f>
      </c>
      <c s="36" t="s">
        <v>55</v>
      </c>
      <c>
        <f>(M575*21)/100</f>
      </c>
      <c t="s">
        <v>28</v>
      </c>
    </row>
    <row r="576" spans="1:5" ht="25.5">
      <c r="A576" s="35" t="s">
        <v>56</v>
      </c>
      <c r="E576" s="39" t="s">
        <v>607</v>
      </c>
    </row>
    <row r="577" spans="1:5" ht="12.75">
      <c r="A577" s="35" t="s">
        <v>58</v>
      </c>
      <c r="E577" s="40" t="s">
        <v>608</v>
      </c>
    </row>
    <row r="578" spans="1:5" ht="12.75">
      <c r="A578" t="s">
        <v>60</v>
      </c>
      <c r="E578" s="39" t="s">
        <v>5</v>
      </c>
    </row>
    <row r="579" spans="1:16" ht="25.5">
      <c r="A579" t="s">
        <v>50</v>
      </c>
      <c s="34" t="s">
        <v>609</v>
      </c>
      <c s="34" t="s">
        <v>610</v>
      </c>
      <c s="35" t="s">
        <v>5</v>
      </c>
      <c s="6" t="s">
        <v>611</v>
      </c>
      <c s="36" t="s">
        <v>54</v>
      </c>
      <c s="37">
        <v>361.461</v>
      </c>
      <c s="36">
        <v>0.006</v>
      </c>
      <c s="36">
        <f>ROUND(G579*H579,6)</f>
      </c>
      <c r="L579" s="38">
        <v>0</v>
      </c>
      <c s="32">
        <f>ROUND(ROUND(L579,2)*ROUND(G579,3),2)</f>
      </c>
      <c s="36" t="s">
        <v>55</v>
      </c>
      <c>
        <f>(M579*21)/100</f>
      </c>
      <c t="s">
        <v>28</v>
      </c>
    </row>
    <row r="580" spans="1:5" ht="25.5">
      <c r="A580" s="35" t="s">
        <v>56</v>
      </c>
      <c r="E580" s="39" t="s">
        <v>611</v>
      </c>
    </row>
    <row r="581" spans="1:5" ht="114.75">
      <c r="A581" s="35" t="s">
        <v>58</v>
      </c>
      <c r="E581" s="41" t="s">
        <v>612</v>
      </c>
    </row>
    <row r="582" spans="1:5" ht="12.75">
      <c r="A582" t="s">
        <v>60</v>
      </c>
      <c r="E582" s="39" t="s">
        <v>5</v>
      </c>
    </row>
    <row r="583" spans="1:16" ht="12.75">
      <c r="A583" t="s">
        <v>50</v>
      </c>
      <c s="34" t="s">
        <v>613</v>
      </c>
      <c s="34" t="s">
        <v>389</v>
      </c>
      <c s="35" t="s">
        <v>5</v>
      </c>
      <c s="6" t="s">
        <v>390</v>
      </c>
      <c s="36" t="s">
        <v>54</v>
      </c>
      <c s="37">
        <v>69.023</v>
      </c>
      <c s="36">
        <v>0.0036</v>
      </c>
      <c s="36">
        <f>ROUND(G583*H583,6)</f>
      </c>
      <c r="L583" s="38">
        <v>0</v>
      </c>
      <c s="32">
        <f>ROUND(ROUND(L583,2)*ROUND(G583,3),2)</f>
      </c>
      <c s="36" t="s">
        <v>55</v>
      </c>
      <c>
        <f>(M583*21)/100</f>
      </c>
      <c t="s">
        <v>28</v>
      </c>
    </row>
    <row r="584" spans="1:5" ht="12.75">
      <c r="A584" s="35" t="s">
        <v>56</v>
      </c>
      <c r="E584" s="39" t="s">
        <v>390</v>
      </c>
    </row>
    <row r="585" spans="1:5" ht="12.75">
      <c r="A585" s="35" t="s">
        <v>58</v>
      </c>
      <c r="E585" s="40" t="s">
        <v>614</v>
      </c>
    </row>
    <row r="586" spans="1:5" ht="12.75">
      <c r="A586" t="s">
        <v>60</v>
      </c>
      <c r="E586" s="39" t="s">
        <v>5</v>
      </c>
    </row>
    <row r="587" spans="1:16" ht="12.75">
      <c r="A587" t="s">
        <v>50</v>
      </c>
      <c s="34" t="s">
        <v>615</v>
      </c>
      <c s="34" t="s">
        <v>616</v>
      </c>
      <c s="35" t="s">
        <v>5</v>
      </c>
      <c s="6" t="s">
        <v>617</v>
      </c>
      <c s="36" t="s">
        <v>54</v>
      </c>
      <c s="37">
        <v>310.511</v>
      </c>
      <c s="36">
        <v>0.0035</v>
      </c>
      <c s="36">
        <f>ROUND(G587*H587,6)</f>
      </c>
      <c r="L587" s="38">
        <v>0</v>
      </c>
      <c s="32">
        <f>ROUND(ROUND(L587,2)*ROUND(G587,3),2)</f>
      </c>
      <c s="36" t="s">
        <v>55</v>
      </c>
      <c>
        <f>(M587*21)/100</f>
      </c>
      <c t="s">
        <v>28</v>
      </c>
    </row>
    <row r="588" spans="1:5" ht="12.75">
      <c r="A588" s="35" t="s">
        <v>56</v>
      </c>
      <c r="E588" s="39" t="s">
        <v>617</v>
      </c>
    </row>
    <row r="589" spans="1:5" ht="12.75">
      <c r="A589" s="35" t="s">
        <v>58</v>
      </c>
      <c r="E589" s="40" t="s">
        <v>618</v>
      </c>
    </row>
    <row r="590" spans="1:5" ht="12.75">
      <c r="A590" t="s">
        <v>60</v>
      </c>
      <c r="E590" s="39" t="s">
        <v>5</v>
      </c>
    </row>
    <row r="591" spans="1:16" ht="25.5">
      <c r="A591" t="s">
        <v>50</v>
      </c>
      <c s="34" t="s">
        <v>619</v>
      </c>
      <c s="34" t="s">
        <v>620</v>
      </c>
      <c s="35" t="s">
        <v>5</v>
      </c>
      <c s="6" t="s">
        <v>621</v>
      </c>
      <c s="36" t="s">
        <v>54</v>
      </c>
      <c s="37">
        <v>1.705</v>
      </c>
      <c s="36">
        <v>0.00116</v>
      </c>
      <c s="36">
        <f>ROUND(G591*H591,6)</f>
      </c>
      <c r="L591" s="38">
        <v>0</v>
      </c>
      <c s="32">
        <f>ROUND(ROUND(L591,2)*ROUND(G591,3),2)</f>
      </c>
      <c s="36" t="s">
        <v>55</v>
      </c>
      <c>
        <f>(M591*21)/100</f>
      </c>
      <c t="s">
        <v>28</v>
      </c>
    </row>
    <row r="592" spans="1:5" ht="25.5">
      <c r="A592" s="35" t="s">
        <v>56</v>
      </c>
      <c r="E592" s="39" t="s">
        <v>621</v>
      </c>
    </row>
    <row r="593" spans="1:5" ht="12.75">
      <c r="A593" s="35" t="s">
        <v>58</v>
      </c>
      <c r="E593" s="40" t="s">
        <v>546</v>
      </c>
    </row>
    <row r="594" spans="1:5" ht="12.75">
      <c r="A594" t="s">
        <v>60</v>
      </c>
      <c r="E594" s="39" t="s">
        <v>5</v>
      </c>
    </row>
    <row r="595" spans="1:16" ht="12.75">
      <c r="A595" t="s">
        <v>50</v>
      </c>
      <c s="34" t="s">
        <v>622</v>
      </c>
      <c s="34" t="s">
        <v>623</v>
      </c>
      <c s="35" t="s">
        <v>5</v>
      </c>
      <c s="6" t="s">
        <v>624</v>
      </c>
      <c s="36" t="s">
        <v>54</v>
      </c>
      <c s="37">
        <v>1.739</v>
      </c>
      <c s="36">
        <v>0.00175</v>
      </c>
      <c s="36">
        <f>ROUND(G595*H595,6)</f>
      </c>
      <c r="L595" s="38">
        <v>0</v>
      </c>
      <c s="32">
        <f>ROUND(ROUND(L595,2)*ROUND(G595,3),2)</f>
      </c>
      <c s="36" t="s">
        <v>55</v>
      </c>
      <c>
        <f>(M595*21)/100</f>
      </c>
      <c t="s">
        <v>28</v>
      </c>
    </row>
    <row r="596" spans="1:5" ht="12.75">
      <c r="A596" s="35" t="s">
        <v>56</v>
      </c>
      <c r="E596" s="39" t="s">
        <v>624</v>
      </c>
    </row>
    <row r="597" spans="1:5" ht="12.75">
      <c r="A597" s="35" t="s">
        <v>58</v>
      </c>
      <c r="E597" s="40" t="s">
        <v>625</v>
      </c>
    </row>
    <row r="598" spans="1:5" ht="12.75">
      <c r="A598" t="s">
        <v>60</v>
      </c>
      <c r="E598" s="39" t="s">
        <v>5</v>
      </c>
    </row>
    <row r="599" spans="1:16" ht="25.5">
      <c r="A599" t="s">
        <v>50</v>
      </c>
      <c s="34" t="s">
        <v>626</v>
      </c>
      <c s="34" t="s">
        <v>627</v>
      </c>
      <c s="35" t="s">
        <v>5</v>
      </c>
      <c s="6" t="s">
        <v>628</v>
      </c>
      <c s="36" t="s">
        <v>54</v>
      </c>
      <c s="37">
        <v>432.54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55</v>
      </c>
      <c>
        <f>(M599*21)/100</f>
      </c>
      <c t="s">
        <v>28</v>
      </c>
    </row>
    <row r="600" spans="1:5" ht="25.5">
      <c r="A600" s="35" t="s">
        <v>56</v>
      </c>
      <c r="E600" s="39" t="s">
        <v>628</v>
      </c>
    </row>
    <row r="601" spans="1:5" ht="12.75">
      <c r="A601" s="35" t="s">
        <v>58</v>
      </c>
      <c r="E601" s="40" t="s">
        <v>629</v>
      </c>
    </row>
    <row r="602" spans="1:5" ht="12.75">
      <c r="A602" t="s">
        <v>60</v>
      </c>
      <c r="E602" s="39" t="s">
        <v>5</v>
      </c>
    </row>
    <row r="603" spans="1:16" ht="12.75">
      <c r="A603" t="s">
        <v>50</v>
      </c>
      <c s="34" t="s">
        <v>630</v>
      </c>
      <c s="34" t="s">
        <v>631</v>
      </c>
      <c s="35" t="s">
        <v>5</v>
      </c>
      <c s="6" t="s">
        <v>632</v>
      </c>
      <c s="36" t="s">
        <v>54</v>
      </c>
      <c s="37">
        <v>441.191</v>
      </c>
      <c s="36">
        <v>0.007</v>
      </c>
      <c s="36">
        <f>ROUND(G603*H603,6)</f>
      </c>
      <c r="L603" s="38">
        <v>0</v>
      </c>
      <c s="32">
        <f>ROUND(ROUND(L603,2)*ROUND(G603,3),2)</f>
      </c>
      <c s="36" t="s">
        <v>55</v>
      </c>
      <c>
        <f>(M603*21)/100</f>
      </c>
      <c t="s">
        <v>28</v>
      </c>
    </row>
    <row r="604" spans="1:5" ht="12.75">
      <c r="A604" s="35" t="s">
        <v>56</v>
      </c>
      <c r="E604" s="39" t="s">
        <v>632</v>
      </c>
    </row>
    <row r="605" spans="1:5" ht="12.75">
      <c r="A605" s="35" t="s">
        <v>58</v>
      </c>
      <c r="E605" s="40" t="s">
        <v>633</v>
      </c>
    </row>
    <row r="606" spans="1:5" ht="12.75">
      <c r="A606" t="s">
        <v>60</v>
      </c>
      <c r="E606" s="39" t="s">
        <v>5</v>
      </c>
    </row>
    <row r="607" spans="1:16" ht="25.5">
      <c r="A607" t="s">
        <v>50</v>
      </c>
      <c s="34" t="s">
        <v>634</v>
      </c>
      <c s="34" t="s">
        <v>635</v>
      </c>
      <c s="35" t="s">
        <v>5</v>
      </c>
      <c s="6" t="s">
        <v>636</v>
      </c>
      <c s="36" t="s">
        <v>54</v>
      </c>
      <c s="37">
        <v>670.1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55</v>
      </c>
      <c>
        <f>(M607*21)/100</f>
      </c>
      <c t="s">
        <v>28</v>
      </c>
    </row>
    <row r="608" spans="1:5" ht="25.5">
      <c r="A608" s="35" t="s">
        <v>56</v>
      </c>
      <c r="E608" s="39" t="s">
        <v>636</v>
      </c>
    </row>
    <row r="609" spans="1:5" ht="12.75">
      <c r="A609" s="35" t="s">
        <v>58</v>
      </c>
      <c r="E609" s="40" t="s">
        <v>637</v>
      </c>
    </row>
    <row r="610" spans="1:5" ht="12.75">
      <c r="A610" t="s">
        <v>60</v>
      </c>
      <c r="E610" s="39" t="s">
        <v>5</v>
      </c>
    </row>
    <row r="611" spans="1:16" ht="12.75">
      <c r="A611" t="s">
        <v>50</v>
      </c>
      <c s="34" t="s">
        <v>638</v>
      </c>
      <c s="34" t="s">
        <v>631</v>
      </c>
      <c s="35" t="s">
        <v>51</v>
      </c>
      <c s="6" t="s">
        <v>632</v>
      </c>
      <c s="36" t="s">
        <v>54</v>
      </c>
      <c s="37">
        <v>1367.004</v>
      </c>
      <c s="36">
        <v>0.007</v>
      </c>
      <c s="36">
        <f>ROUND(G611*H611,6)</f>
      </c>
      <c r="L611" s="38">
        <v>0</v>
      </c>
      <c s="32">
        <f>ROUND(ROUND(L611,2)*ROUND(G611,3),2)</f>
      </c>
      <c s="36" t="s">
        <v>55</v>
      </c>
      <c>
        <f>(M611*21)/100</f>
      </c>
      <c t="s">
        <v>28</v>
      </c>
    </row>
    <row r="612" spans="1:5" ht="12.75">
      <c r="A612" s="35" t="s">
        <v>56</v>
      </c>
      <c r="E612" s="39" t="s">
        <v>632</v>
      </c>
    </row>
    <row r="613" spans="1:5" ht="12.75">
      <c r="A613" s="35" t="s">
        <v>58</v>
      </c>
      <c r="E613" s="40" t="s">
        <v>639</v>
      </c>
    </row>
    <row r="614" spans="1:5" ht="12.75">
      <c r="A614" t="s">
        <v>60</v>
      </c>
      <c r="E614" s="39" t="s">
        <v>5</v>
      </c>
    </row>
    <row r="615" spans="1:16" ht="12.75">
      <c r="A615" t="s">
        <v>50</v>
      </c>
      <c s="34" t="s">
        <v>640</v>
      </c>
      <c s="34" t="s">
        <v>641</v>
      </c>
      <c s="35" t="s">
        <v>5</v>
      </c>
      <c s="6" t="s">
        <v>642</v>
      </c>
      <c s="36" t="s">
        <v>54</v>
      </c>
      <c s="37">
        <v>759.74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55</v>
      </c>
      <c>
        <f>(M615*21)/100</f>
      </c>
      <c t="s">
        <v>28</v>
      </c>
    </row>
    <row r="616" spans="1:5" ht="12.75">
      <c r="A616" s="35" t="s">
        <v>56</v>
      </c>
      <c r="E616" s="39" t="s">
        <v>642</v>
      </c>
    </row>
    <row r="617" spans="1:5" ht="12.75">
      <c r="A617" s="35" t="s">
        <v>58</v>
      </c>
      <c r="E617" s="40" t="s">
        <v>464</v>
      </c>
    </row>
    <row r="618" spans="1:5" ht="12.75">
      <c r="A618" t="s">
        <v>60</v>
      </c>
      <c r="E618" s="39" t="s">
        <v>5</v>
      </c>
    </row>
    <row r="619" spans="1:16" ht="12.75">
      <c r="A619" t="s">
        <v>50</v>
      </c>
      <c s="34" t="s">
        <v>643</v>
      </c>
      <c s="34" t="s">
        <v>644</v>
      </c>
      <c s="35" t="s">
        <v>5</v>
      </c>
      <c s="6" t="s">
        <v>645</v>
      </c>
      <c s="36" t="s">
        <v>76</v>
      </c>
      <c s="37">
        <v>83.571</v>
      </c>
      <c s="36">
        <v>0.03</v>
      </c>
      <c s="36">
        <f>ROUND(G619*H619,6)</f>
      </c>
      <c r="L619" s="38">
        <v>0</v>
      </c>
      <c s="32">
        <f>ROUND(ROUND(L619,2)*ROUND(G619,3),2)</f>
      </c>
      <c s="36" t="s">
        <v>55</v>
      </c>
      <c>
        <f>(M619*21)/100</f>
      </c>
      <c t="s">
        <v>28</v>
      </c>
    </row>
    <row r="620" spans="1:5" ht="12.75">
      <c r="A620" s="35" t="s">
        <v>56</v>
      </c>
      <c r="E620" s="39" t="s">
        <v>645</v>
      </c>
    </row>
    <row r="621" spans="1:5" ht="12.75">
      <c r="A621" s="35" t="s">
        <v>58</v>
      </c>
      <c r="E621" s="40" t="s">
        <v>646</v>
      </c>
    </row>
    <row r="622" spans="1:5" ht="12.75">
      <c r="A622" t="s">
        <v>60</v>
      </c>
      <c r="E622" s="39" t="s">
        <v>5</v>
      </c>
    </row>
    <row r="623" spans="1:16" ht="25.5">
      <c r="A623" t="s">
        <v>50</v>
      </c>
      <c s="34" t="s">
        <v>647</v>
      </c>
      <c s="34" t="s">
        <v>648</v>
      </c>
      <c s="35" t="s">
        <v>5</v>
      </c>
      <c s="6" t="s">
        <v>649</v>
      </c>
      <c s="36" t="s">
        <v>66</v>
      </c>
      <c s="37">
        <v>158.579</v>
      </c>
      <c s="36">
        <v>0.0001</v>
      </c>
      <c s="36">
        <f>ROUND(G623*H623,6)</f>
      </c>
      <c r="L623" s="38">
        <v>0</v>
      </c>
      <c s="32">
        <f>ROUND(ROUND(L623,2)*ROUND(G623,3),2)</f>
      </c>
      <c s="36" t="s">
        <v>55</v>
      </c>
      <c>
        <f>(M623*21)/100</f>
      </c>
      <c t="s">
        <v>28</v>
      </c>
    </row>
    <row r="624" spans="1:5" ht="25.5">
      <c r="A624" s="35" t="s">
        <v>56</v>
      </c>
      <c r="E624" s="39" t="s">
        <v>649</v>
      </c>
    </row>
    <row r="625" spans="1:5" ht="102">
      <c r="A625" s="35" t="s">
        <v>58</v>
      </c>
      <c r="E625" s="41" t="s">
        <v>650</v>
      </c>
    </row>
    <row r="626" spans="1:5" ht="12.75">
      <c r="A626" t="s">
        <v>60</v>
      </c>
      <c r="E626" s="39" t="s">
        <v>5</v>
      </c>
    </row>
    <row r="627" spans="1:16" ht="12.75">
      <c r="A627" t="s">
        <v>50</v>
      </c>
      <c s="34" t="s">
        <v>651</v>
      </c>
      <c s="34" t="s">
        <v>652</v>
      </c>
      <c s="35" t="s">
        <v>5</v>
      </c>
      <c s="6" t="s">
        <v>653</v>
      </c>
      <c s="36" t="s">
        <v>76</v>
      </c>
      <c s="37">
        <v>15.064</v>
      </c>
      <c s="36">
        <v>0.02</v>
      </c>
      <c s="36">
        <f>ROUND(G627*H627,6)</f>
      </c>
      <c r="L627" s="38">
        <v>0</v>
      </c>
      <c s="32">
        <f>ROUND(ROUND(L627,2)*ROUND(G627,3),2)</f>
      </c>
      <c s="36" t="s">
        <v>55</v>
      </c>
      <c>
        <f>(M627*21)/100</f>
      </c>
      <c t="s">
        <v>28</v>
      </c>
    </row>
    <row r="628" spans="1:5" ht="12.75">
      <c r="A628" s="35" t="s">
        <v>56</v>
      </c>
      <c r="E628" s="39" t="s">
        <v>653</v>
      </c>
    </row>
    <row r="629" spans="1:5" ht="114.75">
      <c r="A629" s="35" t="s">
        <v>58</v>
      </c>
      <c r="E629" s="41" t="s">
        <v>654</v>
      </c>
    </row>
    <row r="630" spans="1:5" ht="12.75">
      <c r="A630" t="s">
        <v>60</v>
      </c>
      <c r="E630" s="39" t="s">
        <v>5</v>
      </c>
    </row>
    <row r="631" spans="1:16" ht="25.5">
      <c r="A631" t="s">
        <v>50</v>
      </c>
      <c s="34" t="s">
        <v>655</v>
      </c>
      <c s="34" t="s">
        <v>656</v>
      </c>
      <c s="35" t="s">
        <v>5</v>
      </c>
      <c s="6" t="s">
        <v>657</v>
      </c>
      <c s="36" t="s">
        <v>118</v>
      </c>
      <c s="37">
        <v>25.892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55</v>
      </c>
      <c>
        <f>(M631*21)/100</f>
      </c>
      <c t="s">
        <v>28</v>
      </c>
    </row>
    <row r="632" spans="1:5" ht="25.5">
      <c r="A632" s="35" t="s">
        <v>56</v>
      </c>
      <c r="E632" s="39" t="s">
        <v>657</v>
      </c>
    </row>
    <row r="633" spans="1:5" ht="12.75">
      <c r="A633" s="35" t="s">
        <v>58</v>
      </c>
      <c r="E633" s="40" t="s">
        <v>5</v>
      </c>
    </row>
    <row r="634" spans="1:5" ht="12.75">
      <c r="A634" t="s">
        <v>60</v>
      </c>
      <c r="E634" s="39" t="s">
        <v>5</v>
      </c>
    </row>
    <row r="635" spans="1:13" ht="12.75">
      <c r="A635" t="s">
        <v>47</v>
      </c>
      <c r="C635" s="31" t="s">
        <v>658</v>
      </c>
      <c r="E635" s="33" t="s">
        <v>659</v>
      </c>
      <c r="J635" s="32">
        <f>0</f>
      </c>
      <c s="32">
        <f>0</f>
      </c>
      <c s="32">
        <f>0+L636+L640</f>
      </c>
      <c s="32">
        <f>0+M636+M640</f>
      </c>
    </row>
    <row r="636" spans="1:16" ht="12.75">
      <c r="A636" t="s">
        <v>50</v>
      </c>
      <c s="34" t="s">
        <v>660</v>
      </c>
      <c s="34" t="s">
        <v>661</v>
      </c>
      <c s="35" t="s">
        <v>5</v>
      </c>
      <c s="6" t="s">
        <v>662</v>
      </c>
      <c s="36" t="s">
        <v>184</v>
      </c>
      <c s="37">
        <v>6</v>
      </c>
      <c s="36">
        <v>0.06957</v>
      </c>
      <c s="36">
        <f>ROUND(G636*H636,6)</f>
      </c>
      <c r="L636" s="38">
        <v>0</v>
      </c>
      <c s="32">
        <f>ROUND(ROUND(L636,2)*ROUND(G636,3),2)</f>
      </c>
      <c s="36" t="s">
        <v>55</v>
      </c>
      <c>
        <f>(M636*21)/100</f>
      </c>
      <c t="s">
        <v>28</v>
      </c>
    </row>
    <row r="637" spans="1:5" ht="12.75">
      <c r="A637" s="35" t="s">
        <v>56</v>
      </c>
      <c r="E637" s="39" t="s">
        <v>662</v>
      </c>
    </row>
    <row r="638" spans="1:5" ht="12.75">
      <c r="A638" s="35" t="s">
        <v>58</v>
      </c>
      <c r="E638" s="40" t="s">
        <v>5</v>
      </c>
    </row>
    <row r="639" spans="1:5" ht="12.75">
      <c r="A639" t="s">
        <v>60</v>
      </c>
      <c r="E639" s="39" t="s">
        <v>5</v>
      </c>
    </row>
    <row r="640" spans="1:16" ht="25.5">
      <c r="A640" t="s">
        <v>50</v>
      </c>
      <c s="34" t="s">
        <v>663</v>
      </c>
      <c s="34" t="s">
        <v>664</v>
      </c>
      <c s="35" t="s">
        <v>5</v>
      </c>
      <c s="6" t="s">
        <v>665</v>
      </c>
      <c s="36" t="s">
        <v>118</v>
      </c>
      <c s="37">
        <v>0.417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55</v>
      </c>
      <c>
        <f>(M640*21)/100</f>
      </c>
      <c t="s">
        <v>28</v>
      </c>
    </row>
    <row r="641" spans="1:5" ht="25.5">
      <c r="A641" s="35" t="s">
        <v>56</v>
      </c>
      <c r="E641" s="39" t="s">
        <v>665</v>
      </c>
    </row>
    <row r="642" spans="1:5" ht="12.75">
      <c r="A642" s="35" t="s">
        <v>58</v>
      </c>
      <c r="E642" s="40" t="s">
        <v>5</v>
      </c>
    </row>
    <row r="643" spans="1:5" ht="12.75">
      <c r="A643" t="s">
        <v>60</v>
      </c>
      <c r="E643" s="39" t="s">
        <v>5</v>
      </c>
    </row>
    <row r="644" spans="1:13" ht="12.75">
      <c r="A644" t="s">
        <v>47</v>
      </c>
      <c r="C644" s="31" t="s">
        <v>666</v>
      </c>
      <c r="E644" s="33" t="s">
        <v>667</v>
      </c>
      <c r="J644" s="32">
        <f>0</f>
      </c>
      <c s="32">
        <f>0</f>
      </c>
      <c s="32">
        <f>0+L645</f>
      </c>
      <c s="32">
        <f>0+M645</f>
      </c>
    </row>
    <row r="645" spans="1:16" ht="25.5">
      <c r="A645" t="s">
        <v>50</v>
      </c>
      <c s="34" t="s">
        <v>668</v>
      </c>
      <c s="34" t="s">
        <v>669</v>
      </c>
      <c s="35" t="s">
        <v>5</v>
      </c>
      <c s="6" t="s">
        <v>670</v>
      </c>
      <c s="36" t="s">
        <v>671</v>
      </c>
      <c s="37">
        <v>3</v>
      </c>
      <c s="36">
        <v>0.0302</v>
      </c>
      <c s="36">
        <f>ROUND(G645*H645,6)</f>
      </c>
      <c r="L645" s="38">
        <v>0</v>
      </c>
      <c s="32">
        <f>ROUND(ROUND(L645,2)*ROUND(G645,3),2)</f>
      </c>
      <c s="36" t="s">
        <v>86</v>
      </c>
      <c>
        <f>(M645*21)/100</f>
      </c>
      <c t="s">
        <v>28</v>
      </c>
    </row>
    <row r="646" spans="1:5" ht="25.5">
      <c r="A646" s="35" t="s">
        <v>56</v>
      </c>
      <c r="E646" s="39" t="s">
        <v>670</v>
      </c>
    </row>
    <row r="647" spans="1:5" ht="12.75">
      <c r="A647" s="35" t="s">
        <v>58</v>
      </c>
      <c r="E647" s="40" t="s">
        <v>5</v>
      </c>
    </row>
    <row r="648" spans="1:5" ht="12.75">
      <c r="A648" t="s">
        <v>60</v>
      </c>
      <c r="E648" s="39" t="s">
        <v>5</v>
      </c>
    </row>
    <row r="649" spans="1:13" ht="12.75">
      <c r="A649" t="s">
        <v>47</v>
      </c>
      <c r="C649" s="31" t="s">
        <v>672</v>
      </c>
      <c r="E649" s="33" t="s">
        <v>673</v>
      </c>
      <c r="J649" s="32">
        <f>0</f>
      </c>
      <c s="32">
        <f>0</f>
      </c>
      <c s="32">
        <f>0+L650+L654+L658</f>
      </c>
      <c s="32">
        <f>0+M650+M654+M658</f>
      </c>
    </row>
    <row r="650" spans="1:16" ht="38.25">
      <c r="A650" t="s">
        <v>50</v>
      </c>
      <c s="34" t="s">
        <v>674</v>
      </c>
      <c s="34" t="s">
        <v>675</v>
      </c>
      <c s="35" t="s">
        <v>5</v>
      </c>
      <c s="6" t="s">
        <v>676</v>
      </c>
      <c s="36" t="s">
        <v>54</v>
      </c>
      <c s="37">
        <v>158.579</v>
      </c>
      <c s="36">
        <v>0.01396</v>
      </c>
      <c s="36">
        <f>ROUND(G650*H650,6)</f>
      </c>
      <c r="L650" s="38">
        <v>0</v>
      </c>
      <c s="32">
        <f>ROUND(ROUND(L650,2)*ROUND(G650,3),2)</f>
      </c>
      <c s="36" t="s">
        <v>55</v>
      </c>
      <c>
        <f>(M650*21)/100</f>
      </c>
      <c t="s">
        <v>28</v>
      </c>
    </row>
    <row r="651" spans="1:5" ht="38.25">
      <c r="A651" s="35" t="s">
        <v>56</v>
      </c>
      <c r="E651" s="39" t="s">
        <v>677</v>
      </c>
    </row>
    <row r="652" spans="1:5" ht="102">
      <c r="A652" s="35" t="s">
        <v>58</v>
      </c>
      <c r="E652" s="41" t="s">
        <v>650</v>
      </c>
    </row>
    <row r="653" spans="1:5" ht="12.75">
      <c r="A653" t="s">
        <v>60</v>
      </c>
      <c r="E653" s="39" t="s">
        <v>5</v>
      </c>
    </row>
    <row r="654" spans="1:16" ht="25.5">
      <c r="A654" t="s">
        <v>50</v>
      </c>
      <c s="34" t="s">
        <v>678</v>
      </c>
      <c s="34" t="s">
        <v>679</v>
      </c>
      <c s="35" t="s">
        <v>5</v>
      </c>
      <c s="6" t="s">
        <v>680</v>
      </c>
      <c s="36" t="s">
        <v>54</v>
      </c>
      <c s="37">
        <v>249.825</v>
      </c>
      <c s="36">
        <v>0.01343</v>
      </c>
      <c s="36">
        <f>ROUND(G654*H654,6)</f>
      </c>
      <c r="L654" s="38">
        <v>0</v>
      </c>
      <c s="32">
        <f>ROUND(ROUND(L654,2)*ROUND(G654,3),2)</f>
      </c>
      <c s="36" t="s">
        <v>55</v>
      </c>
      <c>
        <f>(M654*21)/100</f>
      </c>
      <c t="s">
        <v>28</v>
      </c>
    </row>
    <row r="655" spans="1:5" ht="25.5">
      <c r="A655" s="35" t="s">
        <v>56</v>
      </c>
      <c r="E655" s="39" t="s">
        <v>680</v>
      </c>
    </row>
    <row r="656" spans="1:5" ht="51">
      <c r="A656" s="35" t="s">
        <v>58</v>
      </c>
      <c r="E656" s="41" t="s">
        <v>681</v>
      </c>
    </row>
    <row r="657" spans="1:5" ht="12.75">
      <c r="A657" t="s">
        <v>60</v>
      </c>
      <c r="E657" s="39" t="s">
        <v>5</v>
      </c>
    </row>
    <row r="658" spans="1:16" ht="25.5">
      <c r="A658" t="s">
        <v>50</v>
      </c>
      <c s="34" t="s">
        <v>682</v>
      </c>
      <c s="34" t="s">
        <v>683</v>
      </c>
      <c s="35" t="s">
        <v>5</v>
      </c>
      <c s="6" t="s">
        <v>684</v>
      </c>
      <c s="36" t="s">
        <v>118</v>
      </c>
      <c s="37">
        <v>5.569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55</v>
      </c>
      <c>
        <f>(M658*21)/100</f>
      </c>
      <c t="s">
        <v>28</v>
      </c>
    </row>
    <row r="659" spans="1:5" ht="25.5">
      <c r="A659" s="35" t="s">
        <v>56</v>
      </c>
      <c r="E659" s="39" t="s">
        <v>684</v>
      </c>
    </row>
    <row r="660" spans="1:5" ht="12.75">
      <c r="A660" s="35" t="s">
        <v>58</v>
      </c>
      <c r="E660" s="40" t="s">
        <v>5</v>
      </c>
    </row>
    <row r="661" spans="1:5" ht="12.75">
      <c r="A661" t="s">
        <v>60</v>
      </c>
      <c r="E661" s="39" t="s">
        <v>5</v>
      </c>
    </row>
    <row r="662" spans="1:13" ht="12.75">
      <c r="A662" t="s">
        <v>47</v>
      </c>
      <c r="C662" s="31" t="s">
        <v>685</v>
      </c>
      <c r="E662" s="33" t="s">
        <v>686</v>
      </c>
      <c r="J662" s="32">
        <f>0</f>
      </c>
      <c s="32">
        <f>0</f>
      </c>
      <c s="32">
        <f>0+L663+L667+L671+L675+L679+L683+L687+L691+L695+L699+L703+L707</f>
      </c>
      <c s="32">
        <f>0+M663+M667+M671+M675+M679+M683+M687+M691+M695+M699+M703+M707</f>
      </c>
    </row>
    <row r="663" spans="1:16" ht="38.25">
      <c r="A663" t="s">
        <v>50</v>
      </c>
      <c s="34" t="s">
        <v>687</v>
      </c>
      <c s="34" t="s">
        <v>688</v>
      </c>
      <c s="35" t="s">
        <v>5</v>
      </c>
      <c s="6" t="s">
        <v>689</v>
      </c>
      <c s="36" t="s">
        <v>54</v>
      </c>
      <c s="37">
        <v>62.106</v>
      </c>
      <c s="36">
        <v>0.01256</v>
      </c>
      <c s="36">
        <f>ROUND(G663*H663,6)</f>
      </c>
      <c r="L663" s="38">
        <v>0</v>
      </c>
      <c s="32">
        <f>ROUND(ROUND(L663,2)*ROUND(G663,3),2)</f>
      </c>
      <c s="36" t="s">
        <v>55</v>
      </c>
      <c>
        <f>(M663*21)/100</f>
      </c>
      <c t="s">
        <v>28</v>
      </c>
    </row>
    <row r="664" spans="1:5" ht="38.25">
      <c r="A664" s="35" t="s">
        <v>56</v>
      </c>
      <c r="E664" s="39" t="s">
        <v>690</v>
      </c>
    </row>
    <row r="665" spans="1:5" ht="25.5">
      <c r="A665" s="35" t="s">
        <v>58</v>
      </c>
      <c r="E665" s="41" t="s">
        <v>691</v>
      </c>
    </row>
    <row r="666" spans="1:5" ht="12.75">
      <c r="A666" t="s">
        <v>60</v>
      </c>
      <c r="E666" s="39" t="s">
        <v>5</v>
      </c>
    </row>
    <row r="667" spans="1:16" ht="25.5">
      <c r="A667" t="s">
        <v>50</v>
      </c>
      <c s="34" t="s">
        <v>692</v>
      </c>
      <c s="34" t="s">
        <v>693</v>
      </c>
      <c s="35" t="s">
        <v>5</v>
      </c>
      <c s="6" t="s">
        <v>694</v>
      </c>
      <c s="36" t="s">
        <v>54</v>
      </c>
      <c s="37">
        <v>62.106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55</v>
      </c>
      <c>
        <f>(M667*21)/100</f>
      </c>
      <c t="s">
        <v>28</v>
      </c>
    </row>
    <row r="668" spans="1:5" ht="25.5">
      <c r="A668" s="35" t="s">
        <v>56</v>
      </c>
      <c r="E668" s="39" t="s">
        <v>694</v>
      </c>
    </row>
    <row r="669" spans="1:5" ht="25.5">
      <c r="A669" s="35" t="s">
        <v>58</v>
      </c>
      <c r="E669" s="41" t="s">
        <v>695</v>
      </c>
    </row>
    <row r="670" spans="1:5" ht="12.75">
      <c r="A670" t="s">
        <v>60</v>
      </c>
      <c r="E670" s="39" t="s">
        <v>5</v>
      </c>
    </row>
    <row r="671" spans="1:16" ht="25.5">
      <c r="A671" t="s">
        <v>50</v>
      </c>
      <c s="34" t="s">
        <v>696</v>
      </c>
      <c s="34" t="s">
        <v>697</v>
      </c>
      <c s="35" t="s">
        <v>5</v>
      </c>
      <c s="6" t="s">
        <v>698</v>
      </c>
      <c s="36" t="s">
        <v>54</v>
      </c>
      <c s="37">
        <v>4.276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55</v>
      </c>
      <c>
        <f>(M671*21)/100</f>
      </c>
      <c t="s">
        <v>28</v>
      </c>
    </row>
    <row r="672" spans="1:5" ht="25.5">
      <c r="A672" s="35" t="s">
        <v>56</v>
      </c>
      <c r="E672" s="39" t="s">
        <v>698</v>
      </c>
    </row>
    <row r="673" spans="1:5" ht="25.5">
      <c r="A673" s="35" t="s">
        <v>58</v>
      </c>
      <c r="E673" s="41" t="s">
        <v>699</v>
      </c>
    </row>
    <row r="674" spans="1:5" ht="12.75">
      <c r="A674" t="s">
        <v>60</v>
      </c>
      <c r="E674" s="39" t="s">
        <v>5</v>
      </c>
    </row>
    <row r="675" spans="1:16" ht="25.5">
      <c r="A675" t="s">
        <v>50</v>
      </c>
      <c s="34" t="s">
        <v>700</v>
      </c>
      <c s="34" t="s">
        <v>701</v>
      </c>
      <c s="35" t="s">
        <v>5</v>
      </c>
      <c s="6" t="s">
        <v>702</v>
      </c>
      <c s="36" t="s">
        <v>184</v>
      </c>
      <c s="37">
        <v>2</v>
      </c>
      <c s="36">
        <v>0.00022</v>
      </c>
      <c s="36">
        <f>ROUND(G675*H675,6)</f>
      </c>
      <c r="L675" s="38">
        <v>0</v>
      </c>
      <c s="32">
        <f>ROUND(ROUND(L675,2)*ROUND(G675,3),2)</f>
      </c>
      <c s="36" t="s">
        <v>55</v>
      </c>
      <c>
        <f>(M675*21)/100</f>
      </c>
      <c t="s">
        <v>28</v>
      </c>
    </row>
    <row r="676" spans="1:5" ht="25.5">
      <c r="A676" s="35" t="s">
        <v>56</v>
      </c>
      <c r="E676" s="39" t="s">
        <v>702</v>
      </c>
    </row>
    <row r="677" spans="1:5" ht="25.5">
      <c r="A677" s="35" t="s">
        <v>58</v>
      </c>
      <c r="E677" s="41" t="s">
        <v>703</v>
      </c>
    </row>
    <row r="678" spans="1:5" ht="12.75">
      <c r="A678" t="s">
        <v>60</v>
      </c>
      <c r="E678" s="39" t="s">
        <v>5</v>
      </c>
    </row>
    <row r="679" spans="1:16" ht="25.5">
      <c r="A679" t="s">
        <v>50</v>
      </c>
      <c s="34" t="s">
        <v>704</v>
      </c>
      <c s="34" t="s">
        <v>705</v>
      </c>
      <c s="35" t="s">
        <v>5</v>
      </c>
      <c s="6" t="s">
        <v>706</v>
      </c>
      <c s="36" t="s">
        <v>184</v>
      </c>
      <c s="37">
        <v>2</v>
      </c>
      <c s="36">
        <v>0.01249</v>
      </c>
      <c s="36">
        <f>ROUND(G679*H679,6)</f>
      </c>
      <c r="L679" s="38">
        <v>0</v>
      </c>
      <c s="32">
        <f>ROUND(ROUND(L679,2)*ROUND(G679,3),2)</f>
      </c>
      <c s="36" t="s">
        <v>55</v>
      </c>
      <c>
        <f>(M679*21)/100</f>
      </c>
      <c t="s">
        <v>28</v>
      </c>
    </row>
    <row r="680" spans="1:5" ht="25.5">
      <c r="A680" s="35" t="s">
        <v>56</v>
      </c>
      <c r="E680" s="39" t="s">
        <v>706</v>
      </c>
    </row>
    <row r="681" spans="1:5" ht="12.75">
      <c r="A681" s="35" t="s">
        <v>58</v>
      </c>
      <c r="E681" s="40" t="s">
        <v>5</v>
      </c>
    </row>
    <row r="682" spans="1:5" ht="12.75">
      <c r="A682" t="s">
        <v>60</v>
      </c>
      <c r="E682" s="39" t="s">
        <v>5</v>
      </c>
    </row>
    <row r="683" spans="1:16" ht="12.75">
      <c r="A683" t="s">
        <v>50</v>
      </c>
      <c s="34" t="s">
        <v>707</v>
      </c>
      <c s="34" t="s">
        <v>708</v>
      </c>
      <c s="35" t="s">
        <v>5</v>
      </c>
      <c s="6" t="s">
        <v>709</v>
      </c>
      <c s="36" t="s">
        <v>184</v>
      </c>
      <c s="37">
        <v>2</v>
      </c>
      <c s="36">
        <v>0.016</v>
      </c>
      <c s="36">
        <f>ROUND(G683*H683,6)</f>
      </c>
      <c r="L683" s="38">
        <v>0</v>
      </c>
      <c s="32">
        <f>ROUND(ROUND(L683,2)*ROUND(G683,3),2)</f>
      </c>
      <c s="36" t="s">
        <v>55</v>
      </c>
      <c>
        <f>(M683*21)/100</f>
      </c>
      <c t="s">
        <v>28</v>
      </c>
    </row>
    <row r="684" spans="1:5" ht="12.75">
      <c r="A684" s="35" t="s">
        <v>56</v>
      </c>
      <c r="E684" s="39" t="s">
        <v>709</v>
      </c>
    </row>
    <row r="685" spans="1:5" ht="12.75">
      <c r="A685" s="35" t="s">
        <v>58</v>
      </c>
      <c r="E685" s="40" t="s">
        <v>5</v>
      </c>
    </row>
    <row r="686" spans="1:5" ht="12.75">
      <c r="A686" t="s">
        <v>60</v>
      </c>
      <c r="E686" s="39" t="s">
        <v>5</v>
      </c>
    </row>
    <row r="687" spans="1:16" ht="25.5">
      <c r="A687" t="s">
        <v>50</v>
      </c>
      <c s="34" t="s">
        <v>710</v>
      </c>
      <c s="34" t="s">
        <v>711</v>
      </c>
      <c s="35" t="s">
        <v>5</v>
      </c>
      <c s="6" t="s">
        <v>712</v>
      </c>
      <c s="36" t="s">
        <v>54</v>
      </c>
      <c s="37">
        <v>480.37</v>
      </c>
      <c s="36">
        <v>0.00117</v>
      </c>
      <c s="36">
        <f>ROUND(G687*H687,6)</f>
      </c>
      <c r="L687" s="38">
        <v>0</v>
      </c>
      <c s="32">
        <f>ROUND(ROUND(L687,2)*ROUND(G687,3),2)</f>
      </c>
      <c s="36" t="s">
        <v>55</v>
      </c>
      <c>
        <f>(M687*21)/100</f>
      </c>
      <c t="s">
        <v>28</v>
      </c>
    </row>
    <row r="688" spans="1:5" ht="25.5">
      <c r="A688" s="35" t="s">
        <v>56</v>
      </c>
      <c r="E688" s="39" t="s">
        <v>712</v>
      </c>
    </row>
    <row r="689" spans="1:5" ht="63.75">
      <c r="A689" s="35" t="s">
        <v>58</v>
      </c>
      <c r="E689" s="40" t="s">
        <v>713</v>
      </c>
    </row>
    <row r="690" spans="1:5" ht="12.75">
      <c r="A690" t="s">
        <v>60</v>
      </c>
      <c r="E690" s="39" t="s">
        <v>5</v>
      </c>
    </row>
    <row r="691" spans="1:16" ht="12.75">
      <c r="A691" t="s">
        <v>50</v>
      </c>
      <c s="34" t="s">
        <v>714</v>
      </c>
      <c s="34" t="s">
        <v>715</v>
      </c>
      <c s="35" t="s">
        <v>5</v>
      </c>
      <c s="6" t="s">
        <v>716</v>
      </c>
      <c s="36" t="s">
        <v>54</v>
      </c>
      <c s="37">
        <v>55.577</v>
      </c>
      <c s="36">
        <v>0.00132</v>
      </c>
      <c s="36">
        <f>ROUND(G691*H691,6)</f>
      </c>
      <c r="L691" s="38">
        <v>0</v>
      </c>
      <c s="32">
        <f>ROUND(ROUND(L691,2)*ROUND(G691,3),2)</f>
      </c>
      <c s="36" t="s">
        <v>86</v>
      </c>
      <c>
        <f>(M691*21)/100</f>
      </c>
      <c t="s">
        <v>28</v>
      </c>
    </row>
    <row r="692" spans="1:5" ht="12.75">
      <c r="A692" s="35" t="s">
        <v>56</v>
      </c>
      <c r="E692" s="39" t="s">
        <v>716</v>
      </c>
    </row>
    <row r="693" spans="1:5" ht="25.5">
      <c r="A693" s="35" t="s">
        <v>58</v>
      </c>
      <c r="E693" s="40" t="s">
        <v>717</v>
      </c>
    </row>
    <row r="694" spans="1:5" ht="12.75">
      <c r="A694" t="s">
        <v>60</v>
      </c>
      <c r="E694" s="39" t="s">
        <v>5</v>
      </c>
    </row>
    <row r="695" spans="1:16" ht="25.5">
      <c r="A695" t="s">
        <v>50</v>
      </c>
      <c s="34" t="s">
        <v>718</v>
      </c>
      <c s="34" t="s">
        <v>719</v>
      </c>
      <c s="35" t="s">
        <v>5</v>
      </c>
      <c s="6" t="s">
        <v>720</v>
      </c>
      <c s="36" t="s">
        <v>54</v>
      </c>
      <c s="37">
        <v>425.891</v>
      </c>
      <c s="36">
        <v>0.004</v>
      </c>
      <c s="36">
        <f>ROUND(G695*H695,6)</f>
      </c>
      <c r="L695" s="38">
        <v>0</v>
      </c>
      <c s="32">
        <f>ROUND(ROUND(L695,2)*ROUND(G695,3),2)</f>
      </c>
      <c s="36" t="s">
        <v>86</v>
      </c>
      <c>
        <f>(M695*21)/100</f>
      </c>
      <c t="s">
        <v>28</v>
      </c>
    </row>
    <row r="696" spans="1:5" ht="25.5">
      <c r="A696" s="35" t="s">
        <v>56</v>
      </c>
      <c r="E696" s="39" t="s">
        <v>720</v>
      </c>
    </row>
    <row r="697" spans="1:5" ht="25.5">
      <c r="A697" s="35" t="s">
        <v>58</v>
      </c>
      <c r="E697" s="40" t="s">
        <v>721</v>
      </c>
    </row>
    <row r="698" spans="1:5" ht="12.75">
      <c r="A698" t="s">
        <v>60</v>
      </c>
      <c r="E698" s="39" t="s">
        <v>5</v>
      </c>
    </row>
    <row r="699" spans="1:16" ht="25.5">
      <c r="A699" t="s">
        <v>50</v>
      </c>
      <c s="34" t="s">
        <v>722</v>
      </c>
      <c s="34" t="s">
        <v>723</v>
      </c>
      <c s="35" t="s">
        <v>5</v>
      </c>
      <c s="6" t="s">
        <v>724</v>
      </c>
      <c s="36" t="s">
        <v>54</v>
      </c>
      <c s="37">
        <v>21.084</v>
      </c>
      <c s="36">
        <v>0.0052</v>
      </c>
      <c s="36">
        <f>ROUND(G699*H699,6)</f>
      </c>
      <c r="L699" s="38">
        <v>0</v>
      </c>
      <c s="32">
        <f>ROUND(ROUND(L699,2)*ROUND(G699,3),2)</f>
      </c>
      <c s="36" t="s">
        <v>55</v>
      </c>
      <c>
        <f>(M699*21)/100</f>
      </c>
      <c t="s">
        <v>28</v>
      </c>
    </row>
    <row r="700" spans="1:5" ht="25.5">
      <c r="A700" s="35" t="s">
        <v>56</v>
      </c>
      <c r="E700" s="39" t="s">
        <v>724</v>
      </c>
    </row>
    <row r="701" spans="1:5" ht="25.5">
      <c r="A701" s="35" t="s">
        <v>58</v>
      </c>
      <c r="E701" s="40" t="s">
        <v>725</v>
      </c>
    </row>
    <row r="702" spans="1:5" ht="12.75">
      <c r="A702" t="s">
        <v>60</v>
      </c>
      <c r="E702" s="39" t="s">
        <v>5</v>
      </c>
    </row>
    <row r="703" spans="1:16" ht="12.75">
      <c r="A703" t="s">
        <v>50</v>
      </c>
      <c s="34" t="s">
        <v>726</v>
      </c>
      <c s="34" t="s">
        <v>727</v>
      </c>
      <c s="35" t="s">
        <v>5</v>
      </c>
      <c s="6" t="s">
        <v>728</v>
      </c>
      <c s="36" t="s">
        <v>54</v>
      </c>
      <c s="37">
        <v>1.838</v>
      </c>
      <c s="36">
        <v>0.00345</v>
      </c>
      <c s="36">
        <f>ROUND(G703*H703,6)</f>
      </c>
      <c r="L703" s="38">
        <v>0</v>
      </c>
      <c s="32">
        <f>ROUND(ROUND(L703,2)*ROUND(G703,3),2)</f>
      </c>
      <c s="36" t="s">
        <v>86</v>
      </c>
      <c>
        <f>(M703*21)/100</f>
      </c>
      <c t="s">
        <v>28</v>
      </c>
    </row>
    <row r="704" spans="1:5" ht="12.75">
      <c r="A704" s="35" t="s">
        <v>56</v>
      </c>
      <c r="E704" s="39" t="s">
        <v>728</v>
      </c>
    </row>
    <row r="705" spans="1:5" ht="25.5">
      <c r="A705" s="35" t="s">
        <v>58</v>
      </c>
      <c r="E705" s="40" t="s">
        <v>729</v>
      </c>
    </row>
    <row r="706" spans="1:5" ht="12.75">
      <c r="A706" t="s">
        <v>60</v>
      </c>
      <c r="E706" s="39" t="s">
        <v>5</v>
      </c>
    </row>
    <row r="707" spans="1:16" ht="38.25">
      <c r="A707" t="s">
        <v>50</v>
      </c>
      <c s="34" t="s">
        <v>730</v>
      </c>
      <c s="34" t="s">
        <v>731</v>
      </c>
      <c s="35" t="s">
        <v>5</v>
      </c>
      <c s="6" t="s">
        <v>732</v>
      </c>
      <c s="36" t="s">
        <v>118</v>
      </c>
      <c s="37">
        <v>5.866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55</v>
      </c>
      <c>
        <f>(M707*21)/100</f>
      </c>
      <c t="s">
        <v>28</v>
      </c>
    </row>
    <row r="708" spans="1:5" ht="38.25">
      <c r="A708" s="35" t="s">
        <v>56</v>
      </c>
      <c r="E708" s="39" t="s">
        <v>733</v>
      </c>
    </row>
    <row r="709" spans="1:5" ht="12.75">
      <c r="A709" s="35" t="s">
        <v>58</v>
      </c>
      <c r="E709" s="40" t="s">
        <v>734</v>
      </c>
    </row>
    <row r="710" spans="1:5" ht="12.75">
      <c r="A710" t="s">
        <v>60</v>
      </c>
      <c r="E710" s="39" t="s">
        <v>5</v>
      </c>
    </row>
    <row r="711" spans="1:13" ht="12.75">
      <c r="A711" t="s">
        <v>47</v>
      </c>
      <c r="C711" s="31" t="s">
        <v>735</v>
      </c>
      <c r="E711" s="33" t="s">
        <v>736</v>
      </c>
      <c r="J711" s="32">
        <f>0</f>
      </c>
      <c s="32">
        <f>0</f>
      </c>
      <c s="32">
        <f>0+L712+L716+L720+L724+L728+L732+L736+L740+L744+L748+L752+L756+L760+L764+L768+L772+L776+L780+L784</f>
      </c>
      <c s="32">
        <f>0+M712+M716+M720+M724+M728+M732+M736+M740+M744+M748+M752+M756+M760+M764+M768+M772+M776+M780+M784</f>
      </c>
    </row>
    <row r="712" spans="1:16" ht="25.5">
      <c r="A712" t="s">
        <v>50</v>
      </c>
      <c s="34" t="s">
        <v>737</v>
      </c>
      <c s="34" t="s">
        <v>738</v>
      </c>
      <c s="35" t="s">
        <v>5</v>
      </c>
      <c s="6" t="s">
        <v>739</v>
      </c>
      <c s="36" t="s">
        <v>66</v>
      </c>
      <c s="37">
        <v>250</v>
      </c>
      <c s="36">
        <v>0</v>
      </c>
      <c s="36">
        <f>ROUND(G712*H712,6)</f>
      </c>
      <c r="L712" s="38">
        <v>0</v>
      </c>
      <c s="32">
        <f>ROUND(ROUND(L712,2)*ROUND(G712,3),2)</f>
      </c>
      <c s="36" t="s">
        <v>86</v>
      </c>
      <c>
        <f>(M712*21)/100</f>
      </c>
      <c t="s">
        <v>28</v>
      </c>
    </row>
    <row r="713" spans="1:5" ht="25.5">
      <c r="A713" s="35" t="s">
        <v>56</v>
      </c>
      <c r="E713" s="39" t="s">
        <v>739</v>
      </c>
    </row>
    <row r="714" spans="1:5" ht="12.75">
      <c r="A714" s="35" t="s">
        <v>58</v>
      </c>
      <c r="E714" s="40" t="s">
        <v>5</v>
      </c>
    </row>
    <row r="715" spans="1:5" ht="12.75">
      <c r="A715" t="s">
        <v>60</v>
      </c>
      <c r="E715" s="39" t="s">
        <v>5</v>
      </c>
    </row>
    <row r="716" spans="1:16" ht="25.5">
      <c r="A716" t="s">
        <v>50</v>
      </c>
      <c s="34" t="s">
        <v>740</v>
      </c>
      <c s="34" t="s">
        <v>741</v>
      </c>
      <c s="35" t="s">
        <v>5</v>
      </c>
      <c s="6" t="s">
        <v>742</v>
      </c>
      <c s="36" t="s">
        <v>66</v>
      </c>
      <c s="37">
        <v>8</v>
      </c>
      <c s="36">
        <v>0.00228</v>
      </c>
      <c s="36">
        <f>ROUND(G716*H716,6)</f>
      </c>
      <c r="L716" s="38">
        <v>0</v>
      </c>
      <c s="32">
        <f>ROUND(ROUND(L716,2)*ROUND(G716,3),2)</f>
      </c>
      <c s="36" t="s">
        <v>55</v>
      </c>
      <c>
        <f>(M716*21)/100</f>
      </c>
      <c t="s">
        <v>28</v>
      </c>
    </row>
    <row r="717" spans="1:5" ht="25.5">
      <c r="A717" s="35" t="s">
        <v>56</v>
      </c>
      <c r="E717" s="39" t="s">
        <v>742</v>
      </c>
    </row>
    <row r="718" spans="1:5" ht="12.75">
      <c r="A718" s="35" t="s">
        <v>58</v>
      </c>
      <c r="E718" s="40" t="s">
        <v>743</v>
      </c>
    </row>
    <row r="719" spans="1:5" ht="12.75">
      <c r="A719" t="s">
        <v>60</v>
      </c>
      <c r="E719" s="39" t="s">
        <v>5</v>
      </c>
    </row>
    <row r="720" spans="1:16" ht="25.5">
      <c r="A720" t="s">
        <v>50</v>
      </c>
      <c s="34" t="s">
        <v>744</v>
      </c>
      <c s="34" t="s">
        <v>745</v>
      </c>
      <c s="35" t="s">
        <v>5</v>
      </c>
      <c s="6" t="s">
        <v>746</v>
      </c>
      <c s="36" t="s">
        <v>66</v>
      </c>
      <c s="37">
        <v>102.3</v>
      </c>
      <c s="36">
        <v>0.00653</v>
      </c>
      <c s="36">
        <f>ROUND(G720*H720,6)</f>
      </c>
      <c r="L720" s="38">
        <v>0</v>
      </c>
      <c s="32">
        <f>ROUND(ROUND(L720,2)*ROUND(G720,3),2)</f>
      </c>
      <c s="36" t="s">
        <v>55</v>
      </c>
      <c>
        <f>(M720*21)/100</f>
      </c>
      <c t="s">
        <v>28</v>
      </c>
    </row>
    <row r="721" spans="1:5" ht="25.5">
      <c r="A721" s="35" t="s">
        <v>56</v>
      </c>
      <c r="E721" s="39" t="s">
        <v>746</v>
      </c>
    </row>
    <row r="722" spans="1:5" ht="51">
      <c r="A722" s="35" t="s">
        <v>58</v>
      </c>
      <c r="E722" s="40" t="s">
        <v>747</v>
      </c>
    </row>
    <row r="723" spans="1:5" ht="12.75">
      <c r="A723" t="s">
        <v>60</v>
      </c>
      <c r="E723" s="39" t="s">
        <v>5</v>
      </c>
    </row>
    <row r="724" spans="1:16" ht="25.5">
      <c r="A724" t="s">
        <v>50</v>
      </c>
      <c s="34" t="s">
        <v>748</v>
      </c>
      <c s="34" t="s">
        <v>749</v>
      </c>
      <c s="35" t="s">
        <v>5</v>
      </c>
      <c s="6" t="s">
        <v>750</v>
      </c>
      <c s="36" t="s">
        <v>66</v>
      </c>
      <c s="37">
        <v>3.3</v>
      </c>
      <c s="36">
        <v>0.00696</v>
      </c>
      <c s="36">
        <f>ROUND(G724*H724,6)</f>
      </c>
      <c r="L724" s="38">
        <v>0</v>
      </c>
      <c s="32">
        <f>ROUND(ROUND(L724,2)*ROUND(G724,3),2)</f>
      </c>
      <c s="36" t="s">
        <v>55</v>
      </c>
      <c>
        <f>(M724*21)/100</f>
      </c>
      <c t="s">
        <v>28</v>
      </c>
    </row>
    <row r="725" spans="1:5" ht="25.5">
      <c r="A725" s="35" t="s">
        <v>56</v>
      </c>
      <c r="E725" s="39" t="s">
        <v>750</v>
      </c>
    </row>
    <row r="726" spans="1:5" ht="12.75">
      <c r="A726" s="35" t="s">
        <v>58</v>
      </c>
      <c r="E726" s="40" t="s">
        <v>751</v>
      </c>
    </row>
    <row r="727" spans="1:5" ht="12.75">
      <c r="A727" t="s">
        <v>60</v>
      </c>
      <c r="E727" s="39" t="s">
        <v>5</v>
      </c>
    </row>
    <row r="728" spans="1:16" ht="25.5">
      <c r="A728" t="s">
        <v>50</v>
      </c>
      <c s="34" t="s">
        <v>752</v>
      </c>
      <c s="34" t="s">
        <v>753</v>
      </c>
      <c s="35" t="s">
        <v>5</v>
      </c>
      <c s="6" t="s">
        <v>754</v>
      </c>
      <c s="36" t="s">
        <v>54</v>
      </c>
      <c s="37">
        <v>108.315</v>
      </c>
      <c s="36">
        <v>0.00783</v>
      </c>
      <c s="36">
        <f>ROUND(G728*H728,6)</f>
      </c>
      <c r="L728" s="38">
        <v>0</v>
      </c>
      <c s="32">
        <f>ROUND(ROUND(L728,2)*ROUND(G728,3),2)</f>
      </c>
      <c s="36" t="s">
        <v>55</v>
      </c>
      <c>
        <f>(M728*21)/100</f>
      </c>
      <c t="s">
        <v>28</v>
      </c>
    </row>
    <row r="729" spans="1:5" ht="25.5">
      <c r="A729" s="35" t="s">
        <v>56</v>
      </c>
      <c r="E729" s="39" t="s">
        <v>754</v>
      </c>
    </row>
    <row r="730" spans="1:5" ht="51">
      <c r="A730" s="35" t="s">
        <v>58</v>
      </c>
      <c r="E730" s="40" t="s">
        <v>755</v>
      </c>
    </row>
    <row r="731" spans="1:5" ht="12.75">
      <c r="A731" t="s">
        <v>60</v>
      </c>
      <c r="E731" s="39" t="s">
        <v>5</v>
      </c>
    </row>
    <row r="732" spans="1:16" ht="25.5">
      <c r="A732" t="s">
        <v>50</v>
      </c>
      <c s="34" t="s">
        <v>756</v>
      </c>
      <c s="34" t="s">
        <v>757</v>
      </c>
      <c s="35" t="s">
        <v>5</v>
      </c>
      <c s="6" t="s">
        <v>758</v>
      </c>
      <c s="36" t="s">
        <v>66</v>
      </c>
      <c s="37">
        <v>25</v>
      </c>
      <c s="36">
        <v>0.00438</v>
      </c>
      <c s="36">
        <f>ROUND(G732*H732,6)</f>
      </c>
      <c r="L732" s="38">
        <v>0</v>
      </c>
      <c s="32">
        <f>ROUND(ROUND(L732,2)*ROUND(G732,3),2)</f>
      </c>
      <c s="36" t="s">
        <v>55</v>
      </c>
      <c>
        <f>(M732*21)/100</f>
      </c>
      <c t="s">
        <v>28</v>
      </c>
    </row>
    <row r="733" spans="1:5" ht="25.5">
      <c r="A733" s="35" t="s">
        <v>56</v>
      </c>
      <c r="E733" s="39" t="s">
        <v>758</v>
      </c>
    </row>
    <row r="734" spans="1:5" ht="12.75">
      <c r="A734" s="35" t="s">
        <v>58</v>
      </c>
      <c r="E734" s="40" t="s">
        <v>759</v>
      </c>
    </row>
    <row r="735" spans="1:5" ht="12.75">
      <c r="A735" t="s">
        <v>60</v>
      </c>
      <c r="E735" s="39" t="s">
        <v>5</v>
      </c>
    </row>
    <row r="736" spans="1:16" ht="25.5">
      <c r="A736" t="s">
        <v>50</v>
      </c>
      <c s="34" t="s">
        <v>760</v>
      </c>
      <c s="34" t="s">
        <v>761</v>
      </c>
      <c s="35" t="s">
        <v>5</v>
      </c>
      <c s="6" t="s">
        <v>762</v>
      </c>
      <c s="36" t="s">
        <v>66</v>
      </c>
      <c s="37">
        <v>13.05</v>
      </c>
      <c s="36">
        <v>0.00335</v>
      </c>
      <c s="36">
        <f>ROUND(G736*H736,6)</f>
      </c>
      <c r="L736" s="38">
        <v>0</v>
      </c>
      <c s="32">
        <f>ROUND(ROUND(L736,2)*ROUND(G736,3),2)</f>
      </c>
      <c s="36" t="s">
        <v>55</v>
      </c>
      <c>
        <f>(M736*21)/100</f>
      </c>
      <c t="s">
        <v>28</v>
      </c>
    </row>
    <row r="737" spans="1:5" ht="25.5">
      <c r="A737" s="35" t="s">
        <v>56</v>
      </c>
      <c r="E737" s="39" t="s">
        <v>762</v>
      </c>
    </row>
    <row r="738" spans="1:5" ht="12.75">
      <c r="A738" s="35" t="s">
        <v>58</v>
      </c>
      <c r="E738" s="40" t="s">
        <v>763</v>
      </c>
    </row>
    <row r="739" spans="1:5" ht="12.75">
      <c r="A739" t="s">
        <v>60</v>
      </c>
      <c r="E739" s="39" t="s">
        <v>5</v>
      </c>
    </row>
    <row r="740" spans="1:16" ht="25.5">
      <c r="A740" t="s">
        <v>50</v>
      </c>
      <c s="34" t="s">
        <v>764</v>
      </c>
      <c s="34" t="s">
        <v>765</v>
      </c>
      <c s="35" t="s">
        <v>5</v>
      </c>
      <c s="6" t="s">
        <v>766</v>
      </c>
      <c s="36" t="s">
        <v>66</v>
      </c>
      <c s="37">
        <v>65.25</v>
      </c>
      <c s="36">
        <v>0.00146</v>
      </c>
      <c s="36">
        <f>ROUND(G740*H740,6)</f>
      </c>
      <c r="L740" s="38">
        <v>0</v>
      </c>
      <c s="32">
        <f>ROUND(ROUND(L740,2)*ROUND(G740,3),2)</f>
      </c>
      <c s="36" t="s">
        <v>55</v>
      </c>
      <c>
        <f>(M740*21)/100</f>
      </c>
      <c t="s">
        <v>28</v>
      </c>
    </row>
    <row r="741" spans="1:5" ht="25.5">
      <c r="A741" s="35" t="s">
        <v>56</v>
      </c>
      <c r="E741" s="39" t="s">
        <v>766</v>
      </c>
    </row>
    <row r="742" spans="1:5" ht="12.75">
      <c r="A742" s="35" t="s">
        <v>58</v>
      </c>
      <c r="E742" s="40" t="s">
        <v>767</v>
      </c>
    </row>
    <row r="743" spans="1:5" ht="12.75">
      <c r="A743" t="s">
        <v>60</v>
      </c>
      <c r="E743" s="39" t="s">
        <v>5</v>
      </c>
    </row>
    <row r="744" spans="1:16" ht="25.5">
      <c r="A744" t="s">
        <v>50</v>
      </c>
      <c s="34" t="s">
        <v>768</v>
      </c>
      <c s="34" t="s">
        <v>769</v>
      </c>
      <c s="35" t="s">
        <v>5</v>
      </c>
      <c s="6" t="s">
        <v>770</v>
      </c>
      <c s="36" t="s">
        <v>66</v>
      </c>
      <c s="37">
        <v>46.6</v>
      </c>
      <c s="36">
        <v>0.0022</v>
      </c>
      <c s="36">
        <f>ROUND(G744*H744,6)</f>
      </c>
      <c r="L744" s="38">
        <v>0</v>
      </c>
      <c s="32">
        <f>ROUND(ROUND(L744,2)*ROUND(G744,3),2)</f>
      </c>
      <c s="36" t="s">
        <v>55</v>
      </c>
      <c>
        <f>(M744*21)/100</f>
      </c>
      <c t="s">
        <v>28</v>
      </c>
    </row>
    <row r="745" spans="1:5" ht="25.5">
      <c r="A745" s="35" t="s">
        <v>56</v>
      </c>
      <c r="E745" s="39" t="s">
        <v>770</v>
      </c>
    </row>
    <row r="746" spans="1:5" ht="63.75">
      <c r="A746" s="35" t="s">
        <v>58</v>
      </c>
      <c r="E746" s="40" t="s">
        <v>771</v>
      </c>
    </row>
    <row r="747" spans="1:5" ht="12.75">
      <c r="A747" t="s">
        <v>60</v>
      </c>
      <c r="E747" s="39" t="s">
        <v>5</v>
      </c>
    </row>
    <row r="748" spans="1:16" ht="25.5">
      <c r="A748" t="s">
        <v>50</v>
      </c>
      <c s="34" t="s">
        <v>772</v>
      </c>
      <c s="34" t="s">
        <v>773</v>
      </c>
      <c s="35" t="s">
        <v>5</v>
      </c>
      <c s="6" t="s">
        <v>774</v>
      </c>
      <c s="36" t="s">
        <v>66</v>
      </c>
      <c s="37">
        <v>3.5</v>
      </c>
      <c s="36">
        <v>0.00289</v>
      </c>
      <c s="36">
        <f>ROUND(G748*H748,6)</f>
      </c>
      <c r="L748" s="38">
        <v>0</v>
      </c>
      <c s="32">
        <f>ROUND(ROUND(L748,2)*ROUND(G748,3),2)</f>
      </c>
      <c s="36" t="s">
        <v>55</v>
      </c>
      <c>
        <f>(M748*21)/100</f>
      </c>
      <c t="s">
        <v>28</v>
      </c>
    </row>
    <row r="749" spans="1:5" ht="25.5">
      <c r="A749" s="35" t="s">
        <v>56</v>
      </c>
      <c r="E749" s="39" t="s">
        <v>774</v>
      </c>
    </row>
    <row r="750" spans="1:5" ht="12.75">
      <c r="A750" s="35" t="s">
        <v>58</v>
      </c>
      <c r="E750" s="40" t="s">
        <v>775</v>
      </c>
    </row>
    <row r="751" spans="1:5" ht="12.75">
      <c r="A751" t="s">
        <v>60</v>
      </c>
      <c r="E751" s="39" t="s">
        <v>5</v>
      </c>
    </row>
    <row r="752" spans="1:16" ht="25.5">
      <c r="A752" t="s">
        <v>50</v>
      </c>
      <c s="34" t="s">
        <v>776</v>
      </c>
      <c s="34" t="s">
        <v>777</v>
      </c>
      <c s="35" t="s">
        <v>5</v>
      </c>
      <c s="6" t="s">
        <v>778</v>
      </c>
      <c s="36" t="s">
        <v>66</v>
      </c>
      <c s="37">
        <v>6</v>
      </c>
      <c s="36">
        <v>0.0035</v>
      </c>
      <c s="36">
        <f>ROUND(G752*H752,6)</f>
      </c>
      <c r="L752" s="38">
        <v>0</v>
      </c>
      <c s="32">
        <f>ROUND(ROUND(L752,2)*ROUND(G752,3),2)</f>
      </c>
      <c s="36" t="s">
        <v>55</v>
      </c>
      <c>
        <f>(M752*21)/100</f>
      </c>
      <c t="s">
        <v>28</v>
      </c>
    </row>
    <row r="753" spans="1:5" ht="25.5">
      <c r="A753" s="35" t="s">
        <v>56</v>
      </c>
      <c r="E753" s="39" t="s">
        <v>778</v>
      </c>
    </row>
    <row r="754" spans="1:5" ht="12.75">
      <c r="A754" s="35" t="s">
        <v>58</v>
      </c>
      <c r="E754" s="40" t="s">
        <v>779</v>
      </c>
    </row>
    <row r="755" spans="1:5" ht="12.75">
      <c r="A755" t="s">
        <v>60</v>
      </c>
      <c r="E755" s="39" t="s">
        <v>5</v>
      </c>
    </row>
    <row r="756" spans="1:16" ht="25.5">
      <c r="A756" t="s">
        <v>50</v>
      </c>
      <c s="34" t="s">
        <v>780</v>
      </c>
      <c s="34" t="s">
        <v>781</v>
      </c>
      <c s="35" t="s">
        <v>5</v>
      </c>
      <c s="6" t="s">
        <v>782</v>
      </c>
      <c s="36" t="s">
        <v>54</v>
      </c>
      <c s="37">
        <v>1.1</v>
      </c>
      <c s="36">
        <v>0.01079</v>
      </c>
      <c s="36">
        <f>ROUND(G756*H756,6)</f>
      </c>
      <c r="L756" s="38">
        <v>0</v>
      </c>
      <c s="32">
        <f>ROUND(ROUND(L756,2)*ROUND(G756,3),2)</f>
      </c>
      <c s="36" t="s">
        <v>55</v>
      </c>
      <c>
        <f>(M756*21)/100</f>
      </c>
      <c t="s">
        <v>28</v>
      </c>
    </row>
    <row r="757" spans="1:5" ht="25.5">
      <c r="A757" s="35" t="s">
        <v>56</v>
      </c>
      <c r="E757" s="39" t="s">
        <v>782</v>
      </c>
    </row>
    <row r="758" spans="1:5" ht="12.75">
      <c r="A758" s="35" t="s">
        <v>58</v>
      </c>
      <c r="E758" s="40" t="s">
        <v>783</v>
      </c>
    </row>
    <row r="759" spans="1:5" ht="12.75">
      <c r="A759" t="s">
        <v>60</v>
      </c>
      <c r="E759" s="39" t="s">
        <v>5</v>
      </c>
    </row>
    <row r="760" spans="1:16" ht="12.75">
      <c r="A760" t="s">
        <v>50</v>
      </c>
      <c s="34" t="s">
        <v>784</v>
      </c>
      <c s="34" t="s">
        <v>785</v>
      </c>
      <c s="35" t="s">
        <v>5</v>
      </c>
      <c s="6" t="s">
        <v>786</v>
      </c>
      <c s="36" t="s">
        <v>184</v>
      </c>
      <c s="37">
        <v>13</v>
      </c>
      <c s="36">
        <v>0.00193</v>
      </c>
      <c s="36">
        <f>ROUND(G760*H760,6)</f>
      </c>
      <c r="L760" s="38">
        <v>0</v>
      </c>
      <c s="32">
        <f>ROUND(ROUND(L760,2)*ROUND(G760,3),2)</f>
      </c>
      <c s="36" t="s">
        <v>86</v>
      </c>
      <c>
        <f>(M760*21)/100</f>
      </c>
      <c t="s">
        <v>28</v>
      </c>
    </row>
    <row r="761" spans="1:5" ht="12.75">
      <c r="A761" s="35" t="s">
        <v>56</v>
      </c>
      <c r="E761" s="39" t="s">
        <v>786</v>
      </c>
    </row>
    <row r="762" spans="1:5" ht="12.75">
      <c r="A762" s="35" t="s">
        <v>58</v>
      </c>
      <c r="E762" s="40" t="s">
        <v>787</v>
      </c>
    </row>
    <row r="763" spans="1:5" ht="12.75">
      <c r="A763" t="s">
        <v>60</v>
      </c>
      <c r="E763" s="39" t="s">
        <v>5</v>
      </c>
    </row>
    <row r="764" spans="1:16" ht="25.5">
      <c r="A764" t="s">
        <v>50</v>
      </c>
      <c s="34" t="s">
        <v>788</v>
      </c>
      <c s="34" t="s">
        <v>789</v>
      </c>
      <c s="35" t="s">
        <v>5</v>
      </c>
      <c s="6" t="s">
        <v>790</v>
      </c>
      <c s="36" t="s">
        <v>66</v>
      </c>
      <c s="37">
        <v>6.5</v>
      </c>
      <c s="36">
        <v>0.00169</v>
      </c>
      <c s="36">
        <f>ROUND(G764*H764,6)</f>
      </c>
      <c r="L764" s="38">
        <v>0</v>
      </c>
      <c s="32">
        <f>ROUND(ROUND(L764,2)*ROUND(G764,3),2)</f>
      </c>
      <c s="36" t="s">
        <v>55</v>
      </c>
      <c>
        <f>(M764*21)/100</f>
      </c>
      <c t="s">
        <v>28</v>
      </c>
    </row>
    <row r="765" spans="1:5" ht="25.5">
      <c r="A765" s="35" t="s">
        <v>56</v>
      </c>
      <c r="E765" s="39" t="s">
        <v>790</v>
      </c>
    </row>
    <row r="766" spans="1:5" ht="12.75">
      <c r="A766" s="35" t="s">
        <v>58</v>
      </c>
      <c r="E766" s="40" t="s">
        <v>791</v>
      </c>
    </row>
    <row r="767" spans="1:5" ht="12.75">
      <c r="A767" t="s">
        <v>60</v>
      </c>
      <c r="E767" s="39" t="s">
        <v>5</v>
      </c>
    </row>
    <row r="768" spans="1:16" ht="25.5">
      <c r="A768" t="s">
        <v>50</v>
      </c>
      <c s="34" t="s">
        <v>792</v>
      </c>
      <c s="34" t="s">
        <v>793</v>
      </c>
      <c s="35" t="s">
        <v>5</v>
      </c>
      <c s="6" t="s">
        <v>794</v>
      </c>
      <c s="36" t="s">
        <v>66</v>
      </c>
      <c s="37">
        <v>51.6</v>
      </c>
      <c s="36">
        <v>0.00162</v>
      </c>
      <c s="36">
        <f>ROUND(G768*H768,6)</f>
      </c>
      <c r="L768" s="38">
        <v>0</v>
      </c>
      <c s="32">
        <f>ROUND(ROUND(L768,2)*ROUND(G768,3),2)</f>
      </c>
      <c s="36" t="s">
        <v>55</v>
      </c>
      <c>
        <f>(M768*21)/100</f>
      </c>
      <c t="s">
        <v>28</v>
      </c>
    </row>
    <row r="769" spans="1:5" ht="25.5">
      <c r="A769" s="35" t="s">
        <v>56</v>
      </c>
      <c r="E769" s="39" t="s">
        <v>794</v>
      </c>
    </row>
    <row r="770" spans="1:5" ht="38.25">
      <c r="A770" s="35" t="s">
        <v>58</v>
      </c>
      <c r="E770" s="40" t="s">
        <v>795</v>
      </c>
    </row>
    <row r="771" spans="1:5" ht="12.75">
      <c r="A771" t="s">
        <v>60</v>
      </c>
      <c r="E771" s="39" t="s">
        <v>5</v>
      </c>
    </row>
    <row r="772" spans="1:16" ht="25.5">
      <c r="A772" t="s">
        <v>50</v>
      </c>
      <c s="34" t="s">
        <v>796</v>
      </c>
      <c s="34" t="s">
        <v>797</v>
      </c>
      <c s="35" t="s">
        <v>5</v>
      </c>
      <c s="6" t="s">
        <v>798</v>
      </c>
      <c s="36" t="s">
        <v>184</v>
      </c>
      <c s="37">
        <v>4</v>
      </c>
      <c s="36">
        <v>0.00025</v>
      </c>
      <c s="36">
        <f>ROUND(G772*H772,6)</f>
      </c>
      <c r="L772" s="38">
        <v>0</v>
      </c>
      <c s="32">
        <f>ROUND(ROUND(L772,2)*ROUND(G772,3),2)</f>
      </c>
      <c s="36" t="s">
        <v>55</v>
      </c>
      <c>
        <f>(M772*21)/100</f>
      </c>
      <c t="s">
        <v>28</v>
      </c>
    </row>
    <row r="773" spans="1:5" ht="25.5">
      <c r="A773" s="35" t="s">
        <v>56</v>
      </c>
      <c r="E773" s="39" t="s">
        <v>798</v>
      </c>
    </row>
    <row r="774" spans="1:5" ht="12.75">
      <c r="A774" s="35" t="s">
        <v>58</v>
      </c>
      <c r="E774" s="40" t="s">
        <v>5</v>
      </c>
    </row>
    <row r="775" spans="1:5" ht="12.75">
      <c r="A775" t="s">
        <v>60</v>
      </c>
      <c r="E775" s="39" t="s">
        <v>5</v>
      </c>
    </row>
    <row r="776" spans="1:16" ht="25.5">
      <c r="A776" t="s">
        <v>50</v>
      </c>
      <c s="34" t="s">
        <v>799</v>
      </c>
      <c s="34" t="s">
        <v>800</v>
      </c>
      <c s="35" t="s">
        <v>5</v>
      </c>
      <c s="6" t="s">
        <v>801</v>
      </c>
      <c s="36" t="s">
        <v>66</v>
      </c>
      <c s="37">
        <v>10</v>
      </c>
      <c s="36">
        <v>0.0021</v>
      </c>
      <c s="36">
        <f>ROUND(G776*H776,6)</f>
      </c>
      <c r="L776" s="38">
        <v>0</v>
      </c>
      <c s="32">
        <f>ROUND(ROUND(L776,2)*ROUND(G776,3),2)</f>
      </c>
      <c s="36" t="s">
        <v>55</v>
      </c>
      <c>
        <f>(M776*21)/100</f>
      </c>
      <c t="s">
        <v>28</v>
      </c>
    </row>
    <row r="777" spans="1:5" ht="25.5">
      <c r="A777" s="35" t="s">
        <v>56</v>
      </c>
      <c r="E777" s="39" t="s">
        <v>801</v>
      </c>
    </row>
    <row r="778" spans="1:5" ht="63.75">
      <c r="A778" s="35" t="s">
        <v>58</v>
      </c>
      <c r="E778" s="40" t="s">
        <v>802</v>
      </c>
    </row>
    <row r="779" spans="1:5" ht="12.75">
      <c r="A779" t="s">
        <v>60</v>
      </c>
      <c r="E779" s="39" t="s">
        <v>5</v>
      </c>
    </row>
    <row r="780" spans="1:16" ht="25.5">
      <c r="A780" t="s">
        <v>50</v>
      </c>
      <c s="34" t="s">
        <v>803</v>
      </c>
      <c s="34" t="s">
        <v>804</v>
      </c>
      <c s="35" t="s">
        <v>5</v>
      </c>
      <c s="6" t="s">
        <v>805</v>
      </c>
      <c s="36" t="s">
        <v>66</v>
      </c>
      <c s="37">
        <v>19</v>
      </c>
      <c s="36">
        <v>0.0021</v>
      </c>
      <c s="36">
        <f>ROUND(G780*H780,6)</f>
      </c>
      <c r="L780" s="38">
        <v>0</v>
      </c>
      <c s="32">
        <f>ROUND(ROUND(L780,2)*ROUND(G780,3),2)</f>
      </c>
      <c s="36" t="s">
        <v>86</v>
      </c>
      <c>
        <f>(M780*21)/100</f>
      </c>
      <c t="s">
        <v>28</v>
      </c>
    </row>
    <row r="781" spans="1:5" ht="25.5">
      <c r="A781" s="35" t="s">
        <v>56</v>
      </c>
      <c r="E781" s="39" t="s">
        <v>805</v>
      </c>
    </row>
    <row r="782" spans="1:5" ht="76.5">
      <c r="A782" s="35" t="s">
        <v>58</v>
      </c>
      <c r="E782" s="40" t="s">
        <v>806</v>
      </c>
    </row>
    <row r="783" spans="1:5" ht="12.75">
      <c r="A783" t="s">
        <v>60</v>
      </c>
      <c r="E783" s="39" t="s">
        <v>5</v>
      </c>
    </row>
    <row r="784" spans="1:16" ht="25.5">
      <c r="A784" t="s">
        <v>50</v>
      </c>
      <c s="34" t="s">
        <v>807</v>
      </c>
      <c s="34" t="s">
        <v>808</v>
      </c>
      <c s="35" t="s">
        <v>5</v>
      </c>
      <c s="6" t="s">
        <v>809</v>
      </c>
      <c s="36" t="s">
        <v>118</v>
      </c>
      <c s="37">
        <v>2.133</v>
      </c>
      <c s="36">
        <v>0</v>
      </c>
      <c s="36">
        <f>ROUND(G784*H784,6)</f>
      </c>
      <c r="L784" s="38">
        <v>0</v>
      </c>
      <c s="32">
        <f>ROUND(ROUND(L784,2)*ROUND(G784,3),2)</f>
      </c>
      <c s="36" t="s">
        <v>55</v>
      </c>
      <c>
        <f>(M784*21)/100</f>
      </c>
      <c t="s">
        <v>28</v>
      </c>
    </row>
    <row r="785" spans="1:5" ht="25.5">
      <c r="A785" s="35" t="s">
        <v>56</v>
      </c>
      <c r="E785" s="39" t="s">
        <v>809</v>
      </c>
    </row>
    <row r="786" spans="1:5" ht="12.75">
      <c r="A786" s="35" t="s">
        <v>58</v>
      </c>
      <c r="E786" s="40" t="s">
        <v>5</v>
      </c>
    </row>
    <row r="787" spans="1:5" ht="12.75">
      <c r="A787" t="s">
        <v>60</v>
      </c>
      <c r="E787" s="39" t="s">
        <v>5</v>
      </c>
    </row>
    <row r="788" spans="1:13" ht="12.75">
      <c r="A788" t="s">
        <v>47</v>
      </c>
      <c r="C788" s="31" t="s">
        <v>810</v>
      </c>
      <c r="E788" s="33" t="s">
        <v>811</v>
      </c>
      <c r="J788" s="32">
        <f>0</f>
      </c>
      <c s="32">
        <f>0</f>
      </c>
      <c s="32">
        <f>0+L789+L793+L797+L801+L805</f>
      </c>
      <c s="32">
        <f>0+M789+M793+M797+M801+M805</f>
      </c>
    </row>
    <row r="789" spans="1:16" ht="25.5">
      <c r="A789" t="s">
        <v>50</v>
      </c>
      <c s="34" t="s">
        <v>812</v>
      </c>
      <c s="34" t="s">
        <v>813</v>
      </c>
      <c s="35" t="s">
        <v>5</v>
      </c>
      <c s="6" t="s">
        <v>814</v>
      </c>
      <c s="36" t="s">
        <v>184</v>
      </c>
      <c s="37">
        <v>70</v>
      </c>
      <c s="36">
        <v>0</v>
      </c>
      <c s="36">
        <f>ROUND(G789*H789,6)</f>
      </c>
      <c r="L789" s="38">
        <v>0</v>
      </c>
      <c s="32">
        <f>ROUND(ROUND(L789,2)*ROUND(G789,3),2)</f>
      </c>
      <c s="36" t="s">
        <v>55</v>
      </c>
      <c>
        <f>(M789*21)/100</f>
      </c>
      <c t="s">
        <v>28</v>
      </c>
    </row>
    <row r="790" spans="1:5" ht="25.5">
      <c r="A790" s="35" t="s">
        <v>56</v>
      </c>
      <c r="E790" s="39" t="s">
        <v>814</v>
      </c>
    </row>
    <row r="791" spans="1:5" ht="38.25">
      <c r="A791" s="35" t="s">
        <v>58</v>
      </c>
      <c r="E791" s="40" t="s">
        <v>815</v>
      </c>
    </row>
    <row r="792" spans="1:5" ht="12.75">
      <c r="A792" t="s">
        <v>60</v>
      </c>
      <c r="E792" s="39" t="s">
        <v>5</v>
      </c>
    </row>
    <row r="793" spans="1:16" ht="25.5">
      <c r="A793" t="s">
        <v>50</v>
      </c>
      <c s="34" t="s">
        <v>816</v>
      </c>
      <c s="34" t="s">
        <v>817</v>
      </c>
      <c s="35" t="s">
        <v>5</v>
      </c>
      <c s="6" t="s">
        <v>818</v>
      </c>
      <c s="36" t="s">
        <v>184</v>
      </c>
      <c s="37">
        <v>48</v>
      </c>
      <c s="36">
        <v>0</v>
      </c>
      <c s="36">
        <f>ROUND(G793*H793,6)</f>
      </c>
      <c r="L793" s="38">
        <v>0</v>
      </c>
      <c s="32">
        <f>ROUND(ROUND(L793,2)*ROUND(G793,3),2)</f>
      </c>
      <c s="36" t="s">
        <v>55</v>
      </c>
      <c>
        <f>(M793*21)/100</f>
      </c>
      <c t="s">
        <v>28</v>
      </c>
    </row>
    <row r="794" spans="1:5" ht="25.5">
      <c r="A794" s="35" t="s">
        <v>56</v>
      </c>
      <c r="E794" s="39" t="s">
        <v>818</v>
      </c>
    </row>
    <row r="795" spans="1:5" ht="12.75">
      <c r="A795" s="35" t="s">
        <v>58</v>
      </c>
      <c r="E795" s="40" t="s">
        <v>5</v>
      </c>
    </row>
    <row r="796" spans="1:5" ht="12.75">
      <c r="A796" t="s">
        <v>60</v>
      </c>
      <c r="E796" s="39" t="s">
        <v>5</v>
      </c>
    </row>
    <row r="797" spans="1:16" ht="12.75">
      <c r="A797" t="s">
        <v>50</v>
      </c>
      <c s="34" t="s">
        <v>819</v>
      </c>
      <c s="34" t="s">
        <v>820</v>
      </c>
      <c s="35" t="s">
        <v>5</v>
      </c>
      <c s="6" t="s">
        <v>821</v>
      </c>
      <c s="36" t="s">
        <v>66</v>
      </c>
      <c s="37">
        <v>69.6</v>
      </c>
      <c s="36">
        <v>0.005</v>
      </c>
      <c s="36">
        <f>ROUND(G797*H797,6)</f>
      </c>
      <c r="L797" s="38">
        <v>0</v>
      </c>
      <c s="32">
        <f>ROUND(ROUND(L797,2)*ROUND(G797,3),2)</f>
      </c>
      <c s="36" t="s">
        <v>55</v>
      </c>
      <c>
        <f>(M797*21)/100</f>
      </c>
      <c t="s">
        <v>28</v>
      </c>
    </row>
    <row r="798" spans="1:5" ht="12.75">
      <c r="A798" s="35" t="s">
        <v>56</v>
      </c>
      <c r="E798" s="39" t="s">
        <v>821</v>
      </c>
    </row>
    <row r="799" spans="1:5" ht="12.75">
      <c r="A799" s="35" t="s">
        <v>58</v>
      </c>
      <c r="E799" s="40" t="s">
        <v>822</v>
      </c>
    </row>
    <row r="800" spans="1:5" ht="12.75">
      <c r="A800" t="s">
        <v>60</v>
      </c>
      <c r="E800" s="39" t="s">
        <v>5</v>
      </c>
    </row>
    <row r="801" spans="1:16" ht="12.75">
      <c r="A801" t="s">
        <v>50</v>
      </c>
      <c s="34" t="s">
        <v>823</v>
      </c>
      <c s="34" t="s">
        <v>824</v>
      </c>
      <c s="35" t="s">
        <v>5</v>
      </c>
      <c s="6" t="s">
        <v>825</v>
      </c>
      <c s="36" t="s">
        <v>184</v>
      </c>
      <c s="37">
        <v>48</v>
      </c>
      <c s="36">
        <v>6E-05</v>
      </c>
      <c s="36">
        <f>ROUND(G801*H801,6)</f>
      </c>
      <c r="L801" s="38">
        <v>0</v>
      </c>
      <c s="32">
        <f>ROUND(ROUND(L801,2)*ROUND(G801,3),2)</f>
      </c>
      <c s="36" t="s">
        <v>55</v>
      </c>
      <c>
        <f>(M801*21)/100</f>
      </c>
      <c t="s">
        <v>28</v>
      </c>
    </row>
    <row r="802" spans="1:5" ht="12.75">
      <c r="A802" s="35" t="s">
        <v>56</v>
      </c>
      <c r="E802" s="39" t="s">
        <v>825</v>
      </c>
    </row>
    <row r="803" spans="1:5" ht="12.75">
      <c r="A803" s="35" t="s">
        <v>58</v>
      </c>
      <c r="E803" s="40" t="s">
        <v>5</v>
      </c>
    </row>
    <row r="804" spans="1:5" ht="12.75">
      <c r="A804" t="s">
        <v>60</v>
      </c>
      <c r="E804" s="39" t="s">
        <v>5</v>
      </c>
    </row>
    <row r="805" spans="1:16" ht="25.5">
      <c r="A805" t="s">
        <v>50</v>
      </c>
      <c s="34" t="s">
        <v>826</v>
      </c>
      <c s="34" t="s">
        <v>827</v>
      </c>
      <c s="35" t="s">
        <v>5</v>
      </c>
      <c s="6" t="s">
        <v>828</v>
      </c>
      <c s="36" t="s">
        <v>118</v>
      </c>
      <c s="37">
        <v>0.351</v>
      </c>
      <c s="36">
        <v>0</v>
      </c>
      <c s="36">
        <f>ROUND(G805*H805,6)</f>
      </c>
      <c r="L805" s="38">
        <v>0</v>
      </c>
      <c s="32">
        <f>ROUND(ROUND(L805,2)*ROUND(G805,3),2)</f>
      </c>
      <c s="36" t="s">
        <v>55</v>
      </c>
      <c>
        <f>(M805*21)/100</f>
      </c>
      <c t="s">
        <v>28</v>
      </c>
    </row>
    <row r="806" spans="1:5" ht="25.5">
      <c r="A806" s="35" t="s">
        <v>56</v>
      </c>
      <c r="E806" s="39" t="s">
        <v>828</v>
      </c>
    </row>
    <row r="807" spans="1:5" ht="12.75">
      <c r="A807" s="35" t="s">
        <v>58</v>
      </c>
      <c r="E807" s="40" t="s">
        <v>5</v>
      </c>
    </row>
    <row r="808" spans="1:5" ht="12.75">
      <c r="A808" t="s">
        <v>60</v>
      </c>
      <c r="E808" s="39" t="s">
        <v>5</v>
      </c>
    </row>
    <row r="809" spans="1:13" ht="12.75">
      <c r="A809" t="s">
        <v>47</v>
      </c>
      <c r="C809" s="31" t="s">
        <v>829</v>
      </c>
      <c r="E809" s="33" t="s">
        <v>830</v>
      </c>
      <c r="J809" s="32">
        <f>0</f>
      </c>
      <c s="32">
        <f>0</f>
      </c>
      <c s="32">
        <f>0+L810+L814+L818+L822+L826+L830+L834+L838+L842+L846+L850+L854+L858+L862+L866+L870+L874+L878+L882+L886+L890+L894+L898+L902+L906+L910+L914+L918+L922+L926+L930+L934+L938+L942+L946+L950+L954+L958+L962+L966+L970+L974+L978+L982</f>
      </c>
      <c s="32">
        <f>0+M810+M814+M818+M822+M826+M830+M834+M838+M842+M846+M850+M854+M858+M862+M866+M870+M874+M878+M882+M886+M890+M894+M898+M902+M906+M910+M914+M918+M922+M926+M930+M934+M938+M942+M946+M950+M954+M958+M962+M966+M970+M974+M978+M982</f>
      </c>
    </row>
    <row r="810" spans="1:16" ht="12.75">
      <c r="A810" t="s">
        <v>50</v>
      </c>
      <c s="34" t="s">
        <v>831</v>
      </c>
      <c s="34" t="s">
        <v>832</v>
      </c>
      <c s="35" t="s">
        <v>5</v>
      </c>
      <c s="6" t="s">
        <v>833</v>
      </c>
      <c s="36" t="s">
        <v>184</v>
      </c>
      <c s="37">
        <v>32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86</v>
      </c>
      <c>
        <f>(M810*21)/100</f>
      </c>
      <c t="s">
        <v>28</v>
      </c>
    </row>
    <row r="811" spans="1:5" ht="12.75">
      <c r="A811" s="35" t="s">
        <v>56</v>
      </c>
      <c r="E811" s="39" t="s">
        <v>833</v>
      </c>
    </row>
    <row r="812" spans="1:5" ht="12.75">
      <c r="A812" s="35" t="s">
        <v>58</v>
      </c>
      <c r="E812" s="40" t="s">
        <v>5</v>
      </c>
    </row>
    <row r="813" spans="1:5" ht="12.75">
      <c r="A813" t="s">
        <v>60</v>
      </c>
      <c r="E813" s="39" t="s">
        <v>5</v>
      </c>
    </row>
    <row r="814" spans="1:16" ht="25.5">
      <c r="A814" t="s">
        <v>50</v>
      </c>
      <c s="34" t="s">
        <v>834</v>
      </c>
      <c s="34" t="s">
        <v>835</v>
      </c>
      <c s="35" t="s">
        <v>5</v>
      </c>
      <c s="6" t="s">
        <v>836</v>
      </c>
      <c s="36" t="s">
        <v>184</v>
      </c>
      <c s="37">
        <v>5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86</v>
      </c>
      <c>
        <f>(M814*21)/100</f>
      </c>
      <c t="s">
        <v>28</v>
      </c>
    </row>
    <row r="815" spans="1:5" ht="25.5">
      <c r="A815" s="35" t="s">
        <v>56</v>
      </c>
      <c r="E815" s="39" t="s">
        <v>836</v>
      </c>
    </row>
    <row r="816" spans="1:5" ht="12.75">
      <c r="A816" s="35" t="s">
        <v>58</v>
      </c>
      <c r="E816" s="40" t="s">
        <v>5</v>
      </c>
    </row>
    <row r="817" spans="1:5" ht="12.75">
      <c r="A817" t="s">
        <v>60</v>
      </c>
      <c r="E817" s="39" t="s">
        <v>5</v>
      </c>
    </row>
    <row r="818" spans="1:16" ht="25.5">
      <c r="A818" t="s">
        <v>50</v>
      </c>
      <c s="34" t="s">
        <v>837</v>
      </c>
      <c s="34" t="s">
        <v>838</v>
      </c>
      <c s="35" t="s">
        <v>5</v>
      </c>
      <c s="6" t="s">
        <v>839</v>
      </c>
      <c s="36" t="s">
        <v>184</v>
      </c>
      <c s="37">
        <v>3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86</v>
      </c>
      <c>
        <f>(M818*21)/100</f>
      </c>
      <c t="s">
        <v>28</v>
      </c>
    </row>
    <row r="819" spans="1:5" ht="25.5">
      <c r="A819" s="35" t="s">
        <v>56</v>
      </c>
      <c r="E819" s="39" t="s">
        <v>839</v>
      </c>
    </row>
    <row r="820" spans="1:5" ht="12.75">
      <c r="A820" s="35" t="s">
        <v>58</v>
      </c>
      <c r="E820" s="40" t="s">
        <v>5</v>
      </c>
    </row>
    <row r="821" spans="1:5" ht="12.75">
      <c r="A821" t="s">
        <v>60</v>
      </c>
      <c r="E821" s="39" t="s">
        <v>5</v>
      </c>
    </row>
    <row r="822" spans="1:16" ht="25.5">
      <c r="A822" t="s">
        <v>50</v>
      </c>
      <c s="34" t="s">
        <v>840</v>
      </c>
      <c s="34" t="s">
        <v>841</v>
      </c>
      <c s="35" t="s">
        <v>5</v>
      </c>
      <c s="6" t="s">
        <v>842</v>
      </c>
      <c s="36" t="s">
        <v>184</v>
      </c>
      <c s="37">
        <v>2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86</v>
      </c>
      <c>
        <f>(M822*21)/100</f>
      </c>
      <c t="s">
        <v>28</v>
      </c>
    </row>
    <row r="823" spans="1:5" ht="25.5">
      <c r="A823" s="35" t="s">
        <v>56</v>
      </c>
      <c r="E823" s="39" t="s">
        <v>842</v>
      </c>
    </row>
    <row r="824" spans="1:5" ht="12.75">
      <c r="A824" s="35" t="s">
        <v>58</v>
      </c>
      <c r="E824" s="40" t="s">
        <v>5</v>
      </c>
    </row>
    <row r="825" spans="1:5" ht="12.75">
      <c r="A825" t="s">
        <v>60</v>
      </c>
      <c r="E825" s="39" t="s">
        <v>5</v>
      </c>
    </row>
    <row r="826" spans="1:16" ht="25.5">
      <c r="A826" t="s">
        <v>50</v>
      </c>
      <c s="34" t="s">
        <v>843</v>
      </c>
      <c s="34" t="s">
        <v>844</v>
      </c>
      <c s="35" t="s">
        <v>5</v>
      </c>
      <c s="6" t="s">
        <v>845</v>
      </c>
      <c s="36" t="s">
        <v>184</v>
      </c>
      <c s="37">
        <v>2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86</v>
      </c>
      <c>
        <f>(M826*21)/100</f>
      </c>
      <c t="s">
        <v>28</v>
      </c>
    </row>
    <row r="827" spans="1:5" ht="25.5">
      <c r="A827" s="35" t="s">
        <v>56</v>
      </c>
      <c r="E827" s="39" t="s">
        <v>845</v>
      </c>
    </row>
    <row r="828" spans="1:5" ht="12.75">
      <c r="A828" s="35" t="s">
        <v>58</v>
      </c>
      <c r="E828" s="40" t="s">
        <v>5</v>
      </c>
    </row>
    <row r="829" spans="1:5" ht="12.75">
      <c r="A829" t="s">
        <v>60</v>
      </c>
      <c r="E829" s="39" t="s">
        <v>5</v>
      </c>
    </row>
    <row r="830" spans="1:16" ht="25.5">
      <c r="A830" t="s">
        <v>50</v>
      </c>
      <c s="34" t="s">
        <v>846</v>
      </c>
      <c s="34" t="s">
        <v>847</v>
      </c>
      <c s="35" t="s">
        <v>5</v>
      </c>
      <c s="6" t="s">
        <v>848</v>
      </c>
      <c s="36" t="s">
        <v>184</v>
      </c>
      <c s="37">
        <v>2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86</v>
      </c>
      <c>
        <f>(M830*21)/100</f>
      </c>
      <c t="s">
        <v>28</v>
      </c>
    </row>
    <row r="831" spans="1:5" ht="25.5">
      <c r="A831" s="35" t="s">
        <v>56</v>
      </c>
      <c r="E831" s="39" t="s">
        <v>848</v>
      </c>
    </row>
    <row r="832" spans="1:5" ht="12.75">
      <c r="A832" s="35" t="s">
        <v>58</v>
      </c>
      <c r="E832" s="40" t="s">
        <v>5</v>
      </c>
    </row>
    <row r="833" spans="1:5" ht="12.75">
      <c r="A833" t="s">
        <v>60</v>
      </c>
      <c r="E833" s="39" t="s">
        <v>5</v>
      </c>
    </row>
    <row r="834" spans="1:16" ht="25.5">
      <c r="A834" t="s">
        <v>50</v>
      </c>
      <c s="34" t="s">
        <v>849</v>
      </c>
      <c s="34" t="s">
        <v>850</v>
      </c>
      <c s="35" t="s">
        <v>5</v>
      </c>
      <c s="6" t="s">
        <v>851</v>
      </c>
      <c s="36" t="s">
        <v>184</v>
      </c>
      <c s="37">
        <v>1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86</v>
      </c>
      <c>
        <f>(M834*21)/100</f>
      </c>
      <c t="s">
        <v>28</v>
      </c>
    </row>
    <row r="835" spans="1:5" ht="25.5">
      <c r="A835" s="35" t="s">
        <v>56</v>
      </c>
      <c r="E835" s="39" t="s">
        <v>851</v>
      </c>
    </row>
    <row r="836" spans="1:5" ht="12.75">
      <c r="A836" s="35" t="s">
        <v>58</v>
      </c>
      <c r="E836" s="40" t="s">
        <v>5</v>
      </c>
    </row>
    <row r="837" spans="1:5" ht="12.75">
      <c r="A837" t="s">
        <v>60</v>
      </c>
      <c r="E837" s="39" t="s">
        <v>5</v>
      </c>
    </row>
    <row r="838" spans="1:16" ht="25.5">
      <c r="A838" t="s">
        <v>50</v>
      </c>
      <c s="34" t="s">
        <v>852</v>
      </c>
      <c s="34" t="s">
        <v>853</v>
      </c>
      <c s="35" t="s">
        <v>5</v>
      </c>
      <c s="6" t="s">
        <v>854</v>
      </c>
      <c s="36" t="s">
        <v>184</v>
      </c>
      <c s="37">
        <v>1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86</v>
      </c>
      <c>
        <f>(M838*21)/100</f>
      </c>
      <c t="s">
        <v>28</v>
      </c>
    </row>
    <row r="839" spans="1:5" ht="25.5">
      <c r="A839" s="35" t="s">
        <v>56</v>
      </c>
      <c r="E839" s="39" t="s">
        <v>854</v>
      </c>
    </row>
    <row r="840" spans="1:5" ht="12.75">
      <c r="A840" s="35" t="s">
        <v>58</v>
      </c>
      <c r="E840" s="40" t="s">
        <v>5</v>
      </c>
    </row>
    <row r="841" spans="1:5" ht="12.75">
      <c r="A841" t="s">
        <v>60</v>
      </c>
      <c r="E841" s="39" t="s">
        <v>5</v>
      </c>
    </row>
    <row r="842" spans="1:16" ht="25.5">
      <c r="A842" t="s">
        <v>50</v>
      </c>
      <c s="34" t="s">
        <v>855</v>
      </c>
      <c s="34" t="s">
        <v>856</v>
      </c>
      <c s="35" t="s">
        <v>5</v>
      </c>
      <c s="6" t="s">
        <v>857</v>
      </c>
      <c s="36" t="s">
        <v>184</v>
      </c>
      <c s="37">
        <v>20</v>
      </c>
      <c s="36">
        <v>0</v>
      </c>
      <c s="36">
        <f>ROUND(G842*H842,6)</f>
      </c>
      <c r="L842" s="38">
        <v>0</v>
      </c>
      <c s="32">
        <f>ROUND(ROUND(L842,2)*ROUND(G842,3),2)</f>
      </c>
      <c s="36" t="s">
        <v>86</v>
      </c>
      <c>
        <f>(M842*21)/100</f>
      </c>
      <c t="s">
        <v>28</v>
      </c>
    </row>
    <row r="843" spans="1:5" ht="25.5">
      <c r="A843" s="35" t="s">
        <v>56</v>
      </c>
      <c r="E843" s="39" t="s">
        <v>857</v>
      </c>
    </row>
    <row r="844" spans="1:5" ht="12.75">
      <c r="A844" s="35" t="s">
        <v>58</v>
      </c>
      <c r="E844" s="40" t="s">
        <v>5</v>
      </c>
    </row>
    <row r="845" spans="1:5" ht="12.75">
      <c r="A845" t="s">
        <v>60</v>
      </c>
      <c r="E845" s="39" t="s">
        <v>5</v>
      </c>
    </row>
    <row r="846" spans="1:16" ht="12.75">
      <c r="A846" t="s">
        <v>50</v>
      </c>
      <c s="34" t="s">
        <v>858</v>
      </c>
      <c s="34" t="s">
        <v>859</v>
      </c>
      <c s="35" t="s">
        <v>5</v>
      </c>
      <c s="6" t="s">
        <v>860</v>
      </c>
      <c s="36" t="s">
        <v>251</v>
      </c>
      <c s="37">
        <v>1</v>
      </c>
      <c s="36">
        <v>0</v>
      </c>
      <c s="36">
        <f>ROUND(G846*H846,6)</f>
      </c>
      <c r="L846" s="38">
        <v>0</v>
      </c>
      <c s="32">
        <f>ROUND(ROUND(L846,2)*ROUND(G846,3),2)</f>
      </c>
      <c s="36" t="s">
        <v>86</v>
      </c>
      <c>
        <f>(M846*21)/100</f>
      </c>
      <c t="s">
        <v>28</v>
      </c>
    </row>
    <row r="847" spans="1:5" ht="12.75">
      <c r="A847" s="35" t="s">
        <v>56</v>
      </c>
      <c r="E847" s="39" t="s">
        <v>860</v>
      </c>
    </row>
    <row r="848" spans="1:5" ht="12.75">
      <c r="A848" s="35" t="s">
        <v>58</v>
      </c>
      <c r="E848" s="40" t="s">
        <v>5</v>
      </c>
    </row>
    <row r="849" spans="1:5" ht="12.75">
      <c r="A849" t="s">
        <v>60</v>
      </c>
      <c r="E849" s="39" t="s">
        <v>5</v>
      </c>
    </row>
    <row r="850" spans="1:16" ht="12.75">
      <c r="A850" t="s">
        <v>50</v>
      </c>
      <c s="34" t="s">
        <v>861</v>
      </c>
      <c s="34" t="s">
        <v>862</v>
      </c>
      <c s="35" t="s">
        <v>5</v>
      </c>
      <c s="6" t="s">
        <v>863</v>
      </c>
      <c s="36" t="s">
        <v>251</v>
      </c>
      <c s="37">
        <v>1</v>
      </c>
      <c s="36">
        <v>0</v>
      </c>
      <c s="36">
        <f>ROUND(G850*H850,6)</f>
      </c>
      <c r="L850" s="38">
        <v>0</v>
      </c>
      <c s="32">
        <f>ROUND(ROUND(L850,2)*ROUND(G850,3),2)</f>
      </c>
      <c s="36" t="s">
        <v>86</v>
      </c>
      <c>
        <f>(M850*21)/100</f>
      </c>
      <c t="s">
        <v>28</v>
      </c>
    </row>
    <row r="851" spans="1:5" ht="12.75">
      <c r="A851" s="35" t="s">
        <v>56</v>
      </c>
      <c r="E851" s="39" t="s">
        <v>863</v>
      </c>
    </row>
    <row r="852" spans="1:5" ht="12.75">
      <c r="A852" s="35" t="s">
        <v>58</v>
      </c>
      <c r="E852" s="40" t="s">
        <v>5</v>
      </c>
    </row>
    <row r="853" spans="1:5" ht="12.75">
      <c r="A853" t="s">
        <v>60</v>
      </c>
      <c r="E853" s="39" t="s">
        <v>5</v>
      </c>
    </row>
    <row r="854" spans="1:16" ht="25.5">
      <c r="A854" t="s">
        <v>50</v>
      </c>
      <c s="34" t="s">
        <v>864</v>
      </c>
      <c s="34" t="s">
        <v>865</v>
      </c>
      <c s="35" t="s">
        <v>5</v>
      </c>
      <c s="6" t="s">
        <v>866</v>
      </c>
      <c s="36" t="s">
        <v>251</v>
      </c>
      <c s="37">
        <v>1</v>
      </c>
      <c s="36">
        <v>0</v>
      </c>
      <c s="36">
        <f>ROUND(G854*H854,6)</f>
      </c>
      <c r="L854" s="38">
        <v>0</v>
      </c>
      <c s="32">
        <f>ROUND(ROUND(L854,2)*ROUND(G854,3),2)</f>
      </c>
      <c s="36" t="s">
        <v>86</v>
      </c>
      <c>
        <f>(M854*21)/100</f>
      </c>
      <c t="s">
        <v>28</v>
      </c>
    </row>
    <row r="855" spans="1:5" ht="25.5">
      <c r="A855" s="35" t="s">
        <v>56</v>
      </c>
      <c r="E855" s="39" t="s">
        <v>866</v>
      </c>
    </row>
    <row r="856" spans="1:5" ht="25.5">
      <c r="A856" s="35" t="s">
        <v>58</v>
      </c>
      <c r="E856" s="41" t="s">
        <v>867</v>
      </c>
    </row>
    <row r="857" spans="1:5" ht="12.75">
      <c r="A857" t="s">
        <v>60</v>
      </c>
      <c r="E857" s="39" t="s">
        <v>5</v>
      </c>
    </row>
    <row r="858" spans="1:16" ht="12.75">
      <c r="A858" t="s">
        <v>50</v>
      </c>
      <c s="34" t="s">
        <v>868</v>
      </c>
      <c s="34" t="s">
        <v>869</v>
      </c>
      <c s="35" t="s">
        <v>5</v>
      </c>
      <c s="6" t="s">
        <v>870</v>
      </c>
      <c s="36" t="s">
        <v>66</v>
      </c>
      <c s="37">
        <v>1.6</v>
      </c>
      <c s="36">
        <v>0</v>
      </c>
      <c s="36">
        <f>ROUND(G858*H858,6)</f>
      </c>
      <c r="L858" s="38">
        <v>0</v>
      </c>
      <c s="32">
        <f>ROUND(ROUND(L858,2)*ROUND(G858,3),2)</f>
      </c>
      <c s="36" t="s">
        <v>86</v>
      </c>
      <c>
        <f>(M858*21)/100</f>
      </c>
      <c t="s">
        <v>28</v>
      </c>
    </row>
    <row r="859" spans="1:5" ht="12.75">
      <c r="A859" s="35" t="s">
        <v>56</v>
      </c>
      <c r="E859" s="39" t="s">
        <v>870</v>
      </c>
    </row>
    <row r="860" spans="1:5" ht="12.75">
      <c r="A860" s="35" t="s">
        <v>58</v>
      </c>
      <c r="E860" s="40" t="s">
        <v>871</v>
      </c>
    </row>
    <row r="861" spans="1:5" ht="12.75">
      <c r="A861" t="s">
        <v>60</v>
      </c>
      <c r="E861" s="39" t="s">
        <v>5</v>
      </c>
    </row>
    <row r="862" spans="1:16" ht="25.5">
      <c r="A862" t="s">
        <v>50</v>
      </c>
      <c s="34" t="s">
        <v>872</v>
      </c>
      <c s="34" t="s">
        <v>873</v>
      </c>
      <c s="35" t="s">
        <v>5</v>
      </c>
      <c s="6" t="s">
        <v>874</v>
      </c>
      <c s="36" t="s">
        <v>142</v>
      </c>
      <c s="37">
        <v>82</v>
      </c>
      <c s="36">
        <v>0</v>
      </c>
      <c s="36">
        <f>ROUND(G862*H862,6)</f>
      </c>
      <c r="L862" s="38">
        <v>0</v>
      </c>
      <c s="32">
        <f>ROUND(ROUND(L862,2)*ROUND(G862,3),2)</f>
      </c>
      <c s="36" t="s">
        <v>86</v>
      </c>
      <c>
        <f>(M862*21)/100</f>
      </c>
      <c t="s">
        <v>28</v>
      </c>
    </row>
    <row r="863" spans="1:5" ht="25.5">
      <c r="A863" s="35" t="s">
        <v>56</v>
      </c>
      <c r="E863" s="39" t="s">
        <v>874</v>
      </c>
    </row>
    <row r="864" spans="1:5" ht="12.75">
      <c r="A864" s="35" t="s">
        <v>58</v>
      </c>
      <c r="E864" s="40" t="s">
        <v>875</v>
      </c>
    </row>
    <row r="865" spans="1:5" ht="12.75">
      <c r="A865" t="s">
        <v>60</v>
      </c>
      <c r="E865" s="39" t="s">
        <v>5</v>
      </c>
    </row>
    <row r="866" spans="1:16" ht="25.5">
      <c r="A866" t="s">
        <v>50</v>
      </c>
      <c s="34" t="s">
        <v>876</v>
      </c>
      <c s="34" t="s">
        <v>877</v>
      </c>
      <c s="35" t="s">
        <v>5</v>
      </c>
      <c s="6" t="s">
        <v>878</v>
      </c>
      <c s="36" t="s">
        <v>142</v>
      </c>
      <c s="37">
        <v>8</v>
      </c>
      <c s="36">
        <v>0</v>
      </c>
      <c s="36">
        <f>ROUND(G866*H866,6)</f>
      </c>
      <c r="L866" s="38">
        <v>0</v>
      </c>
      <c s="32">
        <f>ROUND(ROUND(L866,2)*ROUND(G866,3),2)</f>
      </c>
      <c s="36" t="s">
        <v>86</v>
      </c>
      <c>
        <f>(M866*21)/100</f>
      </c>
      <c t="s">
        <v>28</v>
      </c>
    </row>
    <row r="867" spans="1:5" ht="25.5">
      <c r="A867" s="35" t="s">
        <v>56</v>
      </c>
      <c r="E867" s="39" t="s">
        <v>878</v>
      </c>
    </row>
    <row r="868" spans="1:5" ht="12.75">
      <c r="A868" s="35" t="s">
        <v>58</v>
      </c>
      <c r="E868" s="40" t="s">
        <v>879</v>
      </c>
    </row>
    <row r="869" spans="1:5" ht="12.75">
      <c r="A869" t="s">
        <v>60</v>
      </c>
      <c r="E869" s="39" t="s">
        <v>5</v>
      </c>
    </row>
    <row r="870" spans="1:16" ht="25.5">
      <c r="A870" t="s">
        <v>50</v>
      </c>
      <c s="34" t="s">
        <v>880</v>
      </c>
      <c s="34" t="s">
        <v>881</v>
      </c>
      <c s="35" t="s">
        <v>5</v>
      </c>
      <c s="6" t="s">
        <v>882</v>
      </c>
      <c s="36" t="s">
        <v>142</v>
      </c>
      <c s="37">
        <v>3.6</v>
      </c>
      <c s="36">
        <v>0</v>
      </c>
      <c s="36">
        <f>ROUND(G870*H870,6)</f>
      </c>
      <c r="L870" s="38">
        <v>0</v>
      </c>
      <c s="32">
        <f>ROUND(ROUND(L870,2)*ROUND(G870,3),2)</f>
      </c>
      <c s="36" t="s">
        <v>86</v>
      </c>
      <c>
        <f>(M870*21)/100</f>
      </c>
      <c t="s">
        <v>28</v>
      </c>
    </row>
    <row r="871" spans="1:5" ht="25.5">
      <c r="A871" s="35" t="s">
        <v>56</v>
      </c>
      <c r="E871" s="39" t="s">
        <v>882</v>
      </c>
    </row>
    <row r="872" spans="1:5" ht="12.75">
      <c r="A872" s="35" t="s">
        <v>58</v>
      </c>
      <c r="E872" s="40" t="s">
        <v>5</v>
      </c>
    </row>
    <row r="873" spans="1:5" ht="12.75">
      <c r="A873" t="s">
        <v>60</v>
      </c>
      <c r="E873" s="39" t="s">
        <v>5</v>
      </c>
    </row>
    <row r="874" spans="1:16" ht="25.5">
      <c r="A874" t="s">
        <v>50</v>
      </c>
      <c s="34" t="s">
        <v>883</v>
      </c>
      <c s="34" t="s">
        <v>884</v>
      </c>
      <c s="35" t="s">
        <v>5</v>
      </c>
      <c s="6" t="s">
        <v>885</v>
      </c>
      <c s="36" t="s">
        <v>184</v>
      </c>
      <c s="37">
        <v>1</v>
      </c>
      <c s="36">
        <v>0</v>
      </c>
      <c s="36">
        <f>ROUND(G874*H874,6)</f>
      </c>
      <c r="L874" s="38">
        <v>0</v>
      </c>
      <c s="32">
        <f>ROUND(ROUND(L874,2)*ROUND(G874,3),2)</f>
      </c>
      <c s="36" t="s">
        <v>86</v>
      </c>
      <c>
        <f>(M874*21)/100</f>
      </c>
      <c t="s">
        <v>28</v>
      </c>
    </row>
    <row r="875" spans="1:5" ht="25.5">
      <c r="A875" s="35" t="s">
        <v>56</v>
      </c>
      <c r="E875" s="39" t="s">
        <v>885</v>
      </c>
    </row>
    <row r="876" spans="1:5" ht="12.75">
      <c r="A876" s="35" t="s">
        <v>58</v>
      </c>
      <c r="E876" s="40" t="s">
        <v>5</v>
      </c>
    </row>
    <row r="877" spans="1:5" ht="12.75">
      <c r="A877" t="s">
        <v>60</v>
      </c>
      <c r="E877" s="39" t="s">
        <v>5</v>
      </c>
    </row>
    <row r="878" spans="1:16" ht="25.5">
      <c r="A878" t="s">
        <v>50</v>
      </c>
      <c s="34" t="s">
        <v>886</v>
      </c>
      <c s="34" t="s">
        <v>887</v>
      </c>
      <c s="35" t="s">
        <v>5</v>
      </c>
      <c s="6" t="s">
        <v>888</v>
      </c>
      <c s="36" t="s">
        <v>142</v>
      </c>
      <c s="37">
        <v>339</v>
      </c>
      <c s="36">
        <v>0</v>
      </c>
      <c s="36">
        <f>ROUND(G878*H878,6)</f>
      </c>
      <c r="L878" s="38">
        <v>0</v>
      </c>
      <c s="32">
        <f>ROUND(ROUND(L878,2)*ROUND(G878,3),2)</f>
      </c>
      <c s="36" t="s">
        <v>86</v>
      </c>
      <c>
        <f>(M878*21)/100</f>
      </c>
      <c t="s">
        <v>28</v>
      </c>
    </row>
    <row r="879" spans="1:5" ht="25.5">
      <c r="A879" s="35" t="s">
        <v>56</v>
      </c>
      <c r="E879" s="39" t="s">
        <v>888</v>
      </c>
    </row>
    <row r="880" spans="1:5" ht="12.75">
      <c r="A880" s="35" t="s">
        <v>58</v>
      </c>
      <c r="E880" s="40" t="s">
        <v>5</v>
      </c>
    </row>
    <row r="881" spans="1:5" ht="12.75">
      <c r="A881" t="s">
        <v>60</v>
      </c>
      <c r="E881" s="39" t="s">
        <v>5</v>
      </c>
    </row>
    <row r="882" spans="1:16" ht="12.75">
      <c r="A882" t="s">
        <v>50</v>
      </c>
      <c s="34" t="s">
        <v>889</v>
      </c>
      <c s="34" t="s">
        <v>890</v>
      </c>
      <c s="35" t="s">
        <v>5</v>
      </c>
      <c s="6" t="s">
        <v>891</v>
      </c>
      <c s="36" t="s">
        <v>54</v>
      </c>
      <c s="37">
        <v>2.5</v>
      </c>
      <c s="36">
        <v>0</v>
      </c>
      <c s="36">
        <f>ROUND(G882*H882,6)</f>
      </c>
      <c r="L882" s="38">
        <v>0</v>
      </c>
      <c s="32">
        <f>ROUND(ROUND(L882,2)*ROUND(G882,3),2)</f>
      </c>
      <c s="36" t="s">
        <v>86</v>
      </c>
      <c>
        <f>(M882*21)/100</f>
      </c>
      <c t="s">
        <v>28</v>
      </c>
    </row>
    <row r="883" spans="1:5" ht="12.75">
      <c r="A883" s="35" t="s">
        <v>56</v>
      </c>
      <c r="E883" s="39" t="s">
        <v>891</v>
      </c>
    </row>
    <row r="884" spans="1:5" ht="12.75">
      <c r="A884" s="35" t="s">
        <v>58</v>
      </c>
      <c r="E884" s="40" t="s">
        <v>5</v>
      </c>
    </row>
    <row r="885" spans="1:5" ht="12.75">
      <c r="A885" t="s">
        <v>60</v>
      </c>
      <c r="E885" s="39" t="s">
        <v>5</v>
      </c>
    </row>
    <row r="886" spans="1:16" ht="12.75">
      <c r="A886" t="s">
        <v>50</v>
      </c>
      <c s="34" t="s">
        <v>892</v>
      </c>
      <c s="34" t="s">
        <v>893</v>
      </c>
      <c s="35" t="s">
        <v>5</v>
      </c>
      <c s="6" t="s">
        <v>894</v>
      </c>
      <c s="36" t="s">
        <v>54</v>
      </c>
      <c s="37">
        <v>41.277</v>
      </c>
      <c s="36">
        <v>0</v>
      </c>
      <c s="36">
        <f>ROUND(G886*H886,6)</f>
      </c>
      <c r="L886" s="38">
        <v>0</v>
      </c>
      <c s="32">
        <f>ROUND(ROUND(L886,2)*ROUND(G886,3),2)</f>
      </c>
      <c s="36" t="s">
        <v>55</v>
      </c>
      <c>
        <f>(M886*21)/100</f>
      </c>
      <c t="s">
        <v>28</v>
      </c>
    </row>
    <row r="887" spans="1:5" ht="12.75">
      <c r="A887" s="35" t="s">
        <v>56</v>
      </c>
      <c r="E887" s="39" t="s">
        <v>894</v>
      </c>
    </row>
    <row r="888" spans="1:5" ht="51">
      <c r="A888" s="35" t="s">
        <v>58</v>
      </c>
      <c r="E888" s="41" t="s">
        <v>895</v>
      </c>
    </row>
    <row r="889" spans="1:5" ht="12.75">
      <c r="A889" t="s">
        <v>60</v>
      </c>
      <c r="E889" s="39" t="s">
        <v>5</v>
      </c>
    </row>
    <row r="890" spans="1:16" ht="12.75">
      <c r="A890" t="s">
        <v>50</v>
      </c>
      <c s="34" t="s">
        <v>896</v>
      </c>
      <c s="34" t="s">
        <v>897</v>
      </c>
      <c s="35" t="s">
        <v>5</v>
      </c>
      <c s="6" t="s">
        <v>898</v>
      </c>
      <c s="36" t="s">
        <v>54</v>
      </c>
      <c s="37">
        <v>2.52</v>
      </c>
      <c s="36">
        <v>0</v>
      </c>
      <c s="36">
        <f>ROUND(G890*H890,6)</f>
      </c>
      <c r="L890" s="38">
        <v>0</v>
      </c>
      <c s="32">
        <f>ROUND(ROUND(L890,2)*ROUND(G890,3),2)</f>
      </c>
      <c s="36" t="s">
        <v>86</v>
      </c>
      <c>
        <f>(M890*21)/100</f>
      </c>
      <c t="s">
        <v>28</v>
      </c>
    </row>
    <row r="891" spans="1:5" ht="12.75">
      <c r="A891" s="35" t="s">
        <v>56</v>
      </c>
      <c r="E891" s="39" t="s">
        <v>898</v>
      </c>
    </row>
    <row r="892" spans="1:5" ht="12.75">
      <c r="A892" s="35" t="s">
        <v>58</v>
      </c>
      <c r="E892" s="40" t="s">
        <v>899</v>
      </c>
    </row>
    <row r="893" spans="1:5" ht="12.75">
      <c r="A893" t="s">
        <v>60</v>
      </c>
      <c r="E893" s="39" t="s">
        <v>5</v>
      </c>
    </row>
    <row r="894" spans="1:16" ht="25.5">
      <c r="A894" t="s">
        <v>50</v>
      </c>
      <c s="34" t="s">
        <v>900</v>
      </c>
      <c s="34" t="s">
        <v>901</v>
      </c>
      <c s="35" t="s">
        <v>5</v>
      </c>
      <c s="6" t="s">
        <v>902</v>
      </c>
      <c s="36" t="s">
        <v>66</v>
      </c>
      <c s="37">
        <v>1.6</v>
      </c>
      <c s="36">
        <v>0</v>
      </c>
      <c s="36">
        <f>ROUND(G894*H894,6)</f>
      </c>
      <c r="L894" s="38">
        <v>0</v>
      </c>
      <c s="32">
        <f>ROUND(ROUND(L894,2)*ROUND(G894,3),2)</f>
      </c>
      <c s="36" t="s">
        <v>55</v>
      </c>
      <c>
        <f>(M894*21)/100</f>
      </c>
      <c t="s">
        <v>28</v>
      </c>
    </row>
    <row r="895" spans="1:5" ht="25.5">
      <c r="A895" s="35" t="s">
        <v>56</v>
      </c>
      <c r="E895" s="39" t="s">
        <v>902</v>
      </c>
    </row>
    <row r="896" spans="1:5" ht="12.75">
      <c r="A896" s="35" t="s">
        <v>58</v>
      </c>
      <c r="E896" s="40" t="s">
        <v>871</v>
      </c>
    </row>
    <row r="897" spans="1:5" ht="12.75">
      <c r="A897" t="s">
        <v>60</v>
      </c>
      <c r="E897" s="39" t="s">
        <v>5</v>
      </c>
    </row>
    <row r="898" spans="1:16" ht="12.75">
      <c r="A898" t="s">
        <v>50</v>
      </c>
      <c s="34" t="s">
        <v>903</v>
      </c>
      <c s="34" t="s">
        <v>904</v>
      </c>
      <c s="35" t="s">
        <v>5</v>
      </c>
      <c s="6" t="s">
        <v>905</v>
      </c>
      <c s="36" t="s">
        <v>54</v>
      </c>
      <c s="37">
        <v>5.4</v>
      </c>
      <c s="36">
        <v>0</v>
      </c>
      <c s="36">
        <f>ROUND(G898*H898,6)</f>
      </c>
      <c r="L898" s="38">
        <v>0</v>
      </c>
      <c s="32">
        <f>ROUND(ROUND(L898,2)*ROUND(G898,3),2)</f>
      </c>
      <c s="36" t="s">
        <v>55</v>
      </c>
      <c>
        <f>(M898*21)/100</f>
      </c>
      <c t="s">
        <v>28</v>
      </c>
    </row>
    <row r="899" spans="1:5" ht="12.75">
      <c r="A899" s="35" t="s">
        <v>56</v>
      </c>
      <c r="E899" s="39" t="s">
        <v>905</v>
      </c>
    </row>
    <row r="900" spans="1:5" ht="12.75">
      <c r="A900" s="35" t="s">
        <v>58</v>
      </c>
      <c r="E900" s="40" t="s">
        <v>906</v>
      </c>
    </row>
    <row r="901" spans="1:5" ht="12.75">
      <c r="A901" t="s">
        <v>60</v>
      </c>
      <c r="E901" s="39" t="s">
        <v>5</v>
      </c>
    </row>
    <row r="902" spans="1:16" ht="12.75">
      <c r="A902" t="s">
        <v>50</v>
      </c>
      <c s="34" t="s">
        <v>907</v>
      </c>
      <c s="34" t="s">
        <v>908</v>
      </c>
      <c s="35" t="s">
        <v>5</v>
      </c>
      <c s="6" t="s">
        <v>909</v>
      </c>
      <c s="36" t="s">
        <v>184</v>
      </c>
      <c s="37">
        <v>4</v>
      </c>
      <c s="36">
        <v>0.018</v>
      </c>
      <c s="36">
        <f>ROUND(G902*H902,6)</f>
      </c>
      <c r="L902" s="38">
        <v>0</v>
      </c>
      <c s="32">
        <f>ROUND(ROUND(L902,2)*ROUND(G902,3),2)</f>
      </c>
      <c s="36" t="s">
        <v>86</v>
      </c>
      <c>
        <f>(M902*21)/100</f>
      </c>
      <c t="s">
        <v>28</v>
      </c>
    </row>
    <row r="903" spans="1:5" ht="12.75">
      <c r="A903" s="35" t="s">
        <v>56</v>
      </c>
      <c r="E903" s="39" t="s">
        <v>909</v>
      </c>
    </row>
    <row r="904" spans="1:5" ht="12.75">
      <c r="A904" s="35" t="s">
        <v>58</v>
      </c>
      <c r="E904" s="40" t="s">
        <v>5</v>
      </c>
    </row>
    <row r="905" spans="1:5" ht="12.75">
      <c r="A905" t="s">
        <v>60</v>
      </c>
      <c r="E905" s="39" t="s">
        <v>5</v>
      </c>
    </row>
    <row r="906" spans="1:16" ht="25.5">
      <c r="A906" t="s">
        <v>50</v>
      </c>
      <c s="34" t="s">
        <v>910</v>
      </c>
      <c s="34" t="s">
        <v>911</v>
      </c>
      <c s="35" t="s">
        <v>5</v>
      </c>
      <c s="6" t="s">
        <v>912</v>
      </c>
      <c s="36" t="s">
        <v>66</v>
      </c>
      <c s="37">
        <v>19.2</v>
      </c>
      <c s="36">
        <v>0</v>
      </c>
      <c s="36">
        <f>ROUND(G906*H906,6)</f>
      </c>
      <c r="L906" s="38">
        <v>0</v>
      </c>
      <c s="32">
        <f>ROUND(ROUND(L906,2)*ROUND(G906,3),2)</f>
      </c>
      <c s="36" t="s">
        <v>55</v>
      </c>
      <c>
        <f>(M906*21)/100</f>
      </c>
      <c t="s">
        <v>28</v>
      </c>
    </row>
    <row r="907" spans="1:5" ht="25.5">
      <c r="A907" s="35" t="s">
        <v>56</v>
      </c>
      <c r="E907" s="39" t="s">
        <v>912</v>
      </c>
    </row>
    <row r="908" spans="1:5" ht="12.75">
      <c r="A908" s="35" t="s">
        <v>58</v>
      </c>
      <c r="E908" s="40" t="s">
        <v>913</v>
      </c>
    </row>
    <row r="909" spans="1:5" ht="12.75">
      <c r="A909" t="s">
        <v>60</v>
      </c>
      <c r="E909" s="39" t="s">
        <v>5</v>
      </c>
    </row>
    <row r="910" spans="1:16" ht="12.75">
      <c r="A910" t="s">
        <v>50</v>
      </c>
      <c s="34" t="s">
        <v>914</v>
      </c>
      <c s="34" t="s">
        <v>915</v>
      </c>
      <c s="35" t="s">
        <v>5</v>
      </c>
      <c s="6" t="s">
        <v>916</v>
      </c>
      <c s="36" t="s">
        <v>66</v>
      </c>
      <c s="37">
        <v>19.2</v>
      </c>
      <c s="36">
        <v>0.0002</v>
      </c>
      <c s="36">
        <f>ROUND(G910*H910,6)</f>
      </c>
      <c r="L910" s="38">
        <v>0</v>
      </c>
      <c s="32">
        <f>ROUND(ROUND(L910,2)*ROUND(G910,3),2)</f>
      </c>
      <c s="36" t="s">
        <v>55</v>
      </c>
      <c>
        <f>(M910*21)/100</f>
      </c>
      <c t="s">
        <v>28</v>
      </c>
    </row>
    <row r="911" spans="1:5" ht="12.75">
      <c r="A911" s="35" t="s">
        <v>56</v>
      </c>
      <c r="E911" s="39" t="s">
        <v>916</v>
      </c>
    </row>
    <row r="912" spans="1:5" ht="12.75">
      <c r="A912" s="35" t="s">
        <v>58</v>
      </c>
      <c r="E912" s="40" t="s">
        <v>5</v>
      </c>
    </row>
    <row r="913" spans="1:5" ht="12.75">
      <c r="A913" t="s">
        <v>60</v>
      </c>
      <c r="E913" s="39" t="s">
        <v>5</v>
      </c>
    </row>
    <row r="914" spans="1:16" ht="25.5">
      <c r="A914" t="s">
        <v>50</v>
      </c>
      <c s="34" t="s">
        <v>917</v>
      </c>
      <c s="34" t="s">
        <v>918</v>
      </c>
      <c s="35" t="s">
        <v>5</v>
      </c>
      <c s="6" t="s">
        <v>919</v>
      </c>
      <c s="36" t="s">
        <v>54</v>
      </c>
      <c s="37">
        <v>36.9</v>
      </c>
      <c s="36">
        <v>0</v>
      </c>
      <c s="36">
        <f>ROUND(G914*H914,6)</f>
      </c>
      <c r="L914" s="38">
        <v>0</v>
      </c>
      <c s="32">
        <f>ROUND(ROUND(L914,2)*ROUND(G914,3),2)</f>
      </c>
      <c s="36" t="s">
        <v>55</v>
      </c>
      <c>
        <f>(M914*21)/100</f>
      </c>
      <c t="s">
        <v>28</v>
      </c>
    </row>
    <row r="915" spans="1:5" ht="38.25">
      <c r="A915" s="35" t="s">
        <v>56</v>
      </c>
      <c r="E915" s="39" t="s">
        <v>920</v>
      </c>
    </row>
    <row r="916" spans="1:5" ht="25.5">
      <c r="A916" s="35" t="s">
        <v>58</v>
      </c>
      <c r="E916" s="41" t="s">
        <v>921</v>
      </c>
    </row>
    <row r="917" spans="1:5" ht="12.75">
      <c r="A917" t="s">
        <v>60</v>
      </c>
      <c r="E917" s="39" t="s">
        <v>5</v>
      </c>
    </row>
    <row r="918" spans="1:16" ht="12.75">
      <c r="A918" t="s">
        <v>50</v>
      </c>
      <c s="34" t="s">
        <v>922</v>
      </c>
      <c s="34" t="s">
        <v>923</v>
      </c>
      <c s="35" t="s">
        <v>5</v>
      </c>
      <c s="6" t="s">
        <v>924</v>
      </c>
      <c s="36" t="s">
        <v>54</v>
      </c>
      <c s="37">
        <v>77.76</v>
      </c>
      <c s="36">
        <v>0</v>
      </c>
      <c s="36">
        <f>ROUND(G918*H918,6)</f>
      </c>
      <c r="L918" s="38">
        <v>0</v>
      </c>
      <c s="32">
        <f>ROUND(ROUND(L918,2)*ROUND(G918,3),2)</f>
      </c>
      <c s="36" t="s">
        <v>55</v>
      </c>
      <c>
        <f>(M918*21)/100</f>
      </c>
      <c t="s">
        <v>28</v>
      </c>
    </row>
    <row r="919" spans="1:5" ht="12.75">
      <c r="A919" s="35" t="s">
        <v>56</v>
      </c>
      <c r="E919" s="39" t="s">
        <v>924</v>
      </c>
    </row>
    <row r="920" spans="1:5" ht="25.5">
      <c r="A920" s="35" t="s">
        <v>58</v>
      </c>
      <c r="E920" s="41" t="s">
        <v>925</v>
      </c>
    </row>
    <row r="921" spans="1:5" ht="12.75">
      <c r="A921" t="s">
        <v>60</v>
      </c>
      <c r="E921" s="39" t="s">
        <v>5</v>
      </c>
    </row>
    <row r="922" spans="1:16" ht="12.75">
      <c r="A922" t="s">
        <v>50</v>
      </c>
      <c s="34" t="s">
        <v>926</v>
      </c>
      <c s="34" t="s">
        <v>927</v>
      </c>
      <c s="35" t="s">
        <v>5</v>
      </c>
      <c s="6" t="s">
        <v>928</v>
      </c>
      <c s="36" t="s">
        <v>54</v>
      </c>
      <c s="37">
        <v>118.374</v>
      </c>
      <c s="36">
        <v>1E-05</v>
      </c>
      <c s="36">
        <f>ROUND(G922*H922,6)</f>
      </c>
      <c r="L922" s="38">
        <v>0</v>
      </c>
      <c s="32">
        <f>ROUND(ROUND(L922,2)*ROUND(G922,3),2)</f>
      </c>
      <c s="36" t="s">
        <v>55</v>
      </c>
      <c>
        <f>(M922*21)/100</f>
      </c>
      <c t="s">
        <v>28</v>
      </c>
    </row>
    <row r="923" spans="1:5" ht="12.75">
      <c r="A923" s="35" t="s">
        <v>56</v>
      </c>
      <c r="E923" s="39" t="s">
        <v>928</v>
      </c>
    </row>
    <row r="924" spans="1:5" ht="51">
      <c r="A924" s="35" t="s">
        <v>58</v>
      </c>
      <c r="E924" s="40" t="s">
        <v>929</v>
      </c>
    </row>
    <row r="925" spans="1:5" ht="12.75">
      <c r="A925" t="s">
        <v>60</v>
      </c>
      <c r="E925" s="39" t="s">
        <v>5</v>
      </c>
    </row>
    <row r="926" spans="1:16" ht="12.75">
      <c r="A926" t="s">
        <v>50</v>
      </c>
      <c s="34" t="s">
        <v>930</v>
      </c>
      <c s="34" t="s">
        <v>931</v>
      </c>
      <c s="35" t="s">
        <v>5</v>
      </c>
      <c s="6" t="s">
        <v>932</v>
      </c>
      <c s="36" t="s">
        <v>142</v>
      </c>
      <c s="37">
        <v>3429.5</v>
      </c>
      <c s="36">
        <v>0</v>
      </c>
      <c s="36">
        <f>ROUND(G926*H926,6)</f>
      </c>
      <c r="L926" s="38">
        <v>0</v>
      </c>
      <c s="32">
        <f>ROUND(ROUND(L926,2)*ROUND(G926,3),2)</f>
      </c>
      <c s="36" t="s">
        <v>86</v>
      </c>
      <c>
        <f>(M926*21)/100</f>
      </c>
      <c t="s">
        <v>28</v>
      </c>
    </row>
    <row r="927" spans="1:5" ht="12.75">
      <c r="A927" s="35" t="s">
        <v>56</v>
      </c>
      <c r="E927" s="39" t="s">
        <v>932</v>
      </c>
    </row>
    <row r="928" spans="1:5" ht="51">
      <c r="A928" s="35" t="s">
        <v>58</v>
      </c>
      <c r="E928" s="40" t="s">
        <v>933</v>
      </c>
    </row>
    <row r="929" spans="1:5" ht="12.75">
      <c r="A929" t="s">
        <v>60</v>
      </c>
      <c r="E929" s="39" t="s">
        <v>5</v>
      </c>
    </row>
    <row r="930" spans="1:16" ht="12.75">
      <c r="A930" t="s">
        <v>50</v>
      </c>
      <c s="34" t="s">
        <v>934</v>
      </c>
      <c s="34" t="s">
        <v>935</v>
      </c>
      <c s="35" t="s">
        <v>5</v>
      </c>
      <c s="6" t="s">
        <v>936</v>
      </c>
      <c s="36" t="s">
        <v>54</v>
      </c>
      <c s="37">
        <v>2.2</v>
      </c>
      <c s="36">
        <v>9E-05</v>
      </c>
      <c s="36">
        <f>ROUND(G930*H930,6)</f>
      </c>
      <c r="L930" s="38">
        <v>0</v>
      </c>
      <c s="32">
        <f>ROUND(ROUND(L930,2)*ROUND(G930,3),2)</f>
      </c>
      <c s="36" t="s">
        <v>55</v>
      </c>
      <c>
        <f>(M930*21)/100</f>
      </c>
      <c t="s">
        <v>28</v>
      </c>
    </row>
    <row r="931" spans="1:5" ht="12.75">
      <c r="A931" s="35" t="s">
        <v>56</v>
      </c>
      <c r="E931" s="39" t="s">
        <v>936</v>
      </c>
    </row>
    <row r="932" spans="1:5" ht="12.75">
      <c r="A932" s="35" t="s">
        <v>58</v>
      </c>
      <c r="E932" s="40" t="s">
        <v>937</v>
      </c>
    </row>
    <row r="933" spans="1:5" ht="12.75">
      <c r="A933" t="s">
        <v>60</v>
      </c>
      <c r="E933" s="39" t="s">
        <v>5</v>
      </c>
    </row>
    <row r="934" spans="1:16" ht="25.5">
      <c r="A934" t="s">
        <v>50</v>
      </c>
      <c s="34" t="s">
        <v>938</v>
      </c>
      <c s="34" t="s">
        <v>939</v>
      </c>
      <c s="35" t="s">
        <v>5</v>
      </c>
      <c s="6" t="s">
        <v>940</v>
      </c>
      <c s="36" t="s">
        <v>184</v>
      </c>
      <c s="37">
        <v>1</v>
      </c>
      <c s="36">
        <v>0</v>
      </c>
      <c s="36">
        <f>ROUND(G934*H934,6)</f>
      </c>
      <c r="L934" s="38">
        <v>0</v>
      </c>
      <c s="32">
        <f>ROUND(ROUND(L934,2)*ROUND(G934,3),2)</f>
      </c>
      <c s="36" t="s">
        <v>86</v>
      </c>
      <c>
        <f>(M934*21)/100</f>
      </c>
      <c t="s">
        <v>28</v>
      </c>
    </row>
    <row r="935" spans="1:5" ht="25.5">
      <c r="A935" s="35" t="s">
        <v>56</v>
      </c>
      <c r="E935" s="39" t="s">
        <v>940</v>
      </c>
    </row>
    <row r="936" spans="1:5" ht="12.75">
      <c r="A936" s="35" t="s">
        <v>58</v>
      </c>
      <c r="E936" s="40" t="s">
        <v>5</v>
      </c>
    </row>
    <row r="937" spans="1:5" ht="12.75">
      <c r="A937" t="s">
        <v>60</v>
      </c>
      <c r="E937" s="39" t="s">
        <v>5</v>
      </c>
    </row>
    <row r="938" spans="1:16" ht="12.75">
      <c r="A938" t="s">
        <v>50</v>
      </c>
      <c s="34" t="s">
        <v>941</v>
      </c>
      <c s="34" t="s">
        <v>942</v>
      </c>
      <c s="35" t="s">
        <v>5</v>
      </c>
      <c s="6" t="s">
        <v>943</v>
      </c>
      <c s="36" t="s">
        <v>66</v>
      </c>
      <c s="37">
        <v>8</v>
      </c>
      <c s="36">
        <v>0</v>
      </c>
      <c s="36">
        <f>ROUND(G938*H938,6)</f>
      </c>
      <c r="L938" s="38">
        <v>0</v>
      </c>
      <c s="32">
        <f>ROUND(ROUND(L938,2)*ROUND(G938,3),2)</f>
      </c>
      <c s="36" t="s">
        <v>55</v>
      </c>
      <c>
        <f>(M938*21)/100</f>
      </c>
      <c t="s">
        <v>28</v>
      </c>
    </row>
    <row r="939" spans="1:5" ht="12.75">
      <c r="A939" s="35" t="s">
        <v>56</v>
      </c>
      <c r="E939" s="39" t="s">
        <v>943</v>
      </c>
    </row>
    <row r="940" spans="1:5" ht="12.75">
      <c r="A940" s="35" t="s">
        <v>58</v>
      </c>
      <c r="E940" s="40" t="s">
        <v>5</v>
      </c>
    </row>
    <row r="941" spans="1:5" ht="12.75">
      <c r="A941" t="s">
        <v>60</v>
      </c>
      <c r="E941" s="39" t="s">
        <v>5</v>
      </c>
    </row>
    <row r="942" spans="1:16" ht="12.75">
      <c r="A942" t="s">
        <v>50</v>
      </c>
      <c s="34" t="s">
        <v>944</v>
      </c>
      <c s="34" t="s">
        <v>945</v>
      </c>
      <c s="35" t="s">
        <v>5</v>
      </c>
      <c s="6" t="s">
        <v>946</v>
      </c>
      <c s="36" t="s">
        <v>66</v>
      </c>
      <c s="37">
        <v>8</v>
      </c>
      <c s="36">
        <v>0.0035</v>
      </c>
      <c s="36">
        <f>ROUND(G942*H942,6)</f>
      </c>
      <c r="L942" s="38">
        <v>0</v>
      </c>
      <c s="32">
        <f>ROUND(ROUND(L942,2)*ROUND(G942,3),2)</f>
      </c>
      <c s="36" t="s">
        <v>55</v>
      </c>
      <c>
        <f>(M942*21)/100</f>
      </c>
      <c t="s">
        <v>28</v>
      </c>
    </row>
    <row r="943" spans="1:5" ht="12.75">
      <c r="A943" s="35" t="s">
        <v>56</v>
      </c>
      <c r="E943" s="39" t="s">
        <v>946</v>
      </c>
    </row>
    <row r="944" spans="1:5" ht="12.75">
      <c r="A944" s="35" t="s">
        <v>58</v>
      </c>
      <c r="E944" s="40" t="s">
        <v>5</v>
      </c>
    </row>
    <row r="945" spans="1:5" ht="12.75">
      <c r="A945" t="s">
        <v>60</v>
      </c>
      <c r="E945" s="39" t="s">
        <v>5</v>
      </c>
    </row>
    <row r="946" spans="1:16" ht="25.5">
      <c r="A946" t="s">
        <v>50</v>
      </c>
      <c s="34" t="s">
        <v>947</v>
      </c>
      <c s="34" t="s">
        <v>948</v>
      </c>
      <c s="35" t="s">
        <v>5</v>
      </c>
      <c s="6" t="s">
        <v>949</v>
      </c>
      <c s="36" t="s">
        <v>66</v>
      </c>
      <c s="37">
        <v>8</v>
      </c>
      <c s="36">
        <v>0</v>
      </c>
      <c s="36">
        <f>ROUND(G946*H946,6)</f>
      </c>
      <c r="L946" s="38">
        <v>0</v>
      </c>
      <c s="32">
        <f>ROUND(ROUND(L946,2)*ROUND(G946,3),2)</f>
      </c>
      <c s="36" t="s">
        <v>55</v>
      </c>
      <c>
        <f>(M946*21)/100</f>
      </c>
      <c t="s">
        <v>28</v>
      </c>
    </row>
    <row r="947" spans="1:5" ht="25.5">
      <c r="A947" s="35" t="s">
        <v>56</v>
      </c>
      <c r="E947" s="39" t="s">
        <v>949</v>
      </c>
    </row>
    <row r="948" spans="1:5" ht="12.75">
      <c r="A948" s="35" t="s">
        <v>58</v>
      </c>
      <c r="E948" s="40" t="s">
        <v>5</v>
      </c>
    </row>
    <row r="949" spans="1:5" ht="12.75">
      <c r="A949" t="s">
        <v>60</v>
      </c>
      <c r="E949" s="39" t="s">
        <v>5</v>
      </c>
    </row>
    <row r="950" spans="1:16" ht="25.5">
      <c r="A950" t="s">
        <v>50</v>
      </c>
      <c s="34" t="s">
        <v>950</v>
      </c>
      <c s="34" t="s">
        <v>951</v>
      </c>
      <c s="35" t="s">
        <v>5</v>
      </c>
      <c s="6" t="s">
        <v>952</v>
      </c>
      <c s="36" t="s">
        <v>184</v>
      </c>
      <c s="37">
        <v>13</v>
      </c>
      <c s="36">
        <v>0.00017</v>
      </c>
      <c s="36">
        <f>ROUND(G950*H950,6)</f>
      </c>
      <c r="L950" s="38">
        <v>0</v>
      </c>
      <c s="32">
        <f>ROUND(ROUND(L950,2)*ROUND(G950,3),2)</f>
      </c>
      <c s="36" t="s">
        <v>55</v>
      </c>
      <c>
        <f>(M950*21)/100</f>
      </c>
      <c t="s">
        <v>28</v>
      </c>
    </row>
    <row r="951" spans="1:5" ht="25.5">
      <c r="A951" s="35" t="s">
        <v>56</v>
      </c>
      <c r="E951" s="39" t="s">
        <v>952</v>
      </c>
    </row>
    <row r="952" spans="1:5" ht="12.75">
      <c r="A952" s="35" t="s">
        <v>58</v>
      </c>
      <c r="E952" s="40" t="s">
        <v>5</v>
      </c>
    </row>
    <row r="953" spans="1:5" ht="12.75">
      <c r="A953" t="s">
        <v>60</v>
      </c>
      <c r="E953" s="39" t="s">
        <v>5</v>
      </c>
    </row>
    <row r="954" spans="1:16" ht="25.5">
      <c r="A954" t="s">
        <v>50</v>
      </c>
      <c s="34" t="s">
        <v>953</v>
      </c>
      <c s="34" t="s">
        <v>954</v>
      </c>
      <c s="35" t="s">
        <v>5</v>
      </c>
      <c s="6" t="s">
        <v>955</v>
      </c>
      <c s="36" t="s">
        <v>184</v>
      </c>
      <c s="37">
        <v>5</v>
      </c>
      <c s="36">
        <v>0.00277</v>
      </c>
      <c s="36">
        <f>ROUND(G954*H954,6)</f>
      </c>
      <c r="L954" s="38">
        <v>0</v>
      </c>
      <c s="32">
        <f>ROUND(ROUND(L954,2)*ROUND(G954,3),2)</f>
      </c>
      <c s="36" t="s">
        <v>55</v>
      </c>
      <c>
        <f>(M954*21)/100</f>
      </c>
      <c t="s">
        <v>28</v>
      </c>
    </row>
    <row r="955" spans="1:5" ht="25.5">
      <c r="A955" s="35" t="s">
        <v>56</v>
      </c>
      <c r="E955" s="39" t="s">
        <v>955</v>
      </c>
    </row>
    <row r="956" spans="1:5" ht="12.75">
      <c r="A956" s="35" t="s">
        <v>58</v>
      </c>
      <c r="E956" s="40" t="s">
        <v>5</v>
      </c>
    </row>
    <row r="957" spans="1:5" ht="12.75">
      <c r="A957" t="s">
        <v>60</v>
      </c>
      <c r="E957" s="39" t="s">
        <v>5</v>
      </c>
    </row>
    <row r="958" spans="1:16" ht="25.5">
      <c r="A958" t="s">
        <v>50</v>
      </c>
      <c s="34" t="s">
        <v>956</v>
      </c>
      <c s="34" t="s">
        <v>957</v>
      </c>
      <c s="35" t="s">
        <v>5</v>
      </c>
      <c s="6" t="s">
        <v>958</v>
      </c>
      <c s="36" t="s">
        <v>184</v>
      </c>
      <c s="37">
        <v>8</v>
      </c>
      <c s="36">
        <v>0.00277</v>
      </c>
      <c s="36">
        <f>ROUND(G958*H958,6)</f>
      </c>
      <c r="L958" s="38">
        <v>0</v>
      </c>
      <c s="32">
        <f>ROUND(ROUND(L958,2)*ROUND(G958,3),2)</f>
      </c>
      <c s="36" t="s">
        <v>86</v>
      </c>
      <c>
        <f>(M958*21)/100</f>
      </c>
      <c t="s">
        <v>28</v>
      </c>
    </row>
    <row r="959" spans="1:5" ht="25.5">
      <c r="A959" s="35" t="s">
        <v>56</v>
      </c>
      <c r="E959" s="39" t="s">
        <v>958</v>
      </c>
    </row>
    <row r="960" spans="1:5" ht="12.75">
      <c r="A960" s="35" t="s">
        <v>58</v>
      </c>
      <c r="E960" s="40" t="s">
        <v>5</v>
      </c>
    </row>
    <row r="961" spans="1:5" ht="12.75">
      <c r="A961" t="s">
        <v>60</v>
      </c>
      <c r="E961" s="39" t="s">
        <v>5</v>
      </c>
    </row>
    <row r="962" spans="1:16" ht="12.75">
      <c r="A962" t="s">
        <v>50</v>
      </c>
      <c s="34" t="s">
        <v>959</v>
      </c>
      <c s="34" t="s">
        <v>960</v>
      </c>
      <c s="35" t="s">
        <v>5</v>
      </c>
      <c s="6" t="s">
        <v>961</v>
      </c>
      <c s="36" t="s">
        <v>184</v>
      </c>
      <c s="37">
        <v>1</v>
      </c>
      <c s="36">
        <v>0.00017</v>
      </c>
      <c s="36">
        <f>ROUND(G962*H962,6)</f>
      </c>
      <c r="L962" s="38">
        <v>0</v>
      </c>
      <c s="32">
        <f>ROUND(ROUND(L962,2)*ROUND(G962,3),2)</f>
      </c>
      <c s="36" t="s">
        <v>86</v>
      </c>
      <c>
        <f>(M962*21)/100</f>
      </c>
      <c t="s">
        <v>28</v>
      </c>
    </row>
    <row r="963" spans="1:5" ht="12.75">
      <c r="A963" s="35" t="s">
        <v>56</v>
      </c>
      <c r="E963" s="39" t="s">
        <v>961</v>
      </c>
    </row>
    <row r="964" spans="1:5" ht="12.75">
      <c r="A964" s="35" t="s">
        <v>58</v>
      </c>
      <c r="E964" s="40" t="s">
        <v>5</v>
      </c>
    </row>
    <row r="965" spans="1:5" ht="12.75">
      <c r="A965" t="s">
        <v>60</v>
      </c>
      <c r="E965" s="39" t="s">
        <v>5</v>
      </c>
    </row>
    <row r="966" spans="1:16" ht="12.75">
      <c r="A966" t="s">
        <v>50</v>
      </c>
      <c s="34" t="s">
        <v>962</v>
      </c>
      <c s="34" t="s">
        <v>963</v>
      </c>
      <c s="35" t="s">
        <v>5</v>
      </c>
      <c s="6" t="s">
        <v>964</v>
      </c>
      <c s="36" t="s">
        <v>184</v>
      </c>
      <c s="37">
        <v>1</v>
      </c>
      <c s="36">
        <v>0.00017</v>
      </c>
      <c s="36">
        <f>ROUND(G966*H966,6)</f>
      </c>
      <c r="L966" s="38">
        <v>0</v>
      </c>
      <c s="32">
        <f>ROUND(ROUND(L966,2)*ROUND(G966,3),2)</f>
      </c>
      <c s="36" t="s">
        <v>86</v>
      </c>
      <c>
        <f>(M966*21)/100</f>
      </c>
      <c t="s">
        <v>28</v>
      </c>
    </row>
    <row r="967" spans="1:5" ht="12.75">
      <c r="A967" s="35" t="s">
        <v>56</v>
      </c>
      <c r="E967" s="39" t="s">
        <v>964</v>
      </c>
    </row>
    <row r="968" spans="1:5" ht="12.75">
      <c r="A968" s="35" t="s">
        <v>58</v>
      </c>
      <c r="E968" s="40" t="s">
        <v>5</v>
      </c>
    </row>
    <row r="969" spans="1:5" ht="12.75">
      <c r="A969" t="s">
        <v>60</v>
      </c>
      <c r="E969" s="39" t="s">
        <v>5</v>
      </c>
    </row>
    <row r="970" spans="1:16" ht="12.75">
      <c r="A970" t="s">
        <v>50</v>
      </c>
      <c s="34" t="s">
        <v>965</v>
      </c>
      <c s="34" t="s">
        <v>966</v>
      </c>
      <c s="35" t="s">
        <v>5</v>
      </c>
      <c s="6" t="s">
        <v>967</v>
      </c>
      <c s="36" t="s">
        <v>142</v>
      </c>
      <c s="37">
        <v>150</v>
      </c>
      <c s="36">
        <v>5E-05</v>
      </c>
      <c s="36">
        <f>ROUND(G970*H970,6)</f>
      </c>
      <c r="L970" s="38">
        <v>0</v>
      </c>
      <c s="32">
        <f>ROUND(ROUND(L970,2)*ROUND(G970,3),2)</f>
      </c>
      <c s="36" t="s">
        <v>55</v>
      </c>
      <c>
        <f>(M970*21)/100</f>
      </c>
      <c t="s">
        <v>28</v>
      </c>
    </row>
    <row r="971" spans="1:5" ht="12.75">
      <c r="A971" s="35" t="s">
        <v>56</v>
      </c>
      <c r="E971" s="39" t="s">
        <v>967</v>
      </c>
    </row>
    <row r="972" spans="1:5" ht="12.75">
      <c r="A972" s="35" t="s">
        <v>58</v>
      </c>
      <c r="E972" s="40" t="s">
        <v>968</v>
      </c>
    </row>
    <row r="973" spans="1:5" ht="12.75">
      <c r="A973" t="s">
        <v>60</v>
      </c>
      <c r="E973" s="39" t="s">
        <v>5</v>
      </c>
    </row>
    <row r="974" spans="1:16" ht="25.5">
      <c r="A974" t="s">
        <v>50</v>
      </c>
      <c s="34" t="s">
        <v>969</v>
      </c>
      <c s="34" t="s">
        <v>970</v>
      </c>
      <c s="35" t="s">
        <v>5</v>
      </c>
      <c s="6" t="s">
        <v>971</v>
      </c>
      <c s="36" t="s">
        <v>142</v>
      </c>
      <c s="37">
        <v>150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55</v>
      </c>
      <c>
        <f>(M974*21)/100</f>
      </c>
      <c t="s">
        <v>28</v>
      </c>
    </row>
    <row r="975" spans="1:5" ht="25.5">
      <c r="A975" s="35" t="s">
        <v>56</v>
      </c>
      <c r="E975" s="39" t="s">
        <v>971</v>
      </c>
    </row>
    <row r="976" spans="1:5" ht="12.75">
      <c r="A976" s="35" t="s">
        <v>58</v>
      </c>
      <c r="E976" s="40" t="s">
        <v>968</v>
      </c>
    </row>
    <row r="977" spans="1:5" ht="12.75">
      <c r="A977" t="s">
        <v>60</v>
      </c>
      <c r="E977" s="39" t="s">
        <v>5</v>
      </c>
    </row>
    <row r="978" spans="1:16" ht="12.75">
      <c r="A978" t="s">
        <v>50</v>
      </c>
      <c s="34" t="s">
        <v>972</v>
      </c>
      <c s="34" t="s">
        <v>973</v>
      </c>
      <c s="35" t="s">
        <v>5</v>
      </c>
      <c s="6" t="s">
        <v>974</v>
      </c>
      <c s="36" t="s">
        <v>184</v>
      </c>
      <c s="37">
        <v>1</v>
      </c>
      <c s="36">
        <v>0</v>
      </c>
      <c s="36">
        <f>ROUND(G978*H978,6)</f>
      </c>
      <c r="L978" s="38">
        <v>0</v>
      </c>
      <c s="32">
        <f>ROUND(ROUND(L978,2)*ROUND(G978,3),2)</f>
      </c>
      <c s="36" t="s">
        <v>86</v>
      </c>
      <c>
        <f>(M978*21)/100</f>
      </c>
      <c t="s">
        <v>28</v>
      </c>
    </row>
    <row r="979" spans="1:5" ht="12.75">
      <c r="A979" s="35" t="s">
        <v>56</v>
      </c>
      <c r="E979" s="39" t="s">
        <v>974</v>
      </c>
    </row>
    <row r="980" spans="1:5" ht="204">
      <c r="A980" s="35" t="s">
        <v>58</v>
      </c>
      <c r="E980" s="41" t="s">
        <v>975</v>
      </c>
    </row>
    <row r="981" spans="1:5" ht="12.75">
      <c r="A981" t="s">
        <v>60</v>
      </c>
      <c r="E981" s="39" t="s">
        <v>5</v>
      </c>
    </row>
    <row r="982" spans="1:16" ht="25.5">
      <c r="A982" t="s">
        <v>50</v>
      </c>
      <c s="34" t="s">
        <v>976</v>
      </c>
      <c s="34" t="s">
        <v>977</v>
      </c>
      <c s="35" t="s">
        <v>5</v>
      </c>
      <c s="6" t="s">
        <v>978</v>
      </c>
      <c s="36" t="s">
        <v>118</v>
      </c>
      <c s="37">
        <v>0.151</v>
      </c>
      <c s="36">
        <v>0</v>
      </c>
      <c s="36">
        <f>ROUND(G982*H982,6)</f>
      </c>
      <c r="L982" s="38">
        <v>0</v>
      </c>
      <c s="32">
        <f>ROUND(ROUND(L982,2)*ROUND(G982,3),2)</f>
      </c>
      <c s="36" t="s">
        <v>55</v>
      </c>
      <c>
        <f>(M982*21)/100</f>
      </c>
      <c t="s">
        <v>28</v>
      </c>
    </row>
    <row r="983" spans="1:5" ht="25.5">
      <c r="A983" s="35" t="s">
        <v>56</v>
      </c>
      <c r="E983" s="39" t="s">
        <v>978</v>
      </c>
    </row>
    <row r="984" spans="1:5" ht="12.75">
      <c r="A984" s="35" t="s">
        <v>58</v>
      </c>
      <c r="E984" s="40" t="s">
        <v>5</v>
      </c>
    </row>
    <row r="985" spans="1:5" ht="12.75">
      <c r="A985" t="s">
        <v>60</v>
      </c>
      <c r="E985" s="39" t="s">
        <v>5</v>
      </c>
    </row>
    <row r="986" spans="1:13" ht="12.75">
      <c r="A986" t="s">
        <v>47</v>
      </c>
      <c r="C986" s="31" t="s">
        <v>979</v>
      </c>
      <c r="E986" s="33" t="s">
        <v>980</v>
      </c>
      <c r="J986" s="32">
        <f>0</f>
      </c>
      <c s="32">
        <f>0</f>
      </c>
      <c s="32">
        <f>0+L987+L991+L995+L999+L1003+L1007+L1011+L1015+L1019</f>
      </c>
      <c s="32">
        <f>0+M987+M991+M995+M999+M1003+M1007+M1011+M1015+M1019</f>
      </c>
    </row>
    <row r="987" spans="1:16" ht="25.5">
      <c r="A987" t="s">
        <v>50</v>
      </c>
      <c s="34" t="s">
        <v>981</v>
      </c>
      <c s="34" t="s">
        <v>982</v>
      </c>
      <c s="35" t="s">
        <v>5</v>
      </c>
      <c s="6" t="s">
        <v>983</v>
      </c>
      <c s="36" t="s">
        <v>184</v>
      </c>
      <c s="37">
        <v>1</v>
      </c>
      <c s="36">
        <v>0</v>
      </c>
      <c s="36">
        <f>ROUND(G987*H987,6)</f>
      </c>
      <c r="L987" s="38">
        <v>0</v>
      </c>
      <c s="32">
        <f>ROUND(ROUND(L987,2)*ROUND(G987,3),2)</f>
      </c>
      <c s="36" t="s">
        <v>86</v>
      </c>
      <c>
        <f>(M987*21)/100</f>
      </c>
      <c t="s">
        <v>28</v>
      </c>
    </row>
    <row r="988" spans="1:5" ht="25.5">
      <c r="A988" s="35" t="s">
        <v>56</v>
      </c>
      <c r="E988" s="39" t="s">
        <v>983</v>
      </c>
    </row>
    <row r="989" spans="1:5" ht="12.75">
      <c r="A989" s="35" t="s">
        <v>58</v>
      </c>
      <c r="E989" s="40" t="s">
        <v>5</v>
      </c>
    </row>
    <row r="990" spans="1:5" ht="12.75">
      <c r="A990" t="s">
        <v>60</v>
      </c>
      <c r="E990" s="39" t="s">
        <v>5</v>
      </c>
    </row>
    <row r="991" spans="1:16" ht="25.5">
      <c r="A991" t="s">
        <v>50</v>
      </c>
      <c s="34" t="s">
        <v>984</v>
      </c>
      <c s="34" t="s">
        <v>985</v>
      </c>
      <c s="35" t="s">
        <v>5</v>
      </c>
      <c s="6" t="s">
        <v>986</v>
      </c>
      <c s="36" t="s">
        <v>184</v>
      </c>
      <c s="37">
        <v>1</v>
      </c>
      <c s="36">
        <v>0</v>
      </c>
      <c s="36">
        <f>ROUND(G991*H991,6)</f>
      </c>
      <c r="L991" s="38">
        <v>0</v>
      </c>
      <c s="32">
        <f>ROUND(ROUND(L991,2)*ROUND(G991,3),2)</f>
      </c>
      <c s="36" t="s">
        <v>86</v>
      </c>
      <c>
        <f>(M991*21)/100</f>
      </c>
      <c t="s">
        <v>28</v>
      </c>
    </row>
    <row r="992" spans="1:5" ht="25.5">
      <c r="A992" s="35" t="s">
        <v>56</v>
      </c>
      <c r="E992" s="39" t="s">
        <v>986</v>
      </c>
    </row>
    <row r="993" spans="1:5" ht="12.75">
      <c r="A993" s="35" t="s">
        <v>58</v>
      </c>
      <c r="E993" s="40" t="s">
        <v>5</v>
      </c>
    </row>
    <row r="994" spans="1:5" ht="12.75">
      <c r="A994" t="s">
        <v>60</v>
      </c>
      <c r="E994" s="39" t="s">
        <v>5</v>
      </c>
    </row>
    <row r="995" spans="1:16" ht="25.5">
      <c r="A995" t="s">
        <v>50</v>
      </c>
      <c s="34" t="s">
        <v>987</v>
      </c>
      <c s="34" t="s">
        <v>988</v>
      </c>
      <c s="35" t="s">
        <v>5</v>
      </c>
      <c s="6" t="s">
        <v>989</v>
      </c>
      <c s="36" t="s">
        <v>184</v>
      </c>
      <c s="37">
        <v>1</v>
      </c>
      <c s="36">
        <v>0</v>
      </c>
      <c s="36">
        <f>ROUND(G995*H995,6)</f>
      </c>
      <c r="L995" s="38">
        <v>0</v>
      </c>
      <c s="32">
        <f>ROUND(ROUND(L995,2)*ROUND(G995,3),2)</f>
      </c>
      <c s="36" t="s">
        <v>86</v>
      </c>
      <c>
        <f>(M995*21)/100</f>
      </c>
      <c t="s">
        <v>28</v>
      </c>
    </row>
    <row r="996" spans="1:5" ht="25.5">
      <c r="A996" s="35" t="s">
        <v>56</v>
      </c>
      <c r="E996" s="39" t="s">
        <v>989</v>
      </c>
    </row>
    <row r="997" spans="1:5" ht="12.75">
      <c r="A997" s="35" t="s">
        <v>58</v>
      </c>
      <c r="E997" s="40" t="s">
        <v>5</v>
      </c>
    </row>
    <row r="998" spans="1:5" ht="12.75">
      <c r="A998" t="s">
        <v>60</v>
      </c>
      <c r="E998" s="39" t="s">
        <v>5</v>
      </c>
    </row>
    <row r="999" spans="1:16" ht="25.5">
      <c r="A999" t="s">
        <v>50</v>
      </c>
      <c s="34" t="s">
        <v>990</v>
      </c>
      <c s="34" t="s">
        <v>991</v>
      </c>
      <c s="35" t="s">
        <v>5</v>
      </c>
      <c s="6" t="s">
        <v>992</v>
      </c>
      <c s="36" t="s">
        <v>184</v>
      </c>
      <c s="37">
        <v>1</v>
      </c>
      <c s="36">
        <v>0</v>
      </c>
      <c s="36">
        <f>ROUND(G999*H999,6)</f>
      </c>
      <c r="L999" s="38">
        <v>0</v>
      </c>
      <c s="32">
        <f>ROUND(ROUND(L999,2)*ROUND(G999,3),2)</f>
      </c>
      <c s="36" t="s">
        <v>86</v>
      </c>
      <c>
        <f>(M999*21)/100</f>
      </c>
      <c t="s">
        <v>28</v>
      </c>
    </row>
    <row r="1000" spans="1:5" ht="25.5">
      <c r="A1000" s="35" t="s">
        <v>56</v>
      </c>
      <c r="E1000" s="39" t="s">
        <v>992</v>
      </c>
    </row>
    <row r="1001" spans="1:5" ht="12.75">
      <c r="A1001" s="35" t="s">
        <v>58</v>
      </c>
      <c r="E1001" s="40" t="s">
        <v>5</v>
      </c>
    </row>
    <row r="1002" spans="1:5" ht="12.75">
      <c r="A1002" t="s">
        <v>60</v>
      </c>
      <c r="E1002" s="39" t="s">
        <v>5</v>
      </c>
    </row>
    <row r="1003" spans="1:16" ht="25.5">
      <c r="A1003" t="s">
        <v>50</v>
      </c>
      <c s="34" t="s">
        <v>993</v>
      </c>
      <c s="34" t="s">
        <v>994</v>
      </c>
      <c s="35" t="s">
        <v>5</v>
      </c>
      <c s="6" t="s">
        <v>995</v>
      </c>
      <c s="36" t="s">
        <v>184</v>
      </c>
      <c s="37">
        <v>1</v>
      </c>
      <c s="36">
        <v>0</v>
      </c>
      <c s="36">
        <f>ROUND(G1003*H1003,6)</f>
      </c>
      <c r="L1003" s="38">
        <v>0</v>
      </c>
      <c s="32">
        <f>ROUND(ROUND(L1003,2)*ROUND(G1003,3),2)</f>
      </c>
      <c s="36" t="s">
        <v>86</v>
      </c>
      <c>
        <f>(M1003*21)/100</f>
      </c>
      <c t="s">
        <v>28</v>
      </c>
    </row>
    <row r="1004" spans="1:5" ht="25.5">
      <c r="A1004" s="35" t="s">
        <v>56</v>
      </c>
      <c r="E1004" s="39" t="s">
        <v>995</v>
      </c>
    </row>
    <row r="1005" spans="1:5" ht="12.75">
      <c r="A1005" s="35" t="s">
        <v>58</v>
      </c>
      <c r="E1005" s="40" t="s">
        <v>5</v>
      </c>
    </row>
    <row r="1006" spans="1:5" ht="12.75">
      <c r="A1006" t="s">
        <v>60</v>
      </c>
      <c r="E1006" s="39" t="s">
        <v>5</v>
      </c>
    </row>
    <row r="1007" spans="1:16" ht="25.5">
      <c r="A1007" t="s">
        <v>50</v>
      </c>
      <c s="34" t="s">
        <v>996</v>
      </c>
      <c s="34" t="s">
        <v>997</v>
      </c>
      <c s="35" t="s">
        <v>5</v>
      </c>
      <c s="6" t="s">
        <v>998</v>
      </c>
      <c s="36" t="s">
        <v>184</v>
      </c>
      <c s="37">
        <v>1</v>
      </c>
      <c s="36">
        <v>0</v>
      </c>
      <c s="36">
        <f>ROUND(G1007*H1007,6)</f>
      </c>
      <c r="L1007" s="38">
        <v>0</v>
      </c>
      <c s="32">
        <f>ROUND(ROUND(L1007,2)*ROUND(G1007,3),2)</f>
      </c>
      <c s="36" t="s">
        <v>86</v>
      </c>
      <c>
        <f>(M1007*21)/100</f>
      </c>
      <c t="s">
        <v>28</v>
      </c>
    </row>
    <row r="1008" spans="1:5" ht="25.5">
      <c r="A1008" s="35" t="s">
        <v>56</v>
      </c>
      <c r="E1008" s="39" t="s">
        <v>998</v>
      </c>
    </row>
    <row r="1009" spans="1:5" ht="12.75">
      <c r="A1009" s="35" t="s">
        <v>58</v>
      </c>
      <c r="E1009" s="40" t="s">
        <v>5</v>
      </c>
    </row>
    <row r="1010" spans="1:5" ht="12.75">
      <c r="A1010" t="s">
        <v>60</v>
      </c>
      <c r="E1010" s="39" t="s">
        <v>5</v>
      </c>
    </row>
    <row r="1011" spans="1:16" ht="25.5">
      <c r="A1011" t="s">
        <v>50</v>
      </c>
      <c s="34" t="s">
        <v>999</v>
      </c>
      <c s="34" t="s">
        <v>1000</v>
      </c>
      <c s="35" t="s">
        <v>5</v>
      </c>
      <c s="6" t="s">
        <v>1001</v>
      </c>
      <c s="36" t="s">
        <v>184</v>
      </c>
      <c s="37">
        <v>28</v>
      </c>
      <c s="36">
        <v>0</v>
      </c>
      <c s="36">
        <f>ROUND(G1011*H1011,6)</f>
      </c>
      <c r="L1011" s="38">
        <v>0</v>
      </c>
      <c s="32">
        <f>ROUND(ROUND(L1011,2)*ROUND(G1011,3),2)</f>
      </c>
      <c s="36" t="s">
        <v>86</v>
      </c>
      <c>
        <f>(M1011*21)/100</f>
      </c>
      <c t="s">
        <v>28</v>
      </c>
    </row>
    <row r="1012" spans="1:5" ht="25.5">
      <c r="A1012" s="35" t="s">
        <v>56</v>
      </c>
      <c r="E1012" s="39" t="s">
        <v>1001</v>
      </c>
    </row>
    <row r="1013" spans="1:5" ht="12.75">
      <c r="A1013" s="35" t="s">
        <v>58</v>
      </c>
      <c r="E1013" s="40" t="s">
        <v>5</v>
      </c>
    </row>
    <row r="1014" spans="1:5" ht="12.75">
      <c r="A1014" t="s">
        <v>60</v>
      </c>
      <c r="E1014" s="39" t="s">
        <v>5</v>
      </c>
    </row>
    <row r="1015" spans="1:16" ht="25.5">
      <c r="A1015" t="s">
        <v>50</v>
      </c>
      <c s="34" t="s">
        <v>1002</v>
      </c>
      <c s="34" t="s">
        <v>1003</v>
      </c>
      <c s="35" t="s">
        <v>5</v>
      </c>
      <c s="6" t="s">
        <v>1004</v>
      </c>
      <c s="36" t="s">
        <v>184</v>
      </c>
      <c s="37">
        <v>4</v>
      </c>
      <c s="36">
        <v>0</v>
      </c>
      <c s="36">
        <f>ROUND(G1015*H1015,6)</f>
      </c>
      <c r="L1015" s="38">
        <v>0</v>
      </c>
      <c s="32">
        <f>ROUND(ROUND(L1015,2)*ROUND(G1015,3),2)</f>
      </c>
      <c s="36" t="s">
        <v>86</v>
      </c>
      <c>
        <f>(M1015*21)/100</f>
      </c>
      <c t="s">
        <v>28</v>
      </c>
    </row>
    <row r="1016" spans="1:5" ht="25.5">
      <c r="A1016" s="35" t="s">
        <v>56</v>
      </c>
      <c r="E1016" s="39" t="s">
        <v>1004</v>
      </c>
    </row>
    <row r="1017" spans="1:5" ht="12.75">
      <c r="A1017" s="35" t="s">
        <v>58</v>
      </c>
      <c r="E1017" s="40" t="s">
        <v>5</v>
      </c>
    </row>
    <row r="1018" spans="1:5" ht="12.75">
      <c r="A1018" t="s">
        <v>60</v>
      </c>
      <c r="E1018" s="39" t="s">
        <v>5</v>
      </c>
    </row>
    <row r="1019" spans="1:16" ht="25.5">
      <c r="A1019" t="s">
        <v>50</v>
      </c>
      <c s="34" t="s">
        <v>1005</v>
      </c>
      <c s="34" t="s">
        <v>1006</v>
      </c>
      <c s="35" t="s">
        <v>5</v>
      </c>
      <c s="6" t="s">
        <v>1007</v>
      </c>
      <c s="36" t="s">
        <v>184</v>
      </c>
      <c s="37">
        <v>16</v>
      </c>
      <c s="36">
        <v>0</v>
      </c>
      <c s="36">
        <f>ROUND(G1019*H1019,6)</f>
      </c>
      <c r="L1019" s="38">
        <v>0</v>
      </c>
      <c s="32">
        <f>ROUND(ROUND(L1019,2)*ROUND(G1019,3),2)</f>
      </c>
      <c s="36" t="s">
        <v>86</v>
      </c>
      <c>
        <f>(M1019*21)/100</f>
      </c>
      <c t="s">
        <v>28</v>
      </c>
    </row>
    <row r="1020" spans="1:5" ht="25.5">
      <c r="A1020" s="35" t="s">
        <v>56</v>
      </c>
      <c r="E1020" s="39" t="s">
        <v>1007</v>
      </c>
    </row>
    <row r="1021" spans="1:5" ht="12.75">
      <c r="A1021" s="35" t="s">
        <v>58</v>
      </c>
      <c r="E1021" s="40" t="s">
        <v>5</v>
      </c>
    </row>
    <row r="1022" spans="1:5" ht="12.75">
      <c r="A1022" t="s">
        <v>60</v>
      </c>
      <c r="E1022" s="39" t="s">
        <v>5</v>
      </c>
    </row>
    <row r="1023" spans="1:13" ht="12.75">
      <c r="A1023" t="s">
        <v>47</v>
      </c>
      <c r="C1023" s="31" t="s">
        <v>1008</v>
      </c>
      <c r="E1023" s="33" t="s">
        <v>1009</v>
      </c>
      <c r="J1023" s="32">
        <f>0</f>
      </c>
      <c s="32">
        <f>0</f>
      </c>
      <c s="32">
        <f>0+L1024+L1028+L1032</f>
      </c>
      <c s="32">
        <f>0+M1024+M1028+M1032</f>
      </c>
    </row>
    <row r="1024" spans="1:16" ht="25.5">
      <c r="A1024" t="s">
        <v>50</v>
      </c>
      <c s="34" t="s">
        <v>1010</v>
      </c>
      <c s="34" t="s">
        <v>1011</v>
      </c>
      <c s="35" t="s">
        <v>5</v>
      </c>
      <c s="6" t="s">
        <v>1012</v>
      </c>
      <c s="36" t="s">
        <v>184</v>
      </c>
      <c s="37">
        <v>1</v>
      </c>
      <c s="36">
        <v>0</v>
      </c>
      <c s="36">
        <f>ROUND(G1024*H1024,6)</f>
      </c>
      <c r="L1024" s="38">
        <v>0</v>
      </c>
      <c s="32">
        <f>ROUND(ROUND(L1024,2)*ROUND(G1024,3),2)</f>
      </c>
      <c s="36" t="s">
        <v>86</v>
      </c>
      <c>
        <f>(M1024*21)/100</f>
      </c>
      <c t="s">
        <v>28</v>
      </c>
    </row>
    <row r="1025" spans="1:5" ht="25.5">
      <c r="A1025" s="35" t="s">
        <v>56</v>
      </c>
      <c r="E1025" s="39" t="s">
        <v>1012</v>
      </c>
    </row>
    <row r="1026" spans="1:5" ht="12.75">
      <c r="A1026" s="35" t="s">
        <v>58</v>
      </c>
      <c r="E1026" s="40" t="s">
        <v>5</v>
      </c>
    </row>
    <row r="1027" spans="1:5" ht="12.75">
      <c r="A1027" t="s">
        <v>60</v>
      </c>
      <c r="E1027" s="39" t="s">
        <v>5</v>
      </c>
    </row>
    <row r="1028" spans="1:16" ht="25.5">
      <c r="A1028" t="s">
        <v>50</v>
      </c>
      <c s="34" t="s">
        <v>1013</v>
      </c>
      <c s="34" t="s">
        <v>1014</v>
      </c>
      <c s="35" t="s">
        <v>5</v>
      </c>
      <c s="6" t="s">
        <v>1015</v>
      </c>
      <c s="36" t="s">
        <v>184</v>
      </c>
      <c s="37">
        <v>1</v>
      </c>
      <c s="36">
        <v>0</v>
      </c>
      <c s="36">
        <f>ROUND(G1028*H1028,6)</f>
      </c>
      <c r="L1028" s="38">
        <v>0</v>
      </c>
      <c s="32">
        <f>ROUND(ROUND(L1028,2)*ROUND(G1028,3),2)</f>
      </c>
      <c s="36" t="s">
        <v>86</v>
      </c>
      <c>
        <f>(M1028*21)/100</f>
      </c>
      <c t="s">
        <v>28</v>
      </c>
    </row>
    <row r="1029" spans="1:5" ht="25.5">
      <c r="A1029" s="35" t="s">
        <v>56</v>
      </c>
      <c r="E1029" s="39" t="s">
        <v>1015</v>
      </c>
    </row>
    <row r="1030" spans="1:5" ht="12.75">
      <c r="A1030" s="35" t="s">
        <v>58</v>
      </c>
      <c r="E1030" s="40" t="s">
        <v>5</v>
      </c>
    </row>
    <row r="1031" spans="1:5" ht="12.75">
      <c r="A1031" t="s">
        <v>60</v>
      </c>
      <c r="E1031" s="39" t="s">
        <v>5</v>
      </c>
    </row>
    <row r="1032" spans="1:16" ht="25.5">
      <c r="A1032" t="s">
        <v>50</v>
      </c>
      <c s="34" t="s">
        <v>1016</v>
      </c>
      <c s="34" t="s">
        <v>1017</v>
      </c>
      <c s="35" t="s">
        <v>5</v>
      </c>
      <c s="6" t="s">
        <v>1018</v>
      </c>
      <c s="36" t="s">
        <v>184</v>
      </c>
      <c s="37">
        <v>1</v>
      </c>
      <c s="36">
        <v>0</v>
      </c>
      <c s="36">
        <f>ROUND(G1032*H1032,6)</f>
      </c>
      <c r="L1032" s="38">
        <v>0</v>
      </c>
      <c s="32">
        <f>ROUND(ROUND(L1032,2)*ROUND(G1032,3),2)</f>
      </c>
      <c s="36" t="s">
        <v>86</v>
      </c>
      <c>
        <f>(M1032*21)/100</f>
      </c>
      <c t="s">
        <v>28</v>
      </c>
    </row>
    <row r="1033" spans="1:5" ht="25.5">
      <c r="A1033" s="35" t="s">
        <v>56</v>
      </c>
      <c r="E1033" s="39" t="s">
        <v>1018</v>
      </c>
    </row>
    <row r="1034" spans="1:5" ht="12.75">
      <c r="A1034" s="35" t="s">
        <v>58</v>
      </c>
      <c r="E1034" s="40" t="s">
        <v>5</v>
      </c>
    </row>
    <row r="1035" spans="1:5" ht="12.75">
      <c r="A1035" t="s">
        <v>60</v>
      </c>
      <c r="E1035" s="39" t="s">
        <v>5</v>
      </c>
    </row>
    <row r="1036" spans="1:13" ht="12.75">
      <c r="A1036" t="s">
        <v>47</v>
      </c>
      <c r="C1036" s="31" t="s">
        <v>1019</v>
      </c>
      <c r="E1036" s="33" t="s">
        <v>1020</v>
      </c>
      <c r="J1036" s="32">
        <f>0</f>
      </c>
      <c s="32">
        <f>0</f>
      </c>
      <c s="32">
        <f>0+L1037+L1041+L1045</f>
      </c>
      <c s="32">
        <f>0+M1037+M1041+M1045</f>
      </c>
    </row>
    <row r="1037" spans="1:16" ht="25.5">
      <c r="A1037" t="s">
        <v>50</v>
      </c>
      <c s="34" t="s">
        <v>1021</v>
      </c>
      <c s="34" t="s">
        <v>1022</v>
      </c>
      <c s="35" t="s">
        <v>5</v>
      </c>
      <c s="6" t="s">
        <v>1023</v>
      </c>
      <c s="36" t="s">
        <v>184</v>
      </c>
      <c s="37">
        <v>1</v>
      </c>
      <c s="36">
        <v>0</v>
      </c>
      <c s="36">
        <f>ROUND(G1037*H1037,6)</f>
      </c>
      <c r="L1037" s="38">
        <v>0</v>
      </c>
      <c s="32">
        <f>ROUND(ROUND(L1037,2)*ROUND(G1037,3),2)</f>
      </c>
      <c s="36" t="s">
        <v>86</v>
      </c>
      <c>
        <f>(M1037*21)/100</f>
      </c>
      <c t="s">
        <v>28</v>
      </c>
    </row>
    <row r="1038" spans="1:5" ht="25.5">
      <c r="A1038" s="35" t="s">
        <v>56</v>
      </c>
      <c r="E1038" s="39" t="s">
        <v>1023</v>
      </c>
    </row>
    <row r="1039" spans="1:5" ht="12.75">
      <c r="A1039" s="35" t="s">
        <v>58</v>
      </c>
      <c r="E1039" s="40" t="s">
        <v>5</v>
      </c>
    </row>
    <row r="1040" spans="1:5" ht="12.75">
      <c r="A1040" t="s">
        <v>60</v>
      </c>
      <c r="E1040" s="39" t="s">
        <v>5</v>
      </c>
    </row>
    <row r="1041" spans="1:16" ht="25.5">
      <c r="A1041" t="s">
        <v>50</v>
      </c>
      <c s="34" t="s">
        <v>1024</v>
      </c>
      <c s="34" t="s">
        <v>1025</v>
      </c>
      <c s="35" t="s">
        <v>5</v>
      </c>
      <c s="6" t="s">
        <v>1026</v>
      </c>
      <c s="36" t="s">
        <v>184</v>
      </c>
      <c s="37">
        <v>1</v>
      </c>
      <c s="36">
        <v>0</v>
      </c>
      <c s="36">
        <f>ROUND(G1041*H1041,6)</f>
      </c>
      <c r="L1041" s="38">
        <v>0</v>
      </c>
      <c s="32">
        <f>ROUND(ROUND(L1041,2)*ROUND(G1041,3),2)</f>
      </c>
      <c s="36" t="s">
        <v>86</v>
      </c>
      <c>
        <f>(M1041*21)/100</f>
      </c>
      <c t="s">
        <v>28</v>
      </c>
    </row>
    <row r="1042" spans="1:5" ht="25.5">
      <c r="A1042" s="35" t="s">
        <v>56</v>
      </c>
      <c r="E1042" s="39" t="s">
        <v>1026</v>
      </c>
    </row>
    <row r="1043" spans="1:5" ht="12.75">
      <c r="A1043" s="35" t="s">
        <v>58</v>
      </c>
      <c r="E1043" s="40" t="s">
        <v>5</v>
      </c>
    </row>
    <row r="1044" spans="1:5" ht="12.75">
      <c r="A1044" t="s">
        <v>60</v>
      </c>
      <c r="E1044" s="39" t="s">
        <v>5</v>
      </c>
    </row>
    <row r="1045" spans="1:16" ht="25.5">
      <c r="A1045" t="s">
        <v>50</v>
      </c>
      <c s="34" t="s">
        <v>1027</v>
      </c>
      <c s="34" t="s">
        <v>1028</v>
      </c>
      <c s="35" t="s">
        <v>5</v>
      </c>
      <c s="6" t="s">
        <v>1029</v>
      </c>
      <c s="36" t="s">
        <v>184</v>
      </c>
      <c s="37">
        <v>1</v>
      </c>
      <c s="36">
        <v>0</v>
      </c>
      <c s="36">
        <f>ROUND(G1045*H1045,6)</f>
      </c>
      <c r="L1045" s="38">
        <v>0</v>
      </c>
      <c s="32">
        <f>ROUND(ROUND(L1045,2)*ROUND(G1045,3),2)</f>
      </c>
      <c s="36" t="s">
        <v>86</v>
      </c>
      <c>
        <f>(M1045*21)/100</f>
      </c>
      <c t="s">
        <v>28</v>
      </c>
    </row>
    <row r="1046" spans="1:5" ht="25.5">
      <c r="A1046" s="35" t="s">
        <v>56</v>
      </c>
      <c r="E1046" s="39" t="s">
        <v>1029</v>
      </c>
    </row>
    <row r="1047" spans="1:5" ht="12.75">
      <c r="A1047" s="35" t="s">
        <v>58</v>
      </c>
      <c r="E1047" s="40" t="s">
        <v>5</v>
      </c>
    </row>
    <row r="1048" spans="1:5" ht="12.75">
      <c r="A1048" t="s">
        <v>60</v>
      </c>
      <c r="E1048" s="39" t="s">
        <v>5</v>
      </c>
    </row>
    <row r="1049" spans="1:13" ht="12.75">
      <c r="A1049" t="s">
        <v>47</v>
      </c>
      <c r="C1049" s="31" t="s">
        <v>1030</v>
      </c>
      <c r="E1049" s="33" t="s">
        <v>1031</v>
      </c>
      <c r="J1049" s="32">
        <f>0</f>
      </c>
      <c s="32">
        <f>0</f>
      </c>
      <c s="32">
        <f>0+L1050+L1054+L1058+L1062+L1066+L1070+L1074+L1078+L1082+L1086+L1090+L1094+L1098+L1102+L1106+L1110+L1114+L1118+L1122+L1126+L1130+L1134+L1138+L1142</f>
      </c>
      <c s="32">
        <f>0+M1050+M1054+M1058+M1062+M1066+M1070+M1074+M1078+M1082+M1086+M1090+M1094+M1098+M1102+M1106+M1110+M1114+M1118+M1122+M1126+M1130+M1134+M1138+M1142</f>
      </c>
    </row>
    <row r="1050" spans="1:16" ht="25.5">
      <c r="A1050" t="s">
        <v>50</v>
      </c>
      <c s="34" t="s">
        <v>1032</v>
      </c>
      <c s="34" t="s">
        <v>1033</v>
      </c>
      <c s="35" t="s">
        <v>5</v>
      </c>
      <c s="6" t="s">
        <v>1034</v>
      </c>
      <c s="36" t="s">
        <v>184</v>
      </c>
      <c s="37">
        <v>1</v>
      </c>
      <c s="36">
        <v>0</v>
      </c>
      <c s="36">
        <f>ROUND(G1050*H1050,6)</f>
      </c>
      <c r="L1050" s="38">
        <v>0</v>
      </c>
      <c s="32">
        <f>ROUND(ROUND(L1050,2)*ROUND(G1050,3),2)</f>
      </c>
      <c s="36" t="s">
        <v>86</v>
      </c>
      <c>
        <f>(M1050*21)/100</f>
      </c>
      <c t="s">
        <v>28</v>
      </c>
    </row>
    <row r="1051" spans="1:5" ht="25.5">
      <c r="A1051" s="35" t="s">
        <v>56</v>
      </c>
      <c r="E1051" s="39" t="s">
        <v>1034</v>
      </c>
    </row>
    <row r="1052" spans="1:5" ht="12.75">
      <c r="A1052" s="35" t="s">
        <v>58</v>
      </c>
      <c r="E1052" s="40" t="s">
        <v>5</v>
      </c>
    </row>
    <row r="1053" spans="1:5" ht="12.75">
      <c r="A1053" t="s">
        <v>60</v>
      </c>
      <c r="E1053" s="39" t="s">
        <v>5</v>
      </c>
    </row>
    <row r="1054" spans="1:16" ht="25.5">
      <c r="A1054" t="s">
        <v>50</v>
      </c>
      <c s="34" t="s">
        <v>1035</v>
      </c>
      <c s="34" t="s">
        <v>1036</v>
      </c>
      <c s="35" t="s">
        <v>5</v>
      </c>
      <c s="6" t="s">
        <v>1037</v>
      </c>
      <c s="36" t="s">
        <v>184</v>
      </c>
      <c s="37">
        <v>1</v>
      </c>
      <c s="36">
        <v>0</v>
      </c>
      <c s="36">
        <f>ROUND(G1054*H1054,6)</f>
      </c>
      <c r="L1054" s="38">
        <v>0</v>
      </c>
      <c s="32">
        <f>ROUND(ROUND(L1054,2)*ROUND(G1054,3),2)</f>
      </c>
      <c s="36" t="s">
        <v>86</v>
      </c>
      <c>
        <f>(M1054*21)/100</f>
      </c>
      <c t="s">
        <v>28</v>
      </c>
    </row>
    <row r="1055" spans="1:5" ht="25.5">
      <c r="A1055" s="35" t="s">
        <v>56</v>
      </c>
      <c r="E1055" s="39" t="s">
        <v>1037</v>
      </c>
    </row>
    <row r="1056" spans="1:5" ht="12.75">
      <c r="A1056" s="35" t="s">
        <v>58</v>
      </c>
      <c r="E1056" s="40" t="s">
        <v>5</v>
      </c>
    </row>
    <row r="1057" spans="1:5" ht="12.75">
      <c r="A1057" t="s">
        <v>60</v>
      </c>
      <c r="E1057" s="39" t="s">
        <v>5</v>
      </c>
    </row>
    <row r="1058" spans="1:16" ht="25.5">
      <c r="A1058" t="s">
        <v>50</v>
      </c>
      <c s="34" t="s">
        <v>1038</v>
      </c>
      <c s="34" t="s">
        <v>1039</v>
      </c>
      <c s="35" t="s">
        <v>5</v>
      </c>
      <c s="6" t="s">
        <v>1040</v>
      </c>
      <c s="36" t="s">
        <v>184</v>
      </c>
      <c s="37">
        <v>1</v>
      </c>
      <c s="36">
        <v>0</v>
      </c>
      <c s="36">
        <f>ROUND(G1058*H1058,6)</f>
      </c>
      <c r="L1058" s="38">
        <v>0</v>
      </c>
      <c s="32">
        <f>ROUND(ROUND(L1058,2)*ROUND(G1058,3),2)</f>
      </c>
      <c s="36" t="s">
        <v>86</v>
      </c>
      <c>
        <f>(M1058*21)/100</f>
      </c>
      <c t="s">
        <v>28</v>
      </c>
    </row>
    <row r="1059" spans="1:5" ht="25.5">
      <c r="A1059" s="35" t="s">
        <v>56</v>
      </c>
      <c r="E1059" s="39" t="s">
        <v>1040</v>
      </c>
    </row>
    <row r="1060" spans="1:5" ht="12.75">
      <c r="A1060" s="35" t="s">
        <v>58</v>
      </c>
      <c r="E1060" s="40" t="s">
        <v>5</v>
      </c>
    </row>
    <row r="1061" spans="1:5" ht="12.75">
      <c r="A1061" t="s">
        <v>60</v>
      </c>
      <c r="E1061" s="39" t="s">
        <v>5</v>
      </c>
    </row>
    <row r="1062" spans="1:16" ht="25.5">
      <c r="A1062" t="s">
        <v>50</v>
      </c>
      <c s="34" t="s">
        <v>1041</v>
      </c>
      <c s="34" t="s">
        <v>1042</v>
      </c>
      <c s="35" t="s">
        <v>5</v>
      </c>
      <c s="6" t="s">
        <v>1043</v>
      </c>
      <c s="36" t="s">
        <v>184</v>
      </c>
      <c s="37">
        <v>1</v>
      </c>
      <c s="36">
        <v>0</v>
      </c>
      <c s="36">
        <f>ROUND(G1062*H1062,6)</f>
      </c>
      <c r="L1062" s="38">
        <v>0</v>
      </c>
      <c s="32">
        <f>ROUND(ROUND(L1062,2)*ROUND(G1062,3),2)</f>
      </c>
      <c s="36" t="s">
        <v>86</v>
      </c>
      <c>
        <f>(M1062*21)/100</f>
      </c>
      <c t="s">
        <v>28</v>
      </c>
    </row>
    <row r="1063" spans="1:5" ht="25.5">
      <c r="A1063" s="35" t="s">
        <v>56</v>
      </c>
      <c r="E1063" s="39" t="s">
        <v>1043</v>
      </c>
    </row>
    <row r="1064" spans="1:5" ht="12.75">
      <c r="A1064" s="35" t="s">
        <v>58</v>
      </c>
      <c r="E1064" s="40" t="s">
        <v>5</v>
      </c>
    </row>
    <row r="1065" spans="1:5" ht="12.75">
      <c r="A1065" t="s">
        <v>60</v>
      </c>
      <c r="E1065" s="39" t="s">
        <v>5</v>
      </c>
    </row>
    <row r="1066" spans="1:16" ht="25.5">
      <c r="A1066" t="s">
        <v>50</v>
      </c>
      <c s="34" t="s">
        <v>1044</v>
      </c>
      <c s="34" t="s">
        <v>1045</v>
      </c>
      <c s="35" t="s">
        <v>5</v>
      </c>
      <c s="6" t="s">
        <v>1046</v>
      </c>
      <c s="36" t="s">
        <v>184</v>
      </c>
      <c s="37">
        <v>1</v>
      </c>
      <c s="36">
        <v>0</v>
      </c>
      <c s="36">
        <f>ROUND(G1066*H1066,6)</f>
      </c>
      <c r="L1066" s="38">
        <v>0</v>
      </c>
      <c s="32">
        <f>ROUND(ROUND(L1066,2)*ROUND(G1066,3),2)</f>
      </c>
      <c s="36" t="s">
        <v>86</v>
      </c>
      <c>
        <f>(M1066*21)/100</f>
      </c>
      <c t="s">
        <v>28</v>
      </c>
    </row>
    <row r="1067" spans="1:5" ht="25.5">
      <c r="A1067" s="35" t="s">
        <v>56</v>
      </c>
      <c r="E1067" s="39" t="s">
        <v>1046</v>
      </c>
    </row>
    <row r="1068" spans="1:5" ht="12.75">
      <c r="A1068" s="35" t="s">
        <v>58</v>
      </c>
      <c r="E1068" s="40" t="s">
        <v>5</v>
      </c>
    </row>
    <row r="1069" spans="1:5" ht="12.75">
      <c r="A1069" t="s">
        <v>60</v>
      </c>
      <c r="E1069" s="39" t="s">
        <v>5</v>
      </c>
    </row>
    <row r="1070" spans="1:16" ht="25.5">
      <c r="A1070" t="s">
        <v>50</v>
      </c>
      <c s="34" t="s">
        <v>1047</v>
      </c>
      <c s="34" t="s">
        <v>1048</v>
      </c>
      <c s="35" t="s">
        <v>5</v>
      </c>
      <c s="6" t="s">
        <v>1049</v>
      </c>
      <c s="36" t="s">
        <v>184</v>
      </c>
      <c s="37">
        <v>1</v>
      </c>
      <c s="36">
        <v>0</v>
      </c>
      <c s="36">
        <f>ROUND(G1070*H1070,6)</f>
      </c>
      <c r="L1070" s="38">
        <v>0</v>
      </c>
      <c s="32">
        <f>ROUND(ROUND(L1070,2)*ROUND(G1070,3),2)</f>
      </c>
      <c s="36" t="s">
        <v>86</v>
      </c>
      <c>
        <f>(M1070*21)/100</f>
      </c>
      <c t="s">
        <v>28</v>
      </c>
    </row>
    <row r="1071" spans="1:5" ht="25.5">
      <c r="A1071" s="35" t="s">
        <v>56</v>
      </c>
      <c r="E1071" s="39" t="s">
        <v>1049</v>
      </c>
    </row>
    <row r="1072" spans="1:5" ht="12.75">
      <c r="A1072" s="35" t="s">
        <v>58</v>
      </c>
      <c r="E1072" s="40" t="s">
        <v>5</v>
      </c>
    </row>
    <row r="1073" spans="1:5" ht="12.75">
      <c r="A1073" t="s">
        <v>60</v>
      </c>
      <c r="E1073" s="39" t="s">
        <v>5</v>
      </c>
    </row>
    <row r="1074" spans="1:16" ht="25.5">
      <c r="A1074" t="s">
        <v>50</v>
      </c>
      <c s="34" t="s">
        <v>1050</v>
      </c>
      <c s="34" t="s">
        <v>1051</v>
      </c>
      <c s="35" t="s">
        <v>5</v>
      </c>
      <c s="6" t="s">
        <v>1052</v>
      </c>
      <c s="36" t="s">
        <v>184</v>
      </c>
      <c s="37">
        <v>1</v>
      </c>
      <c s="36">
        <v>0</v>
      </c>
      <c s="36">
        <f>ROUND(G1074*H1074,6)</f>
      </c>
      <c r="L1074" s="38">
        <v>0</v>
      </c>
      <c s="32">
        <f>ROUND(ROUND(L1074,2)*ROUND(G1074,3),2)</f>
      </c>
      <c s="36" t="s">
        <v>86</v>
      </c>
      <c>
        <f>(M1074*21)/100</f>
      </c>
      <c t="s">
        <v>28</v>
      </c>
    </row>
    <row r="1075" spans="1:5" ht="25.5">
      <c r="A1075" s="35" t="s">
        <v>56</v>
      </c>
      <c r="E1075" s="39" t="s">
        <v>1052</v>
      </c>
    </row>
    <row r="1076" spans="1:5" ht="12.75">
      <c r="A1076" s="35" t="s">
        <v>58</v>
      </c>
      <c r="E1076" s="40" t="s">
        <v>5</v>
      </c>
    </row>
    <row r="1077" spans="1:5" ht="12.75">
      <c r="A1077" t="s">
        <v>60</v>
      </c>
      <c r="E1077" s="39" t="s">
        <v>5</v>
      </c>
    </row>
    <row r="1078" spans="1:16" ht="25.5">
      <c r="A1078" t="s">
        <v>50</v>
      </c>
      <c s="34" t="s">
        <v>1053</v>
      </c>
      <c s="34" t="s">
        <v>1054</v>
      </c>
      <c s="35" t="s">
        <v>5</v>
      </c>
      <c s="6" t="s">
        <v>1055</v>
      </c>
      <c s="36" t="s">
        <v>184</v>
      </c>
      <c s="37">
        <v>1</v>
      </c>
      <c s="36">
        <v>0</v>
      </c>
      <c s="36">
        <f>ROUND(G1078*H1078,6)</f>
      </c>
      <c r="L1078" s="38">
        <v>0</v>
      </c>
      <c s="32">
        <f>ROUND(ROUND(L1078,2)*ROUND(G1078,3),2)</f>
      </c>
      <c s="36" t="s">
        <v>86</v>
      </c>
      <c>
        <f>(M1078*21)/100</f>
      </c>
      <c t="s">
        <v>28</v>
      </c>
    </row>
    <row r="1079" spans="1:5" ht="25.5">
      <c r="A1079" s="35" t="s">
        <v>56</v>
      </c>
      <c r="E1079" s="39" t="s">
        <v>1055</v>
      </c>
    </row>
    <row r="1080" spans="1:5" ht="12.75">
      <c r="A1080" s="35" t="s">
        <v>58</v>
      </c>
      <c r="E1080" s="40" t="s">
        <v>5</v>
      </c>
    </row>
    <row r="1081" spans="1:5" ht="12.75">
      <c r="A1081" t="s">
        <v>60</v>
      </c>
      <c r="E1081" s="39" t="s">
        <v>5</v>
      </c>
    </row>
    <row r="1082" spans="1:16" ht="25.5">
      <c r="A1082" t="s">
        <v>50</v>
      </c>
      <c s="34" t="s">
        <v>1056</v>
      </c>
      <c s="34" t="s">
        <v>1057</v>
      </c>
      <c s="35" t="s">
        <v>5</v>
      </c>
      <c s="6" t="s">
        <v>1058</v>
      </c>
      <c s="36" t="s">
        <v>184</v>
      </c>
      <c s="37">
        <v>1</v>
      </c>
      <c s="36">
        <v>0</v>
      </c>
      <c s="36">
        <f>ROUND(G1082*H1082,6)</f>
      </c>
      <c r="L1082" s="38">
        <v>0</v>
      </c>
      <c s="32">
        <f>ROUND(ROUND(L1082,2)*ROUND(G1082,3),2)</f>
      </c>
      <c s="36" t="s">
        <v>86</v>
      </c>
      <c>
        <f>(M1082*21)/100</f>
      </c>
      <c t="s">
        <v>28</v>
      </c>
    </row>
    <row r="1083" spans="1:5" ht="25.5">
      <c r="A1083" s="35" t="s">
        <v>56</v>
      </c>
      <c r="E1083" s="39" t="s">
        <v>1058</v>
      </c>
    </row>
    <row r="1084" spans="1:5" ht="12.75">
      <c r="A1084" s="35" t="s">
        <v>58</v>
      </c>
      <c r="E1084" s="40" t="s">
        <v>5</v>
      </c>
    </row>
    <row r="1085" spans="1:5" ht="12.75">
      <c r="A1085" t="s">
        <v>60</v>
      </c>
      <c r="E1085" s="39" t="s">
        <v>5</v>
      </c>
    </row>
    <row r="1086" spans="1:16" ht="25.5">
      <c r="A1086" t="s">
        <v>50</v>
      </c>
      <c s="34" t="s">
        <v>1059</v>
      </c>
      <c s="34" t="s">
        <v>1060</v>
      </c>
      <c s="35" t="s">
        <v>5</v>
      </c>
      <c s="6" t="s">
        <v>1061</v>
      </c>
      <c s="36" t="s">
        <v>184</v>
      </c>
      <c s="37">
        <v>1</v>
      </c>
      <c s="36">
        <v>0</v>
      </c>
      <c s="36">
        <f>ROUND(G1086*H1086,6)</f>
      </c>
      <c r="L1086" s="38">
        <v>0</v>
      </c>
      <c s="32">
        <f>ROUND(ROUND(L1086,2)*ROUND(G1086,3),2)</f>
      </c>
      <c s="36" t="s">
        <v>86</v>
      </c>
      <c>
        <f>(M1086*21)/100</f>
      </c>
      <c t="s">
        <v>28</v>
      </c>
    </row>
    <row r="1087" spans="1:5" ht="25.5">
      <c r="A1087" s="35" t="s">
        <v>56</v>
      </c>
      <c r="E1087" s="39" t="s">
        <v>1061</v>
      </c>
    </row>
    <row r="1088" spans="1:5" ht="12.75">
      <c r="A1088" s="35" t="s">
        <v>58</v>
      </c>
      <c r="E1088" s="40" t="s">
        <v>5</v>
      </c>
    </row>
    <row r="1089" spans="1:5" ht="12.75">
      <c r="A1089" t="s">
        <v>60</v>
      </c>
      <c r="E1089" s="39" t="s">
        <v>5</v>
      </c>
    </row>
    <row r="1090" spans="1:16" ht="25.5">
      <c r="A1090" t="s">
        <v>50</v>
      </c>
      <c s="34" t="s">
        <v>1062</v>
      </c>
      <c s="34" t="s">
        <v>1063</v>
      </c>
      <c s="35" t="s">
        <v>5</v>
      </c>
      <c s="6" t="s">
        <v>1064</v>
      </c>
      <c s="36" t="s">
        <v>184</v>
      </c>
      <c s="37">
        <v>1</v>
      </c>
      <c s="36">
        <v>0</v>
      </c>
      <c s="36">
        <f>ROUND(G1090*H1090,6)</f>
      </c>
      <c r="L1090" s="38">
        <v>0</v>
      </c>
      <c s="32">
        <f>ROUND(ROUND(L1090,2)*ROUND(G1090,3),2)</f>
      </c>
      <c s="36" t="s">
        <v>86</v>
      </c>
      <c>
        <f>(M1090*21)/100</f>
      </c>
      <c t="s">
        <v>28</v>
      </c>
    </row>
    <row r="1091" spans="1:5" ht="25.5">
      <c r="A1091" s="35" t="s">
        <v>56</v>
      </c>
      <c r="E1091" s="39" t="s">
        <v>1064</v>
      </c>
    </row>
    <row r="1092" spans="1:5" ht="12.75">
      <c r="A1092" s="35" t="s">
        <v>58</v>
      </c>
      <c r="E1092" s="40" t="s">
        <v>5</v>
      </c>
    </row>
    <row r="1093" spans="1:5" ht="12.75">
      <c r="A1093" t="s">
        <v>60</v>
      </c>
      <c r="E1093" s="39" t="s">
        <v>5</v>
      </c>
    </row>
    <row r="1094" spans="1:16" ht="25.5">
      <c r="A1094" t="s">
        <v>50</v>
      </c>
      <c s="34" t="s">
        <v>1065</v>
      </c>
      <c s="34" t="s">
        <v>1066</v>
      </c>
      <c s="35" t="s">
        <v>5</v>
      </c>
      <c s="6" t="s">
        <v>1067</v>
      </c>
      <c s="36" t="s">
        <v>184</v>
      </c>
      <c s="37">
        <v>1</v>
      </c>
      <c s="36">
        <v>0</v>
      </c>
      <c s="36">
        <f>ROUND(G1094*H1094,6)</f>
      </c>
      <c r="L1094" s="38">
        <v>0</v>
      </c>
      <c s="32">
        <f>ROUND(ROUND(L1094,2)*ROUND(G1094,3),2)</f>
      </c>
      <c s="36" t="s">
        <v>86</v>
      </c>
      <c>
        <f>(M1094*21)/100</f>
      </c>
      <c t="s">
        <v>28</v>
      </c>
    </row>
    <row r="1095" spans="1:5" ht="25.5">
      <c r="A1095" s="35" t="s">
        <v>56</v>
      </c>
      <c r="E1095" s="39" t="s">
        <v>1067</v>
      </c>
    </row>
    <row r="1096" spans="1:5" ht="12.75">
      <c r="A1096" s="35" t="s">
        <v>58</v>
      </c>
      <c r="E1096" s="40" t="s">
        <v>5</v>
      </c>
    </row>
    <row r="1097" spans="1:5" ht="12.75">
      <c r="A1097" t="s">
        <v>60</v>
      </c>
      <c r="E1097" s="39" t="s">
        <v>5</v>
      </c>
    </row>
    <row r="1098" spans="1:16" ht="25.5">
      <c r="A1098" t="s">
        <v>50</v>
      </c>
      <c s="34" t="s">
        <v>1068</v>
      </c>
      <c s="34" t="s">
        <v>1069</v>
      </c>
      <c s="35" t="s">
        <v>5</v>
      </c>
      <c s="6" t="s">
        <v>1070</v>
      </c>
      <c s="36" t="s">
        <v>184</v>
      </c>
      <c s="37">
        <v>1</v>
      </c>
      <c s="36">
        <v>0</v>
      </c>
      <c s="36">
        <f>ROUND(G1098*H1098,6)</f>
      </c>
      <c r="L1098" s="38">
        <v>0</v>
      </c>
      <c s="32">
        <f>ROUND(ROUND(L1098,2)*ROUND(G1098,3),2)</f>
      </c>
      <c s="36" t="s">
        <v>86</v>
      </c>
      <c>
        <f>(M1098*21)/100</f>
      </c>
      <c t="s">
        <v>28</v>
      </c>
    </row>
    <row r="1099" spans="1:5" ht="25.5">
      <c r="A1099" s="35" t="s">
        <v>56</v>
      </c>
      <c r="E1099" s="39" t="s">
        <v>1070</v>
      </c>
    </row>
    <row r="1100" spans="1:5" ht="12.75">
      <c r="A1100" s="35" t="s">
        <v>58</v>
      </c>
      <c r="E1100" s="40" t="s">
        <v>5</v>
      </c>
    </row>
    <row r="1101" spans="1:5" ht="12.75">
      <c r="A1101" t="s">
        <v>60</v>
      </c>
      <c r="E1101" s="39" t="s">
        <v>5</v>
      </c>
    </row>
    <row r="1102" spans="1:16" ht="25.5">
      <c r="A1102" t="s">
        <v>50</v>
      </c>
      <c s="34" t="s">
        <v>1071</v>
      </c>
      <c s="34" t="s">
        <v>1072</v>
      </c>
      <c s="35" t="s">
        <v>5</v>
      </c>
      <c s="6" t="s">
        <v>1073</v>
      </c>
      <c s="36" t="s">
        <v>184</v>
      </c>
      <c s="37">
        <v>1</v>
      </c>
      <c s="36">
        <v>0</v>
      </c>
      <c s="36">
        <f>ROUND(G1102*H1102,6)</f>
      </c>
      <c r="L1102" s="38">
        <v>0</v>
      </c>
      <c s="32">
        <f>ROUND(ROUND(L1102,2)*ROUND(G1102,3),2)</f>
      </c>
      <c s="36" t="s">
        <v>86</v>
      </c>
      <c>
        <f>(M1102*21)/100</f>
      </c>
      <c t="s">
        <v>28</v>
      </c>
    </row>
    <row r="1103" spans="1:5" ht="25.5">
      <c r="A1103" s="35" t="s">
        <v>56</v>
      </c>
      <c r="E1103" s="39" t="s">
        <v>1073</v>
      </c>
    </row>
    <row r="1104" spans="1:5" ht="12.75">
      <c r="A1104" s="35" t="s">
        <v>58</v>
      </c>
      <c r="E1104" s="40" t="s">
        <v>5</v>
      </c>
    </row>
    <row r="1105" spans="1:5" ht="12.75">
      <c r="A1105" t="s">
        <v>60</v>
      </c>
      <c r="E1105" s="39" t="s">
        <v>5</v>
      </c>
    </row>
    <row r="1106" spans="1:16" ht="25.5">
      <c r="A1106" t="s">
        <v>50</v>
      </c>
      <c s="34" t="s">
        <v>1074</v>
      </c>
      <c s="34" t="s">
        <v>1075</v>
      </c>
      <c s="35" t="s">
        <v>5</v>
      </c>
      <c s="6" t="s">
        <v>1076</v>
      </c>
      <c s="36" t="s">
        <v>184</v>
      </c>
      <c s="37">
        <v>1</v>
      </c>
      <c s="36">
        <v>0</v>
      </c>
      <c s="36">
        <f>ROUND(G1106*H1106,6)</f>
      </c>
      <c r="L1106" s="38">
        <v>0</v>
      </c>
      <c s="32">
        <f>ROUND(ROUND(L1106,2)*ROUND(G1106,3),2)</f>
      </c>
      <c s="36" t="s">
        <v>86</v>
      </c>
      <c>
        <f>(M1106*21)/100</f>
      </c>
      <c t="s">
        <v>28</v>
      </c>
    </row>
    <row r="1107" spans="1:5" ht="25.5">
      <c r="A1107" s="35" t="s">
        <v>56</v>
      </c>
      <c r="E1107" s="39" t="s">
        <v>1076</v>
      </c>
    </row>
    <row r="1108" spans="1:5" ht="12.75">
      <c r="A1108" s="35" t="s">
        <v>58</v>
      </c>
      <c r="E1108" s="40" t="s">
        <v>5</v>
      </c>
    </row>
    <row r="1109" spans="1:5" ht="12.75">
      <c r="A1109" t="s">
        <v>60</v>
      </c>
      <c r="E1109" s="39" t="s">
        <v>5</v>
      </c>
    </row>
    <row r="1110" spans="1:16" ht="25.5">
      <c r="A1110" t="s">
        <v>50</v>
      </c>
      <c s="34" t="s">
        <v>1077</v>
      </c>
      <c s="34" t="s">
        <v>1078</v>
      </c>
      <c s="35" t="s">
        <v>5</v>
      </c>
      <c s="6" t="s">
        <v>1079</v>
      </c>
      <c s="36" t="s">
        <v>184</v>
      </c>
      <c s="37">
        <v>1</v>
      </c>
      <c s="36">
        <v>0</v>
      </c>
      <c s="36">
        <f>ROUND(G1110*H1110,6)</f>
      </c>
      <c r="L1110" s="38">
        <v>0</v>
      </c>
      <c s="32">
        <f>ROUND(ROUND(L1110,2)*ROUND(G1110,3),2)</f>
      </c>
      <c s="36" t="s">
        <v>86</v>
      </c>
      <c>
        <f>(M1110*21)/100</f>
      </c>
      <c t="s">
        <v>28</v>
      </c>
    </row>
    <row r="1111" spans="1:5" ht="25.5">
      <c r="A1111" s="35" t="s">
        <v>56</v>
      </c>
      <c r="E1111" s="39" t="s">
        <v>1079</v>
      </c>
    </row>
    <row r="1112" spans="1:5" ht="12.75">
      <c r="A1112" s="35" t="s">
        <v>58</v>
      </c>
      <c r="E1112" s="40" t="s">
        <v>5</v>
      </c>
    </row>
    <row r="1113" spans="1:5" ht="12.75">
      <c r="A1113" t="s">
        <v>60</v>
      </c>
      <c r="E1113" s="39" t="s">
        <v>5</v>
      </c>
    </row>
    <row r="1114" spans="1:16" ht="25.5">
      <c r="A1114" t="s">
        <v>50</v>
      </c>
      <c s="34" t="s">
        <v>1080</v>
      </c>
      <c s="34" t="s">
        <v>1081</v>
      </c>
      <c s="35" t="s">
        <v>5</v>
      </c>
      <c s="6" t="s">
        <v>1082</v>
      </c>
      <c s="36" t="s">
        <v>184</v>
      </c>
      <c s="37">
        <v>1</v>
      </c>
      <c s="36">
        <v>0</v>
      </c>
      <c s="36">
        <f>ROUND(G1114*H1114,6)</f>
      </c>
      <c r="L1114" s="38">
        <v>0</v>
      </c>
      <c s="32">
        <f>ROUND(ROUND(L1114,2)*ROUND(G1114,3),2)</f>
      </c>
      <c s="36" t="s">
        <v>86</v>
      </c>
      <c>
        <f>(M1114*21)/100</f>
      </c>
      <c t="s">
        <v>28</v>
      </c>
    </row>
    <row r="1115" spans="1:5" ht="25.5">
      <c r="A1115" s="35" t="s">
        <v>56</v>
      </c>
      <c r="E1115" s="39" t="s">
        <v>1082</v>
      </c>
    </row>
    <row r="1116" spans="1:5" ht="12.75">
      <c r="A1116" s="35" t="s">
        <v>58</v>
      </c>
      <c r="E1116" s="40" t="s">
        <v>5</v>
      </c>
    </row>
    <row r="1117" spans="1:5" ht="12.75">
      <c r="A1117" t="s">
        <v>60</v>
      </c>
      <c r="E1117" s="39" t="s">
        <v>5</v>
      </c>
    </row>
    <row r="1118" spans="1:16" ht="25.5">
      <c r="A1118" t="s">
        <v>50</v>
      </c>
      <c s="34" t="s">
        <v>1083</v>
      </c>
      <c s="34" t="s">
        <v>1084</v>
      </c>
      <c s="35" t="s">
        <v>5</v>
      </c>
      <c s="6" t="s">
        <v>1085</v>
      </c>
      <c s="36" t="s">
        <v>184</v>
      </c>
      <c s="37">
        <v>1</v>
      </c>
      <c s="36">
        <v>0</v>
      </c>
      <c s="36">
        <f>ROUND(G1118*H1118,6)</f>
      </c>
      <c r="L1118" s="38">
        <v>0</v>
      </c>
      <c s="32">
        <f>ROUND(ROUND(L1118,2)*ROUND(G1118,3),2)</f>
      </c>
      <c s="36" t="s">
        <v>86</v>
      </c>
      <c>
        <f>(M1118*21)/100</f>
      </c>
      <c t="s">
        <v>28</v>
      </c>
    </row>
    <row r="1119" spans="1:5" ht="25.5">
      <c r="A1119" s="35" t="s">
        <v>56</v>
      </c>
      <c r="E1119" s="39" t="s">
        <v>1085</v>
      </c>
    </row>
    <row r="1120" spans="1:5" ht="12.75">
      <c r="A1120" s="35" t="s">
        <v>58</v>
      </c>
      <c r="E1120" s="40" t="s">
        <v>5</v>
      </c>
    </row>
    <row r="1121" spans="1:5" ht="12.75">
      <c r="A1121" t="s">
        <v>60</v>
      </c>
      <c r="E1121" s="39" t="s">
        <v>5</v>
      </c>
    </row>
    <row r="1122" spans="1:16" ht="25.5">
      <c r="A1122" t="s">
        <v>50</v>
      </c>
      <c s="34" t="s">
        <v>1086</v>
      </c>
      <c s="34" t="s">
        <v>1087</v>
      </c>
      <c s="35" t="s">
        <v>5</v>
      </c>
      <c s="6" t="s">
        <v>1088</v>
      </c>
      <c s="36" t="s">
        <v>184</v>
      </c>
      <c s="37">
        <v>1</v>
      </c>
      <c s="36">
        <v>0</v>
      </c>
      <c s="36">
        <f>ROUND(G1122*H1122,6)</f>
      </c>
      <c r="L1122" s="38">
        <v>0</v>
      </c>
      <c s="32">
        <f>ROUND(ROUND(L1122,2)*ROUND(G1122,3),2)</f>
      </c>
      <c s="36" t="s">
        <v>86</v>
      </c>
      <c>
        <f>(M1122*21)/100</f>
      </c>
      <c t="s">
        <v>28</v>
      </c>
    </row>
    <row r="1123" spans="1:5" ht="25.5">
      <c r="A1123" s="35" t="s">
        <v>56</v>
      </c>
      <c r="E1123" s="39" t="s">
        <v>1088</v>
      </c>
    </row>
    <row r="1124" spans="1:5" ht="12.75">
      <c r="A1124" s="35" t="s">
        <v>58</v>
      </c>
      <c r="E1124" s="40" t="s">
        <v>5</v>
      </c>
    </row>
    <row r="1125" spans="1:5" ht="12.75">
      <c r="A1125" t="s">
        <v>60</v>
      </c>
      <c r="E1125" s="39" t="s">
        <v>5</v>
      </c>
    </row>
    <row r="1126" spans="1:16" ht="25.5">
      <c r="A1126" t="s">
        <v>50</v>
      </c>
      <c s="34" t="s">
        <v>1089</v>
      </c>
      <c s="34" t="s">
        <v>1090</v>
      </c>
      <c s="35" t="s">
        <v>5</v>
      </c>
      <c s="6" t="s">
        <v>1091</v>
      </c>
      <c s="36" t="s">
        <v>184</v>
      </c>
      <c s="37">
        <v>1</v>
      </c>
      <c s="36">
        <v>0</v>
      </c>
      <c s="36">
        <f>ROUND(G1126*H1126,6)</f>
      </c>
      <c r="L1126" s="38">
        <v>0</v>
      </c>
      <c s="32">
        <f>ROUND(ROUND(L1126,2)*ROUND(G1126,3),2)</f>
      </c>
      <c s="36" t="s">
        <v>86</v>
      </c>
      <c>
        <f>(M1126*21)/100</f>
      </c>
      <c t="s">
        <v>28</v>
      </c>
    </row>
    <row r="1127" spans="1:5" ht="25.5">
      <c r="A1127" s="35" t="s">
        <v>56</v>
      </c>
      <c r="E1127" s="39" t="s">
        <v>1091</v>
      </c>
    </row>
    <row r="1128" spans="1:5" ht="12.75">
      <c r="A1128" s="35" t="s">
        <v>58</v>
      </c>
      <c r="E1128" s="40" t="s">
        <v>5</v>
      </c>
    </row>
    <row r="1129" spans="1:5" ht="12.75">
      <c r="A1129" t="s">
        <v>60</v>
      </c>
      <c r="E1129" s="39" t="s">
        <v>5</v>
      </c>
    </row>
    <row r="1130" spans="1:16" ht="25.5">
      <c r="A1130" t="s">
        <v>50</v>
      </c>
      <c s="34" t="s">
        <v>1092</v>
      </c>
      <c s="34" t="s">
        <v>1093</v>
      </c>
      <c s="35" t="s">
        <v>5</v>
      </c>
      <c s="6" t="s">
        <v>1094</v>
      </c>
      <c s="36" t="s">
        <v>184</v>
      </c>
      <c s="37">
        <v>1</v>
      </c>
      <c s="36">
        <v>0</v>
      </c>
      <c s="36">
        <f>ROUND(G1130*H1130,6)</f>
      </c>
      <c r="L1130" s="38">
        <v>0</v>
      </c>
      <c s="32">
        <f>ROUND(ROUND(L1130,2)*ROUND(G1130,3),2)</f>
      </c>
      <c s="36" t="s">
        <v>86</v>
      </c>
      <c>
        <f>(M1130*21)/100</f>
      </c>
      <c t="s">
        <v>28</v>
      </c>
    </row>
    <row r="1131" spans="1:5" ht="25.5">
      <c r="A1131" s="35" t="s">
        <v>56</v>
      </c>
      <c r="E1131" s="39" t="s">
        <v>1094</v>
      </c>
    </row>
    <row r="1132" spans="1:5" ht="12.75">
      <c r="A1132" s="35" t="s">
        <v>58</v>
      </c>
      <c r="E1132" s="40" t="s">
        <v>5</v>
      </c>
    </row>
    <row r="1133" spans="1:5" ht="12.75">
      <c r="A1133" t="s">
        <v>60</v>
      </c>
      <c r="E1133" s="39" t="s">
        <v>5</v>
      </c>
    </row>
    <row r="1134" spans="1:16" ht="25.5">
      <c r="A1134" t="s">
        <v>50</v>
      </c>
      <c s="34" t="s">
        <v>1095</v>
      </c>
      <c s="34" t="s">
        <v>1096</v>
      </c>
      <c s="35" t="s">
        <v>5</v>
      </c>
      <c s="6" t="s">
        <v>1097</v>
      </c>
      <c s="36" t="s">
        <v>184</v>
      </c>
      <c s="37">
        <v>1</v>
      </c>
      <c s="36">
        <v>0</v>
      </c>
      <c s="36">
        <f>ROUND(G1134*H1134,6)</f>
      </c>
      <c r="L1134" s="38">
        <v>0</v>
      </c>
      <c s="32">
        <f>ROUND(ROUND(L1134,2)*ROUND(G1134,3),2)</f>
      </c>
      <c s="36" t="s">
        <v>86</v>
      </c>
      <c>
        <f>(M1134*21)/100</f>
      </c>
      <c t="s">
        <v>28</v>
      </c>
    </row>
    <row r="1135" spans="1:5" ht="25.5">
      <c r="A1135" s="35" t="s">
        <v>56</v>
      </c>
      <c r="E1135" s="39" t="s">
        <v>1097</v>
      </c>
    </row>
    <row r="1136" spans="1:5" ht="12.75">
      <c r="A1136" s="35" t="s">
        <v>58</v>
      </c>
      <c r="E1136" s="40" t="s">
        <v>5</v>
      </c>
    </row>
    <row r="1137" spans="1:5" ht="12.75">
      <c r="A1137" t="s">
        <v>60</v>
      </c>
      <c r="E1137" s="39" t="s">
        <v>5</v>
      </c>
    </row>
    <row r="1138" spans="1:16" ht="25.5">
      <c r="A1138" t="s">
        <v>50</v>
      </c>
      <c s="34" t="s">
        <v>1098</v>
      </c>
      <c s="34" t="s">
        <v>1099</v>
      </c>
      <c s="35" t="s">
        <v>5</v>
      </c>
      <c s="6" t="s">
        <v>1100</v>
      </c>
      <c s="36" t="s">
        <v>184</v>
      </c>
      <c s="37">
        <v>1</v>
      </c>
      <c s="36">
        <v>0</v>
      </c>
      <c s="36">
        <f>ROUND(G1138*H1138,6)</f>
      </c>
      <c r="L1138" s="38">
        <v>0</v>
      </c>
      <c s="32">
        <f>ROUND(ROUND(L1138,2)*ROUND(G1138,3),2)</f>
      </c>
      <c s="36" t="s">
        <v>86</v>
      </c>
      <c>
        <f>(M1138*21)/100</f>
      </c>
      <c t="s">
        <v>28</v>
      </c>
    </row>
    <row r="1139" spans="1:5" ht="25.5">
      <c r="A1139" s="35" t="s">
        <v>56</v>
      </c>
      <c r="E1139" s="39" t="s">
        <v>1100</v>
      </c>
    </row>
    <row r="1140" spans="1:5" ht="12.75">
      <c r="A1140" s="35" t="s">
        <v>58</v>
      </c>
      <c r="E1140" s="40" t="s">
        <v>5</v>
      </c>
    </row>
    <row r="1141" spans="1:5" ht="12.75">
      <c r="A1141" t="s">
        <v>60</v>
      </c>
      <c r="E1141" s="39" t="s">
        <v>5</v>
      </c>
    </row>
    <row r="1142" spans="1:16" ht="25.5">
      <c r="A1142" t="s">
        <v>50</v>
      </c>
      <c s="34" t="s">
        <v>1101</v>
      </c>
      <c s="34" t="s">
        <v>1102</v>
      </c>
      <c s="35" t="s">
        <v>5</v>
      </c>
      <c s="6" t="s">
        <v>1103</v>
      </c>
      <c s="36" t="s">
        <v>184</v>
      </c>
      <c s="37">
        <v>1</v>
      </c>
      <c s="36">
        <v>0</v>
      </c>
      <c s="36">
        <f>ROUND(G1142*H1142,6)</f>
      </c>
      <c r="L1142" s="38">
        <v>0</v>
      </c>
      <c s="32">
        <f>ROUND(ROUND(L1142,2)*ROUND(G1142,3),2)</f>
      </c>
      <c s="36" t="s">
        <v>86</v>
      </c>
      <c>
        <f>(M1142*21)/100</f>
      </c>
      <c t="s">
        <v>28</v>
      </c>
    </row>
    <row r="1143" spans="1:5" ht="25.5">
      <c r="A1143" s="35" t="s">
        <v>56</v>
      </c>
      <c r="E1143" s="39" t="s">
        <v>1103</v>
      </c>
    </row>
    <row r="1144" spans="1:5" ht="12.75">
      <c r="A1144" s="35" t="s">
        <v>58</v>
      </c>
      <c r="E1144" s="40" t="s">
        <v>5</v>
      </c>
    </row>
    <row r="1145" spans="1:5" ht="12.75">
      <c r="A1145" t="s">
        <v>60</v>
      </c>
      <c r="E1145" s="39" t="s">
        <v>5</v>
      </c>
    </row>
    <row r="1146" spans="1:13" ht="12.75">
      <c r="A1146" t="s">
        <v>47</v>
      </c>
      <c r="C1146" s="31" t="s">
        <v>1104</v>
      </c>
      <c r="E1146" s="33" t="s">
        <v>1105</v>
      </c>
      <c r="J1146" s="32">
        <f>0</f>
      </c>
      <c s="32">
        <f>0</f>
      </c>
      <c s="32">
        <f>0+L1147+L1151+L1155+L1159+L1163</f>
      </c>
      <c s="32">
        <f>0+M1147+M1151+M1155+M1159+M1163</f>
      </c>
    </row>
    <row r="1147" spans="1:16" ht="25.5">
      <c r="A1147" t="s">
        <v>50</v>
      </c>
      <c s="34" t="s">
        <v>1106</v>
      </c>
      <c s="34" t="s">
        <v>1107</v>
      </c>
      <c s="35" t="s">
        <v>5</v>
      </c>
      <c s="6" t="s">
        <v>1108</v>
      </c>
      <c s="36" t="s">
        <v>66</v>
      </c>
      <c s="37">
        <v>17.5</v>
      </c>
      <c s="36">
        <v>0</v>
      </c>
      <c s="36">
        <f>ROUND(G1147*H1147,6)</f>
      </c>
      <c r="L1147" s="38">
        <v>0</v>
      </c>
      <c s="32">
        <f>ROUND(ROUND(L1147,2)*ROUND(G1147,3),2)</f>
      </c>
      <c s="36" t="s">
        <v>86</v>
      </c>
      <c>
        <f>(M1147*21)/100</f>
      </c>
      <c t="s">
        <v>28</v>
      </c>
    </row>
    <row r="1148" spans="1:5" ht="25.5">
      <c r="A1148" s="35" t="s">
        <v>56</v>
      </c>
      <c r="E1148" s="39" t="s">
        <v>1108</v>
      </c>
    </row>
    <row r="1149" spans="1:5" ht="12.75">
      <c r="A1149" s="35" t="s">
        <v>58</v>
      </c>
      <c r="E1149" s="40" t="s">
        <v>5</v>
      </c>
    </row>
    <row r="1150" spans="1:5" ht="12.75">
      <c r="A1150" t="s">
        <v>60</v>
      </c>
      <c r="E1150" s="39" t="s">
        <v>5</v>
      </c>
    </row>
    <row r="1151" spans="1:16" ht="25.5">
      <c r="A1151" t="s">
        <v>50</v>
      </c>
      <c s="34" t="s">
        <v>1109</v>
      </c>
      <c s="34" t="s">
        <v>1110</v>
      </c>
      <c s="35" t="s">
        <v>5</v>
      </c>
      <c s="6" t="s">
        <v>1111</v>
      </c>
      <c s="36" t="s">
        <v>66</v>
      </c>
      <c s="37">
        <v>1.3</v>
      </c>
      <c s="36">
        <v>0</v>
      </c>
      <c s="36">
        <f>ROUND(G1151*H1151,6)</f>
      </c>
      <c r="L1151" s="38">
        <v>0</v>
      </c>
      <c s="32">
        <f>ROUND(ROUND(L1151,2)*ROUND(G1151,3),2)</f>
      </c>
      <c s="36" t="s">
        <v>86</v>
      </c>
      <c>
        <f>(M1151*21)/100</f>
      </c>
      <c t="s">
        <v>28</v>
      </c>
    </row>
    <row r="1152" spans="1:5" ht="25.5">
      <c r="A1152" s="35" t="s">
        <v>56</v>
      </c>
      <c r="E1152" s="39" t="s">
        <v>1111</v>
      </c>
    </row>
    <row r="1153" spans="1:5" ht="12.75">
      <c r="A1153" s="35" t="s">
        <v>58</v>
      </c>
      <c r="E1153" s="40" t="s">
        <v>5</v>
      </c>
    </row>
    <row r="1154" spans="1:5" ht="12.75">
      <c r="A1154" t="s">
        <v>60</v>
      </c>
      <c r="E1154" s="39" t="s">
        <v>5</v>
      </c>
    </row>
    <row r="1155" spans="1:16" ht="12.75">
      <c r="A1155" t="s">
        <v>50</v>
      </c>
      <c s="34" t="s">
        <v>1112</v>
      </c>
      <c s="34" t="s">
        <v>1113</v>
      </c>
      <c s="35" t="s">
        <v>5</v>
      </c>
      <c s="6" t="s">
        <v>1114</v>
      </c>
      <c s="36" t="s">
        <v>66</v>
      </c>
      <c s="37">
        <v>17.4</v>
      </c>
      <c s="36">
        <v>0</v>
      </c>
      <c s="36">
        <f>ROUND(G1155*H1155,6)</f>
      </c>
      <c r="L1155" s="38">
        <v>0</v>
      </c>
      <c s="32">
        <f>ROUND(ROUND(L1155,2)*ROUND(G1155,3),2)</f>
      </c>
      <c s="36" t="s">
        <v>86</v>
      </c>
      <c>
        <f>(M1155*21)/100</f>
      </c>
      <c t="s">
        <v>28</v>
      </c>
    </row>
    <row r="1156" spans="1:5" ht="12.75">
      <c r="A1156" s="35" t="s">
        <v>56</v>
      </c>
      <c r="E1156" s="39" t="s">
        <v>1114</v>
      </c>
    </row>
    <row r="1157" spans="1:5" ht="12.75">
      <c r="A1157" s="35" t="s">
        <v>58</v>
      </c>
      <c r="E1157" s="40" t="s">
        <v>5</v>
      </c>
    </row>
    <row r="1158" spans="1:5" ht="12.75">
      <c r="A1158" t="s">
        <v>60</v>
      </c>
      <c r="E1158" s="39" t="s">
        <v>5</v>
      </c>
    </row>
    <row r="1159" spans="1:16" ht="12.75">
      <c r="A1159" t="s">
        <v>50</v>
      </c>
      <c s="34" t="s">
        <v>1115</v>
      </c>
      <c s="34" t="s">
        <v>1116</v>
      </c>
      <c s="35" t="s">
        <v>5</v>
      </c>
      <c s="6" t="s">
        <v>1117</v>
      </c>
      <c s="36" t="s">
        <v>66</v>
      </c>
      <c s="37">
        <v>17.4</v>
      </c>
      <c s="36">
        <v>0</v>
      </c>
      <c s="36">
        <f>ROUND(G1159*H1159,6)</f>
      </c>
      <c r="L1159" s="38">
        <v>0</v>
      </c>
      <c s="32">
        <f>ROUND(ROUND(L1159,2)*ROUND(G1159,3),2)</f>
      </c>
      <c s="36" t="s">
        <v>86</v>
      </c>
      <c>
        <f>(M1159*21)/100</f>
      </c>
      <c t="s">
        <v>28</v>
      </c>
    </row>
    <row r="1160" spans="1:5" ht="12.75">
      <c r="A1160" s="35" t="s">
        <v>56</v>
      </c>
      <c r="E1160" s="39" t="s">
        <v>1117</v>
      </c>
    </row>
    <row r="1161" spans="1:5" ht="12.75">
      <c r="A1161" s="35" t="s">
        <v>58</v>
      </c>
      <c r="E1161" s="40" t="s">
        <v>5</v>
      </c>
    </row>
    <row r="1162" spans="1:5" ht="12.75">
      <c r="A1162" t="s">
        <v>60</v>
      </c>
      <c r="E1162" s="39" t="s">
        <v>5</v>
      </c>
    </row>
    <row r="1163" spans="1:16" ht="25.5">
      <c r="A1163" t="s">
        <v>50</v>
      </c>
      <c s="34" t="s">
        <v>1118</v>
      </c>
      <c s="34" t="s">
        <v>1119</v>
      </c>
      <c s="35" t="s">
        <v>5</v>
      </c>
      <c s="6" t="s">
        <v>1120</v>
      </c>
      <c s="36" t="s">
        <v>66</v>
      </c>
      <c s="37">
        <v>16</v>
      </c>
      <c s="36">
        <v>0</v>
      </c>
      <c s="36">
        <f>ROUND(G1163*H1163,6)</f>
      </c>
      <c r="L1163" s="38">
        <v>0</v>
      </c>
      <c s="32">
        <f>ROUND(ROUND(L1163,2)*ROUND(G1163,3),2)</f>
      </c>
      <c s="36" t="s">
        <v>86</v>
      </c>
      <c>
        <f>(M1163*21)/100</f>
      </c>
      <c t="s">
        <v>28</v>
      </c>
    </row>
    <row r="1164" spans="1:5" ht="25.5">
      <c r="A1164" s="35" t="s">
        <v>56</v>
      </c>
      <c r="E1164" s="39" t="s">
        <v>1120</v>
      </c>
    </row>
    <row r="1165" spans="1:5" ht="12.75">
      <c r="A1165" s="35" t="s">
        <v>58</v>
      </c>
      <c r="E1165" s="40" t="s">
        <v>5</v>
      </c>
    </row>
    <row r="1166" spans="1:5" ht="12.75">
      <c r="A1166" t="s">
        <v>60</v>
      </c>
      <c r="E1166" s="39" t="s">
        <v>5</v>
      </c>
    </row>
    <row r="1167" spans="1:13" ht="12.75">
      <c r="A1167" t="s">
        <v>47</v>
      </c>
      <c r="C1167" s="31" t="s">
        <v>1121</v>
      </c>
      <c r="E1167" s="33" t="s">
        <v>1122</v>
      </c>
      <c r="J1167" s="32">
        <f>0</f>
      </c>
      <c s="32">
        <f>0</f>
      </c>
      <c s="32">
        <f>0+L1168+L1172+L1176+L1180+L1184+L1188+L1192+L1196+L1200+L1204+L1208+L1212+L1216+L1220</f>
      </c>
      <c s="32">
        <f>0+M1168+M1172+M1176+M1180+M1184+M1188+M1192+M1196+M1200+M1204+M1208+M1212+M1216+M1220</f>
      </c>
    </row>
    <row r="1168" spans="1:16" ht="12.75">
      <c r="A1168" t="s">
        <v>50</v>
      </c>
      <c s="34" t="s">
        <v>1123</v>
      </c>
      <c s="34" t="s">
        <v>1124</v>
      </c>
      <c s="35" t="s">
        <v>5</v>
      </c>
      <c s="6" t="s">
        <v>1125</v>
      </c>
      <c s="36" t="s">
        <v>54</v>
      </c>
      <c s="37">
        <v>492.91</v>
      </c>
      <c s="36">
        <v>0.0003</v>
      </c>
      <c s="36">
        <f>ROUND(G1168*H1168,6)</f>
      </c>
      <c r="L1168" s="38">
        <v>0</v>
      </c>
      <c s="32">
        <f>ROUND(ROUND(L1168,2)*ROUND(G1168,3),2)</f>
      </c>
      <c s="36" t="s">
        <v>55</v>
      </c>
      <c>
        <f>(M1168*21)/100</f>
      </c>
      <c t="s">
        <v>28</v>
      </c>
    </row>
    <row r="1169" spans="1:5" ht="12.75">
      <c r="A1169" s="35" t="s">
        <v>56</v>
      </c>
      <c r="E1169" s="39" t="s">
        <v>1125</v>
      </c>
    </row>
    <row r="1170" spans="1:5" ht="63.75">
      <c r="A1170" s="35" t="s">
        <v>58</v>
      </c>
      <c r="E1170" s="40" t="s">
        <v>1126</v>
      </c>
    </row>
    <row r="1171" spans="1:5" ht="12.75">
      <c r="A1171" t="s">
        <v>60</v>
      </c>
      <c r="E1171" s="39" t="s">
        <v>5</v>
      </c>
    </row>
    <row r="1172" spans="1:16" ht="12.75">
      <c r="A1172" t="s">
        <v>50</v>
      </c>
      <c s="34" t="s">
        <v>1127</v>
      </c>
      <c s="34" t="s">
        <v>1128</v>
      </c>
      <c s="35" t="s">
        <v>5</v>
      </c>
      <c s="6" t="s">
        <v>1129</v>
      </c>
      <c s="36" t="s">
        <v>66</v>
      </c>
      <c s="37">
        <v>147.875</v>
      </c>
      <c s="36">
        <v>0</v>
      </c>
      <c s="36">
        <f>ROUND(G1172*H1172,6)</f>
      </c>
      <c r="L1172" s="38">
        <v>0</v>
      </c>
      <c s="32">
        <f>ROUND(ROUND(L1172,2)*ROUND(G1172,3),2)</f>
      </c>
      <c s="36" t="s">
        <v>55</v>
      </c>
      <c>
        <f>(M1172*21)/100</f>
      </c>
      <c t="s">
        <v>28</v>
      </c>
    </row>
    <row r="1173" spans="1:5" ht="12.75">
      <c r="A1173" s="35" t="s">
        <v>56</v>
      </c>
      <c r="E1173" s="39" t="s">
        <v>1129</v>
      </c>
    </row>
    <row r="1174" spans="1:5" ht="12.75">
      <c r="A1174" s="35" t="s">
        <v>58</v>
      </c>
      <c r="E1174" s="40" t="s">
        <v>1130</v>
      </c>
    </row>
    <row r="1175" spans="1:5" ht="12.75">
      <c r="A1175" t="s">
        <v>60</v>
      </c>
      <c r="E1175" s="39" t="s">
        <v>5</v>
      </c>
    </row>
    <row r="1176" spans="1:16" ht="25.5">
      <c r="A1176" t="s">
        <v>50</v>
      </c>
      <c s="34" t="s">
        <v>1131</v>
      </c>
      <c s="34" t="s">
        <v>1132</v>
      </c>
      <c s="35" t="s">
        <v>5</v>
      </c>
      <c s="6" t="s">
        <v>1133</v>
      </c>
      <c s="36" t="s">
        <v>66</v>
      </c>
      <c s="37">
        <v>451.5</v>
      </c>
      <c s="36">
        <v>0.00043</v>
      </c>
      <c s="36">
        <f>ROUND(G1176*H1176,6)</f>
      </c>
      <c r="L1176" s="38">
        <v>0</v>
      </c>
      <c s="32">
        <f>ROUND(ROUND(L1176,2)*ROUND(G1176,3),2)</f>
      </c>
      <c s="36" t="s">
        <v>55</v>
      </c>
      <c>
        <f>(M1176*21)/100</f>
      </c>
      <c t="s">
        <v>28</v>
      </c>
    </row>
    <row r="1177" spans="1:5" ht="25.5">
      <c r="A1177" s="35" t="s">
        <v>56</v>
      </c>
      <c r="E1177" s="39" t="s">
        <v>1133</v>
      </c>
    </row>
    <row r="1178" spans="1:5" ht="12.75">
      <c r="A1178" s="35" t="s">
        <v>58</v>
      </c>
      <c r="E1178" s="40" t="s">
        <v>1134</v>
      </c>
    </row>
    <row r="1179" spans="1:5" ht="12.75">
      <c r="A1179" t="s">
        <v>60</v>
      </c>
      <c r="E1179" s="39" t="s">
        <v>5</v>
      </c>
    </row>
    <row r="1180" spans="1:16" ht="12.75">
      <c r="A1180" t="s">
        <v>50</v>
      </c>
      <c s="34" t="s">
        <v>1135</v>
      </c>
      <c s="34" t="s">
        <v>1136</v>
      </c>
      <c s="35" t="s">
        <v>5</v>
      </c>
      <c s="6" t="s">
        <v>1137</v>
      </c>
      <c s="36" t="s">
        <v>184</v>
      </c>
      <c s="37">
        <v>1625.4</v>
      </c>
      <c s="36">
        <v>0.00045</v>
      </c>
      <c s="36">
        <f>ROUND(G1180*H1180,6)</f>
      </c>
      <c r="L1180" s="38">
        <v>0</v>
      </c>
      <c s="32">
        <f>ROUND(ROUND(L1180,2)*ROUND(G1180,3),2)</f>
      </c>
      <c s="36" t="s">
        <v>55</v>
      </c>
      <c>
        <f>(M1180*21)/100</f>
      </c>
      <c t="s">
        <v>28</v>
      </c>
    </row>
    <row r="1181" spans="1:5" ht="12.75">
      <c r="A1181" s="35" t="s">
        <v>56</v>
      </c>
      <c r="E1181" s="39" t="s">
        <v>1137</v>
      </c>
    </row>
    <row r="1182" spans="1:5" ht="12.75">
      <c r="A1182" s="35" t="s">
        <v>58</v>
      </c>
      <c r="E1182" s="40" t="s">
        <v>5</v>
      </c>
    </row>
    <row r="1183" spans="1:5" ht="12.75">
      <c r="A1183" t="s">
        <v>60</v>
      </c>
      <c r="E1183" s="39" t="s">
        <v>5</v>
      </c>
    </row>
    <row r="1184" spans="1:16" ht="12.75">
      <c r="A1184" t="s">
        <v>50</v>
      </c>
      <c s="34" t="s">
        <v>1138</v>
      </c>
      <c s="34" t="s">
        <v>1139</v>
      </c>
      <c s="35" t="s">
        <v>5</v>
      </c>
      <c s="6" t="s">
        <v>1140</v>
      </c>
      <c s="36" t="s">
        <v>54</v>
      </c>
      <c s="37">
        <v>136.11</v>
      </c>
      <c s="36">
        <v>0</v>
      </c>
      <c s="36">
        <f>ROUND(G1184*H1184,6)</f>
      </c>
      <c r="L1184" s="38">
        <v>0</v>
      </c>
      <c s="32">
        <f>ROUND(ROUND(L1184,2)*ROUND(G1184,3),2)</f>
      </c>
      <c s="36" t="s">
        <v>55</v>
      </c>
      <c>
        <f>(M1184*21)/100</f>
      </c>
      <c t="s">
        <v>28</v>
      </c>
    </row>
    <row r="1185" spans="1:5" ht="12.75">
      <c r="A1185" s="35" t="s">
        <v>56</v>
      </c>
      <c r="E1185" s="39" t="s">
        <v>1140</v>
      </c>
    </row>
    <row r="1186" spans="1:5" ht="25.5">
      <c r="A1186" s="35" t="s">
        <v>58</v>
      </c>
      <c r="E1186" s="41" t="s">
        <v>1141</v>
      </c>
    </row>
    <row r="1187" spans="1:5" ht="12.75">
      <c r="A1187" t="s">
        <v>60</v>
      </c>
      <c r="E1187" s="39" t="s">
        <v>5</v>
      </c>
    </row>
    <row r="1188" spans="1:16" ht="25.5">
      <c r="A1188" t="s">
        <v>50</v>
      </c>
      <c s="34" t="s">
        <v>1142</v>
      </c>
      <c s="34" t="s">
        <v>1143</v>
      </c>
      <c s="35" t="s">
        <v>5</v>
      </c>
      <c s="6" t="s">
        <v>1144</v>
      </c>
      <c s="36" t="s">
        <v>54</v>
      </c>
      <c s="37">
        <v>492.91</v>
      </c>
      <c s="36">
        <v>0.0063</v>
      </c>
      <c s="36">
        <f>ROUND(G1188*H1188,6)</f>
      </c>
      <c r="L1188" s="38">
        <v>0</v>
      </c>
      <c s="32">
        <f>ROUND(ROUND(L1188,2)*ROUND(G1188,3),2)</f>
      </c>
      <c s="36" t="s">
        <v>55</v>
      </c>
      <c>
        <f>(M1188*21)/100</f>
      </c>
      <c t="s">
        <v>28</v>
      </c>
    </row>
    <row r="1189" spans="1:5" ht="25.5">
      <c r="A1189" s="35" t="s">
        <v>56</v>
      </c>
      <c r="E1189" s="39" t="s">
        <v>1144</v>
      </c>
    </row>
    <row r="1190" spans="1:5" ht="12.75">
      <c r="A1190" s="35" t="s">
        <v>58</v>
      </c>
      <c r="E1190" s="40" t="s">
        <v>5</v>
      </c>
    </row>
    <row r="1191" spans="1:5" ht="12.75">
      <c r="A1191" t="s">
        <v>60</v>
      </c>
      <c r="E1191" s="39" t="s">
        <v>5</v>
      </c>
    </row>
    <row r="1192" spans="1:16" ht="12.75">
      <c r="A1192" t="s">
        <v>50</v>
      </c>
      <c s="34" t="s">
        <v>1145</v>
      </c>
      <c s="34" t="s">
        <v>1146</v>
      </c>
      <c s="35" t="s">
        <v>5</v>
      </c>
      <c s="6" t="s">
        <v>1147</v>
      </c>
      <c s="36" t="s">
        <v>54</v>
      </c>
      <c s="37">
        <v>241.989</v>
      </c>
      <c s="36">
        <v>0.0177</v>
      </c>
      <c s="36">
        <f>ROUND(G1192*H1192,6)</f>
      </c>
      <c r="L1192" s="38">
        <v>0</v>
      </c>
      <c s="32">
        <f>ROUND(ROUND(L1192,2)*ROUND(G1192,3),2)</f>
      </c>
      <c s="36" t="s">
        <v>86</v>
      </c>
      <c>
        <f>(M1192*21)/100</f>
      </c>
      <c t="s">
        <v>28</v>
      </c>
    </row>
    <row r="1193" spans="1:5" ht="12.75">
      <c r="A1193" s="35" t="s">
        <v>56</v>
      </c>
      <c r="E1193" s="39" t="s">
        <v>1147</v>
      </c>
    </row>
    <row r="1194" spans="1:5" ht="51">
      <c r="A1194" s="35" t="s">
        <v>58</v>
      </c>
      <c r="E1194" s="40" t="s">
        <v>1148</v>
      </c>
    </row>
    <row r="1195" spans="1:5" ht="12.75">
      <c r="A1195" t="s">
        <v>60</v>
      </c>
      <c r="E1195" s="39" t="s">
        <v>5</v>
      </c>
    </row>
    <row r="1196" spans="1:16" ht="25.5">
      <c r="A1196" t="s">
        <v>50</v>
      </c>
      <c s="34" t="s">
        <v>1149</v>
      </c>
      <c s="34" t="s">
        <v>1150</v>
      </c>
      <c s="35" t="s">
        <v>5</v>
      </c>
      <c s="6" t="s">
        <v>1151</v>
      </c>
      <c s="36" t="s">
        <v>54</v>
      </c>
      <c s="37">
        <v>247.104</v>
      </c>
      <c s="36">
        <v>0.0192</v>
      </c>
      <c s="36">
        <f>ROUND(G1196*H1196,6)</f>
      </c>
      <c r="L1196" s="38">
        <v>0</v>
      </c>
      <c s="32">
        <f>ROUND(ROUND(L1196,2)*ROUND(G1196,3),2)</f>
      </c>
      <c s="36" t="s">
        <v>86</v>
      </c>
      <c>
        <f>(M1196*21)/100</f>
      </c>
      <c t="s">
        <v>28</v>
      </c>
    </row>
    <row r="1197" spans="1:5" ht="25.5">
      <c r="A1197" s="35" t="s">
        <v>56</v>
      </c>
      <c r="E1197" s="39" t="s">
        <v>1151</v>
      </c>
    </row>
    <row r="1198" spans="1:5" ht="25.5">
      <c r="A1198" s="35" t="s">
        <v>58</v>
      </c>
      <c r="E1198" s="40" t="s">
        <v>1152</v>
      </c>
    </row>
    <row r="1199" spans="1:5" ht="12.75">
      <c r="A1199" t="s">
        <v>60</v>
      </c>
      <c r="E1199" s="39" t="s">
        <v>5</v>
      </c>
    </row>
    <row r="1200" spans="1:16" ht="25.5">
      <c r="A1200" t="s">
        <v>50</v>
      </c>
      <c s="34" t="s">
        <v>1153</v>
      </c>
      <c s="34" t="s">
        <v>1154</v>
      </c>
      <c s="35" t="s">
        <v>5</v>
      </c>
      <c s="6" t="s">
        <v>1155</v>
      </c>
      <c s="36" t="s">
        <v>54</v>
      </c>
      <c s="37">
        <v>53.108</v>
      </c>
      <c s="36">
        <v>0.0192</v>
      </c>
      <c s="36">
        <f>ROUND(G1200*H1200,6)</f>
      </c>
      <c r="L1200" s="38">
        <v>0</v>
      </c>
      <c s="32">
        <f>ROUND(ROUND(L1200,2)*ROUND(G1200,3),2)</f>
      </c>
      <c s="36" t="s">
        <v>86</v>
      </c>
      <c>
        <f>(M1200*21)/100</f>
      </c>
      <c t="s">
        <v>28</v>
      </c>
    </row>
    <row r="1201" spans="1:5" ht="25.5">
      <c r="A1201" s="35" t="s">
        <v>56</v>
      </c>
      <c r="E1201" s="39" t="s">
        <v>1155</v>
      </c>
    </row>
    <row r="1202" spans="1:5" ht="25.5">
      <c r="A1202" s="35" t="s">
        <v>58</v>
      </c>
      <c r="E1202" s="40" t="s">
        <v>1156</v>
      </c>
    </row>
    <row r="1203" spans="1:5" ht="12.75">
      <c r="A1203" t="s">
        <v>60</v>
      </c>
      <c r="E1203" s="39" t="s">
        <v>5</v>
      </c>
    </row>
    <row r="1204" spans="1:16" ht="12.75">
      <c r="A1204" t="s">
        <v>50</v>
      </c>
      <c s="34" t="s">
        <v>1157</v>
      </c>
      <c s="34" t="s">
        <v>1158</v>
      </c>
      <c s="35" t="s">
        <v>5</v>
      </c>
      <c s="6" t="s">
        <v>1159</v>
      </c>
      <c s="36" t="s">
        <v>54</v>
      </c>
      <c s="37">
        <v>61.18</v>
      </c>
      <c s="36">
        <v>0.0015</v>
      </c>
      <c s="36">
        <f>ROUND(G1204*H1204,6)</f>
      </c>
      <c r="L1204" s="38">
        <v>0</v>
      </c>
      <c s="32">
        <f>ROUND(ROUND(L1204,2)*ROUND(G1204,3),2)</f>
      </c>
      <c s="36" t="s">
        <v>55</v>
      </c>
      <c>
        <f>(M1204*21)/100</f>
      </c>
      <c t="s">
        <v>28</v>
      </c>
    </row>
    <row r="1205" spans="1:5" ht="12.75">
      <c r="A1205" s="35" t="s">
        <v>56</v>
      </c>
      <c r="E1205" s="39" t="s">
        <v>1159</v>
      </c>
    </row>
    <row r="1206" spans="1:5" ht="12.75">
      <c r="A1206" s="35" t="s">
        <v>58</v>
      </c>
      <c r="E1206" s="40" t="s">
        <v>1160</v>
      </c>
    </row>
    <row r="1207" spans="1:5" ht="12.75">
      <c r="A1207" t="s">
        <v>60</v>
      </c>
      <c r="E1207" s="39" t="s">
        <v>5</v>
      </c>
    </row>
    <row r="1208" spans="1:16" ht="25.5">
      <c r="A1208" t="s">
        <v>50</v>
      </c>
      <c s="34" t="s">
        <v>1161</v>
      </c>
      <c s="34" t="s">
        <v>1162</v>
      </c>
      <c s="35" t="s">
        <v>5</v>
      </c>
      <c s="6" t="s">
        <v>1163</v>
      </c>
      <c s="36" t="s">
        <v>54</v>
      </c>
      <c s="37">
        <v>285.82</v>
      </c>
      <c s="36">
        <v>0.0051</v>
      </c>
      <c s="36">
        <f>ROUND(G1208*H1208,6)</f>
      </c>
      <c r="L1208" s="38">
        <v>0</v>
      </c>
      <c s="32">
        <f>ROUND(ROUND(L1208,2)*ROUND(G1208,3),2)</f>
      </c>
      <c s="36" t="s">
        <v>55</v>
      </c>
      <c>
        <f>(M1208*21)/100</f>
      </c>
      <c t="s">
        <v>28</v>
      </c>
    </row>
    <row r="1209" spans="1:5" ht="25.5">
      <c r="A1209" s="35" t="s">
        <v>56</v>
      </c>
      <c r="E1209" s="39" t="s">
        <v>1163</v>
      </c>
    </row>
    <row r="1210" spans="1:5" ht="63.75">
      <c r="A1210" s="35" t="s">
        <v>58</v>
      </c>
      <c r="E1210" s="41" t="s">
        <v>1164</v>
      </c>
    </row>
    <row r="1211" spans="1:5" ht="12.75">
      <c r="A1211" t="s">
        <v>60</v>
      </c>
      <c r="E1211" s="39" t="s">
        <v>5</v>
      </c>
    </row>
    <row r="1212" spans="1:16" ht="12.75">
      <c r="A1212" t="s">
        <v>50</v>
      </c>
      <c s="34" t="s">
        <v>1165</v>
      </c>
      <c s="34" t="s">
        <v>1166</v>
      </c>
      <c s="35" t="s">
        <v>5</v>
      </c>
      <c s="6" t="s">
        <v>1167</v>
      </c>
      <c s="36" t="s">
        <v>66</v>
      </c>
      <c s="37">
        <v>62.89</v>
      </c>
      <c s="36">
        <v>0.00032</v>
      </c>
      <c s="36">
        <f>ROUND(G1212*H1212,6)</f>
      </c>
      <c r="L1212" s="38">
        <v>0</v>
      </c>
      <c s="32">
        <f>ROUND(ROUND(L1212,2)*ROUND(G1212,3),2)</f>
      </c>
      <c s="36" t="s">
        <v>55</v>
      </c>
      <c>
        <f>(M1212*21)/100</f>
      </c>
      <c t="s">
        <v>28</v>
      </c>
    </row>
    <row r="1213" spans="1:5" ht="12.75">
      <c r="A1213" s="35" t="s">
        <v>56</v>
      </c>
      <c r="E1213" s="39" t="s">
        <v>1167</v>
      </c>
    </row>
    <row r="1214" spans="1:5" ht="51">
      <c r="A1214" s="35" t="s">
        <v>58</v>
      </c>
      <c r="E1214" s="40" t="s">
        <v>1168</v>
      </c>
    </row>
    <row r="1215" spans="1:5" ht="12.75">
      <c r="A1215" t="s">
        <v>60</v>
      </c>
      <c r="E1215" s="39" t="s">
        <v>5</v>
      </c>
    </row>
    <row r="1216" spans="1:16" ht="25.5">
      <c r="A1216" t="s">
        <v>50</v>
      </c>
      <c s="34" t="s">
        <v>1169</v>
      </c>
      <c s="34" t="s">
        <v>1170</v>
      </c>
      <c s="35" t="s">
        <v>5</v>
      </c>
      <c s="6" t="s">
        <v>1171</v>
      </c>
      <c s="36" t="s">
        <v>54</v>
      </c>
      <c s="37">
        <v>492.91</v>
      </c>
      <c s="36">
        <v>0</v>
      </c>
      <c s="36">
        <f>ROUND(G1216*H1216,6)</f>
      </c>
      <c r="L1216" s="38">
        <v>0</v>
      </c>
      <c s="32">
        <f>ROUND(ROUND(L1216,2)*ROUND(G1216,3),2)</f>
      </c>
      <c s="36" t="s">
        <v>86</v>
      </c>
      <c>
        <f>(M1216*21)/100</f>
      </c>
      <c t="s">
        <v>28</v>
      </c>
    </row>
    <row r="1217" spans="1:5" ht="25.5">
      <c r="A1217" s="35" t="s">
        <v>56</v>
      </c>
      <c r="E1217" s="39" t="s">
        <v>1171</v>
      </c>
    </row>
    <row r="1218" spans="1:5" ht="12.75">
      <c r="A1218" s="35" t="s">
        <v>58</v>
      </c>
      <c r="E1218" s="40" t="s">
        <v>5</v>
      </c>
    </row>
    <row r="1219" spans="1:5" ht="12.75">
      <c r="A1219" t="s">
        <v>60</v>
      </c>
      <c r="E1219" s="39" t="s">
        <v>5</v>
      </c>
    </row>
    <row r="1220" spans="1:16" ht="25.5">
      <c r="A1220" t="s">
        <v>50</v>
      </c>
      <c s="34" t="s">
        <v>1172</v>
      </c>
      <c s="34" t="s">
        <v>1173</v>
      </c>
      <c s="35" t="s">
        <v>5</v>
      </c>
      <c s="6" t="s">
        <v>1174</v>
      </c>
      <c s="36" t="s">
        <v>118</v>
      </c>
      <c s="37">
        <v>15.796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55</v>
      </c>
      <c>
        <f>(M1220*21)/100</f>
      </c>
      <c t="s">
        <v>28</v>
      </c>
    </row>
    <row r="1221" spans="1:5" ht="25.5">
      <c r="A1221" s="35" t="s">
        <v>56</v>
      </c>
      <c r="E1221" s="39" t="s">
        <v>1174</v>
      </c>
    </row>
    <row r="1222" spans="1:5" ht="12.75">
      <c r="A1222" s="35" t="s">
        <v>58</v>
      </c>
      <c r="E1222" s="40" t="s">
        <v>5</v>
      </c>
    </row>
    <row r="1223" spans="1:5" ht="12.75">
      <c r="A1223" t="s">
        <v>60</v>
      </c>
      <c r="E1223" s="39" t="s">
        <v>5</v>
      </c>
    </row>
    <row r="1224" spans="1:13" ht="12.75">
      <c r="A1224" t="s">
        <v>47</v>
      </c>
      <c r="C1224" s="31" t="s">
        <v>1175</v>
      </c>
      <c r="E1224" s="33" t="s">
        <v>1176</v>
      </c>
      <c r="J1224" s="32">
        <f>0</f>
      </c>
      <c s="32">
        <f>0</f>
      </c>
      <c s="32">
        <f>0+L1225+L1229+L1233+L1237</f>
      </c>
      <c s="32">
        <f>0+M1225+M1229+M1233+M1237</f>
      </c>
    </row>
    <row r="1225" spans="1:16" ht="25.5">
      <c r="A1225" t="s">
        <v>50</v>
      </c>
      <c s="34" t="s">
        <v>1177</v>
      </c>
      <c s="34" t="s">
        <v>1178</v>
      </c>
      <c s="35" t="s">
        <v>5</v>
      </c>
      <c s="6" t="s">
        <v>1179</v>
      </c>
      <c s="36" t="s">
        <v>54</v>
      </c>
      <c s="37">
        <v>3.45</v>
      </c>
      <c s="36">
        <v>0.039</v>
      </c>
      <c s="36">
        <f>ROUND(G1225*H1225,6)</f>
      </c>
      <c r="L1225" s="38">
        <v>0</v>
      </c>
      <c s="32">
        <f>ROUND(ROUND(L1225,2)*ROUND(G1225,3),2)</f>
      </c>
      <c s="36" t="s">
        <v>55</v>
      </c>
      <c>
        <f>(M1225*21)/100</f>
      </c>
      <c t="s">
        <v>28</v>
      </c>
    </row>
    <row r="1226" spans="1:5" ht="25.5">
      <c r="A1226" s="35" t="s">
        <v>56</v>
      </c>
      <c r="E1226" s="39" t="s">
        <v>1179</v>
      </c>
    </row>
    <row r="1227" spans="1:5" ht="25.5">
      <c r="A1227" s="35" t="s">
        <v>58</v>
      </c>
      <c r="E1227" s="41" t="s">
        <v>1180</v>
      </c>
    </row>
    <row r="1228" spans="1:5" ht="12.75">
      <c r="A1228" t="s">
        <v>60</v>
      </c>
      <c r="E1228" s="39" t="s">
        <v>5</v>
      </c>
    </row>
    <row r="1229" spans="1:16" ht="12.75">
      <c r="A1229" t="s">
        <v>50</v>
      </c>
      <c s="34" t="s">
        <v>1181</v>
      </c>
      <c s="34" t="s">
        <v>1182</v>
      </c>
      <c s="35" t="s">
        <v>5</v>
      </c>
      <c s="6" t="s">
        <v>1183</v>
      </c>
      <c s="36" t="s">
        <v>54</v>
      </c>
      <c s="37">
        <v>5.775</v>
      </c>
      <c s="36">
        <v>0</v>
      </c>
      <c s="36">
        <f>ROUND(G1229*H1229,6)</f>
      </c>
      <c r="L1229" s="38">
        <v>0</v>
      </c>
      <c s="32">
        <f>ROUND(ROUND(L1229,2)*ROUND(G1229,3),2)</f>
      </c>
      <c s="36" t="s">
        <v>55</v>
      </c>
      <c>
        <f>(M1229*21)/100</f>
      </c>
      <c t="s">
        <v>28</v>
      </c>
    </row>
    <row r="1230" spans="1:5" ht="12.75">
      <c r="A1230" s="35" t="s">
        <v>56</v>
      </c>
      <c r="E1230" s="39" t="s">
        <v>1183</v>
      </c>
    </row>
    <row r="1231" spans="1:5" ht="25.5">
      <c r="A1231" s="35" t="s">
        <v>58</v>
      </c>
      <c r="E1231" s="41" t="s">
        <v>1184</v>
      </c>
    </row>
    <row r="1232" spans="1:5" ht="12.75">
      <c r="A1232" t="s">
        <v>60</v>
      </c>
      <c r="E1232" s="39" t="s">
        <v>5</v>
      </c>
    </row>
    <row r="1233" spans="1:16" ht="12.75">
      <c r="A1233" t="s">
        <v>50</v>
      </c>
      <c s="34" t="s">
        <v>1185</v>
      </c>
      <c s="34" t="s">
        <v>1186</v>
      </c>
      <c s="35" t="s">
        <v>5</v>
      </c>
      <c s="6" t="s">
        <v>1187</v>
      </c>
      <c s="36" t="s">
        <v>54</v>
      </c>
      <c s="37">
        <v>5.775</v>
      </c>
      <c s="36">
        <v>0</v>
      </c>
      <c s="36">
        <f>ROUND(G1233*H1233,6)</f>
      </c>
      <c r="L1233" s="38">
        <v>0</v>
      </c>
      <c s="32">
        <f>ROUND(ROUND(L1233,2)*ROUND(G1233,3),2)</f>
      </c>
      <c s="36" t="s">
        <v>55</v>
      </c>
      <c>
        <f>(M1233*21)/100</f>
      </c>
      <c t="s">
        <v>28</v>
      </c>
    </row>
    <row r="1234" spans="1:5" ht="12.75">
      <c r="A1234" s="35" t="s">
        <v>56</v>
      </c>
      <c r="E1234" s="39" t="s">
        <v>1187</v>
      </c>
    </row>
    <row r="1235" spans="1:5" ht="12.75">
      <c r="A1235" s="35" t="s">
        <v>58</v>
      </c>
      <c r="E1235" s="40" t="s">
        <v>5</v>
      </c>
    </row>
    <row r="1236" spans="1:5" ht="12.75">
      <c r="A1236" t="s">
        <v>60</v>
      </c>
      <c r="E1236" s="39" t="s">
        <v>5</v>
      </c>
    </row>
    <row r="1237" spans="1:16" ht="25.5">
      <c r="A1237" t="s">
        <v>50</v>
      </c>
      <c s="34" t="s">
        <v>1188</v>
      </c>
      <c s="34" t="s">
        <v>1189</v>
      </c>
      <c s="35" t="s">
        <v>5</v>
      </c>
      <c s="6" t="s">
        <v>1190</v>
      </c>
      <c s="36" t="s">
        <v>118</v>
      </c>
      <c s="37">
        <v>0.135</v>
      </c>
      <c s="36">
        <v>0</v>
      </c>
      <c s="36">
        <f>ROUND(G1237*H1237,6)</f>
      </c>
      <c r="L1237" s="38">
        <v>0</v>
      </c>
      <c s="32">
        <f>ROUND(ROUND(L1237,2)*ROUND(G1237,3),2)</f>
      </c>
      <c s="36" t="s">
        <v>55</v>
      </c>
      <c>
        <f>(M1237*21)/100</f>
      </c>
      <c t="s">
        <v>28</v>
      </c>
    </row>
    <row r="1238" spans="1:5" ht="38.25">
      <c r="A1238" s="35" t="s">
        <v>56</v>
      </c>
      <c r="E1238" s="39" t="s">
        <v>1191</v>
      </c>
    </row>
    <row r="1239" spans="1:5" ht="12.75">
      <c r="A1239" s="35" t="s">
        <v>58</v>
      </c>
      <c r="E1239" s="40" t="s">
        <v>5</v>
      </c>
    </row>
    <row r="1240" spans="1:5" ht="12.75">
      <c r="A1240" t="s">
        <v>60</v>
      </c>
      <c r="E1240" s="39" t="s">
        <v>5</v>
      </c>
    </row>
    <row r="1241" spans="1:13" ht="12.75">
      <c r="A1241" t="s">
        <v>47</v>
      </c>
      <c r="C1241" s="31" t="s">
        <v>1192</v>
      </c>
      <c r="E1241" s="33" t="s">
        <v>1193</v>
      </c>
      <c r="J1241" s="32">
        <f>0</f>
      </c>
      <c s="32">
        <f>0</f>
      </c>
      <c s="32">
        <f>0+L1242</f>
      </c>
      <c s="32">
        <f>0+M1242</f>
      </c>
    </row>
    <row r="1242" spans="1:16" ht="12.75">
      <c r="A1242" t="s">
        <v>50</v>
      </c>
      <c s="34" t="s">
        <v>1194</v>
      </c>
      <c s="34" t="s">
        <v>1195</v>
      </c>
      <c s="35" t="s">
        <v>5</v>
      </c>
      <c s="6" t="s">
        <v>1196</v>
      </c>
      <c s="36" t="s">
        <v>54</v>
      </c>
      <c s="37">
        <v>51.642</v>
      </c>
      <c s="36">
        <v>0</v>
      </c>
      <c s="36">
        <f>ROUND(G1242*H1242,6)</f>
      </c>
      <c r="L1242" s="38">
        <v>0</v>
      </c>
      <c s="32">
        <f>ROUND(ROUND(L1242,2)*ROUND(G1242,3),2)</f>
      </c>
      <c s="36" t="s">
        <v>86</v>
      </c>
      <c>
        <f>(M1242*21)/100</f>
      </c>
      <c t="s">
        <v>28</v>
      </c>
    </row>
    <row r="1243" spans="1:5" ht="12.75">
      <c r="A1243" s="35" t="s">
        <v>56</v>
      </c>
      <c r="E1243" s="39" t="s">
        <v>1196</v>
      </c>
    </row>
    <row r="1244" spans="1:5" ht="89.25">
      <c r="A1244" s="35" t="s">
        <v>58</v>
      </c>
      <c r="E1244" s="41" t="s">
        <v>1197</v>
      </c>
    </row>
    <row r="1245" spans="1:5" ht="12.75">
      <c r="A1245" t="s">
        <v>60</v>
      </c>
      <c r="E1245" s="39" t="s">
        <v>5</v>
      </c>
    </row>
    <row r="1246" spans="1:13" ht="12.75">
      <c r="A1246" t="s">
        <v>47</v>
      </c>
      <c r="C1246" s="31" t="s">
        <v>1198</v>
      </c>
      <c r="E1246" s="33" t="s">
        <v>1199</v>
      </c>
      <c r="J1246" s="32">
        <f>0</f>
      </c>
      <c s="32">
        <f>0</f>
      </c>
      <c s="32">
        <f>0+L1247+L1251+L1255+L1259+L1263+L1267+L1271+L1275+L1279+L1283+L1287+L1291+L1295+L1299+L1303+L1307+L1311+L1315</f>
      </c>
      <c s="32">
        <f>0+M1247+M1251+M1255+M1259+M1263+M1267+M1271+M1275+M1279+M1283+M1287+M1291+M1295+M1299+M1303+M1307+M1311+M1315</f>
      </c>
    </row>
    <row r="1247" spans="1:16" ht="12.75">
      <c r="A1247" t="s">
        <v>50</v>
      </c>
      <c s="34" t="s">
        <v>1200</v>
      </c>
      <c s="34" t="s">
        <v>1201</v>
      </c>
      <c s="35" t="s">
        <v>5</v>
      </c>
      <c s="6" t="s">
        <v>1202</v>
      </c>
      <c s="36" t="s">
        <v>54</v>
      </c>
      <c s="37">
        <v>165.44</v>
      </c>
      <c s="36">
        <v>0</v>
      </c>
      <c s="36">
        <f>ROUND(G1247*H1247,6)</f>
      </c>
      <c r="L1247" s="38">
        <v>0</v>
      </c>
      <c s="32">
        <f>ROUND(ROUND(L1247,2)*ROUND(G1247,3),2)</f>
      </c>
      <c s="36" t="s">
        <v>55</v>
      </c>
      <c>
        <f>(M1247*21)/100</f>
      </c>
      <c t="s">
        <v>28</v>
      </c>
    </row>
    <row r="1248" spans="1:5" ht="12.75">
      <c r="A1248" s="35" t="s">
        <v>56</v>
      </c>
      <c r="E1248" s="39" t="s">
        <v>1202</v>
      </c>
    </row>
    <row r="1249" spans="1:5" ht="12.75">
      <c r="A1249" s="35" t="s">
        <v>58</v>
      </c>
      <c r="E1249" s="40" t="s">
        <v>5</v>
      </c>
    </row>
    <row r="1250" spans="1:5" ht="12.75">
      <c r="A1250" t="s">
        <v>60</v>
      </c>
      <c r="E1250" s="39" t="s">
        <v>5</v>
      </c>
    </row>
    <row r="1251" spans="1:16" ht="12.75">
      <c r="A1251" t="s">
        <v>50</v>
      </c>
      <c s="34" t="s">
        <v>1203</v>
      </c>
      <c s="34" t="s">
        <v>1204</v>
      </c>
      <c s="35" t="s">
        <v>5</v>
      </c>
      <c s="6" t="s">
        <v>1205</v>
      </c>
      <c s="36" t="s">
        <v>54</v>
      </c>
      <c s="37">
        <v>165.44</v>
      </c>
      <c s="36">
        <v>0</v>
      </c>
      <c s="36">
        <f>ROUND(G1251*H1251,6)</f>
      </c>
      <c r="L1251" s="38">
        <v>0</v>
      </c>
      <c s="32">
        <f>ROUND(ROUND(L1251,2)*ROUND(G1251,3),2)</f>
      </c>
      <c s="36" t="s">
        <v>55</v>
      </c>
      <c>
        <f>(M1251*21)/100</f>
      </c>
      <c t="s">
        <v>28</v>
      </c>
    </row>
    <row r="1252" spans="1:5" ht="12.75">
      <c r="A1252" s="35" t="s">
        <v>56</v>
      </c>
      <c r="E1252" s="39" t="s">
        <v>1205</v>
      </c>
    </row>
    <row r="1253" spans="1:5" ht="12.75">
      <c r="A1253" s="35" t="s">
        <v>58</v>
      </c>
      <c r="E1253" s="40" t="s">
        <v>5</v>
      </c>
    </row>
    <row r="1254" spans="1:5" ht="12.75">
      <c r="A1254" t="s">
        <v>60</v>
      </c>
      <c r="E1254" s="39" t="s">
        <v>5</v>
      </c>
    </row>
    <row r="1255" spans="1:16" ht="12.75">
      <c r="A1255" t="s">
        <v>50</v>
      </c>
      <c s="34" t="s">
        <v>1206</v>
      </c>
      <c s="34" t="s">
        <v>1207</v>
      </c>
      <c s="35" t="s">
        <v>5</v>
      </c>
      <c s="6" t="s">
        <v>1208</v>
      </c>
      <c s="36" t="s">
        <v>54</v>
      </c>
      <c s="37">
        <v>165.44</v>
      </c>
      <c s="36">
        <v>3E-05</v>
      </c>
      <c s="36">
        <f>ROUND(G1255*H1255,6)</f>
      </c>
      <c r="L1255" s="38">
        <v>0</v>
      </c>
      <c s="32">
        <f>ROUND(ROUND(L1255,2)*ROUND(G1255,3),2)</f>
      </c>
      <c s="36" t="s">
        <v>55</v>
      </c>
      <c>
        <f>(M1255*21)/100</f>
      </c>
      <c t="s">
        <v>28</v>
      </c>
    </row>
    <row r="1256" spans="1:5" ht="12.75">
      <c r="A1256" s="35" t="s">
        <v>56</v>
      </c>
      <c r="E1256" s="39" t="s">
        <v>1208</v>
      </c>
    </row>
    <row r="1257" spans="1:5" ht="12.75">
      <c r="A1257" s="35" t="s">
        <v>58</v>
      </c>
      <c r="E1257" s="40" t="s">
        <v>5</v>
      </c>
    </row>
    <row r="1258" spans="1:5" ht="12.75">
      <c r="A1258" t="s">
        <v>60</v>
      </c>
      <c r="E1258" s="39" t="s">
        <v>5</v>
      </c>
    </row>
    <row r="1259" spans="1:16" ht="25.5">
      <c r="A1259" t="s">
        <v>50</v>
      </c>
      <c s="34" t="s">
        <v>1209</v>
      </c>
      <c s="34" t="s">
        <v>1210</v>
      </c>
      <c s="35" t="s">
        <v>5</v>
      </c>
      <c s="6" t="s">
        <v>1211</v>
      </c>
      <c s="36" t="s">
        <v>54</v>
      </c>
      <c s="37">
        <v>165.44</v>
      </c>
      <c s="36">
        <v>0.0045</v>
      </c>
      <c s="36">
        <f>ROUND(G1259*H1259,6)</f>
      </c>
      <c r="L1259" s="38">
        <v>0</v>
      </c>
      <c s="32">
        <f>ROUND(ROUND(L1259,2)*ROUND(G1259,3),2)</f>
      </c>
      <c s="36" t="s">
        <v>55</v>
      </c>
      <c>
        <f>(M1259*21)/100</f>
      </c>
      <c t="s">
        <v>28</v>
      </c>
    </row>
    <row r="1260" spans="1:5" ht="25.5">
      <c r="A1260" s="35" t="s">
        <v>56</v>
      </c>
      <c r="E1260" s="39" t="s">
        <v>1211</v>
      </c>
    </row>
    <row r="1261" spans="1:5" ht="12.75">
      <c r="A1261" s="35" t="s">
        <v>58</v>
      </c>
      <c r="E1261" s="40" t="s">
        <v>5</v>
      </c>
    </row>
    <row r="1262" spans="1:5" ht="12.75">
      <c r="A1262" t="s">
        <v>60</v>
      </c>
      <c r="E1262" s="39" t="s">
        <v>5</v>
      </c>
    </row>
    <row r="1263" spans="1:16" ht="12.75">
      <c r="A1263" t="s">
        <v>50</v>
      </c>
      <c s="34" t="s">
        <v>1212</v>
      </c>
      <c s="34" t="s">
        <v>1213</v>
      </c>
      <c s="35" t="s">
        <v>5</v>
      </c>
      <c s="6" t="s">
        <v>1214</v>
      </c>
      <c s="36" t="s">
        <v>54</v>
      </c>
      <c s="37">
        <v>262.42</v>
      </c>
      <c s="36">
        <v>0</v>
      </c>
      <c s="36">
        <f>ROUND(G1263*H1263,6)</f>
      </c>
      <c r="L1263" s="38">
        <v>0</v>
      </c>
      <c s="32">
        <f>ROUND(ROUND(L1263,2)*ROUND(G1263,3),2)</f>
      </c>
      <c s="36" t="s">
        <v>55</v>
      </c>
      <c>
        <f>(M1263*21)/100</f>
      </c>
      <c t="s">
        <v>28</v>
      </c>
    </row>
    <row r="1264" spans="1:5" ht="12.75">
      <c r="A1264" s="35" t="s">
        <v>56</v>
      </c>
      <c r="E1264" s="39" t="s">
        <v>1214</v>
      </c>
    </row>
    <row r="1265" spans="1:5" ht="25.5">
      <c r="A1265" s="35" t="s">
        <v>58</v>
      </c>
      <c r="E1265" s="41" t="s">
        <v>1215</v>
      </c>
    </row>
    <row r="1266" spans="1:5" ht="12.75">
      <c r="A1266" t="s">
        <v>60</v>
      </c>
      <c r="E1266" s="39" t="s">
        <v>5</v>
      </c>
    </row>
    <row r="1267" spans="1:16" ht="25.5">
      <c r="A1267" t="s">
        <v>50</v>
      </c>
      <c s="34" t="s">
        <v>1216</v>
      </c>
      <c s="34" t="s">
        <v>1217</v>
      </c>
      <c s="35" t="s">
        <v>5</v>
      </c>
      <c s="6" t="s">
        <v>1218</v>
      </c>
      <c s="36" t="s">
        <v>54</v>
      </c>
      <c s="37">
        <v>107.83</v>
      </c>
      <c s="36">
        <v>0.0004</v>
      </c>
      <c s="36">
        <f>ROUND(G1267*H1267,6)</f>
      </c>
      <c r="L1267" s="38">
        <v>0</v>
      </c>
      <c s="32">
        <f>ROUND(ROUND(L1267,2)*ROUND(G1267,3),2)</f>
      </c>
      <c s="36" t="s">
        <v>55</v>
      </c>
      <c>
        <f>(M1267*21)/100</f>
      </c>
      <c t="s">
        <v>28</v>
      </c>
    </row>
    <row r="1268" spans="1:5" ht="25.5">
      <c r="A1268" s="35" t="s">
        <v>56</v>
      </c>
      <c r="E1268" s="39" t="s">
        <v>1218</v>
      </c>
    </row>
    <row r="1269" spans="1:5" ht="12.75">
      <c r="A1269" s="35" t="s">
        <v>58</v>
      </c>
      <c r="E1269" s="40" t="s">
        <v>1219</v>
      </c>
    </row>
    <row r="1270" spans="1:5" ht="12.75">
      <c r="A1270" t="s">
        <v>60</v>
      </c>
      <c r="E1270" s="39" t="s">
        <v>5</v>
      </c>
    </row>
    <row r="1271" spans="1:16" ht="12.75">
      <c r="A1271" t="s">
        <v>50</v>
      </c>
      <c s="34" t="s">
        <v>1220</v>
      </c>
      <c s="34" t="s">
        <v>1221</v>
      </c>
      <c s="35" t="s">
        <v>5</v>
      </c>
      <c s="6" t="s">
        <v>1222</v>
      </c>
      <c s="36" t="s">
        <v>54</v>
      </c>
      <c s="37">
        <v>118.613</v>
      </c>
      <c s="36">
        <v>0.0035</v>
      </c>
      <c s="36">
        <f>ROUND(G1271*H1271,6)</f>
      </c>
      <c r="L1271" s="38">
        <v>0</v>
      </c>
      <c s="32">
        <f>ROUND(ROUND(L1271,2)*ROUND(G1271,3),2)</f>
      </c>
      <c s="36" t="s">
        <v>86</v>
      </c>
      <c>
        <f>(M1271*21)/100</f>
      </c>
      <c t="s">
        <v>28</v>
      </c>
    </row>
    <row r="1272" spans="1:5" ht="12.75">
      <c r="A1272" s="35" t="s">
        <v>56</v>
      </c>
      <c r="E1272" s="39" t="s">
        <v>1222</v>
      </c>
    </row>
    <row r="1273" spans="1:5" ht="12.75">
      <c r="A1273" s="35" t="s">
        <v>58</v>
      </c>
      <c r="E1273" s="40" t="s">
        <v>1223</v>
      </c>
    </row>
    <row r="1274" spans="1:5" ht="12.75">
      <c r="A1274" t="s">
        <v>60</v>
      </c>
      <c r="E1274" s="39" t="s">
        <v>5</v>
      </c>
    </row>
    <row r="1275" spans="1:16" ht="12.75">
      <c r="A1275" t="s">
        <v>50</v>
      </c>
      <c s="34" t="s">
        <v>1224</v>
      </c>
      <c s="34" t="s">
        <v>1225</v>
      </c>
      <c s="35" t="s">
        <v>5</v>
      </c>
      <c s="6" t="s">
        <v>1226</v>
      </c>
      <c s="36" t="s">
        <v>54</v>
      </c>
      <c s="37">
        <v>51.25</v>
      </c>
      <c s="36">
        <v>0.0003</v>
      </c>
      <c s="36">
        <f>ROUND(G1275*H1275,6)</f>
      </c>
      <c r="L1275" s="38">
        <v>0</v>
      </c>
      <c s="32">
        <f>ROUND(ROUND(L1275,2)*ROUND(G1275,3),2)</f>
      </c>
      <c s="36" t="s">
        <v>55</v>
      </c>
      <c>
        <f>(M1275*21)/100</f>
      </c>
      <c t="s">
        <v>28</v>
      </c>
    </row>
    <row r="1276" spans="1:5" ht="12.75">
      <c r="A1276" s="35" t="s">
        <v>56</v>
      </c>
      <c r="E1276" s="39" t="s">
        <v>1226</v>
      </c>
    </row>
    <row r="1277" spans="1:5" ht="12.75">
      <c r="A1277" s="35" t="s">
        <v>58</v>
      </c>
      <c r="E1277" s="40" t="s">
        <v>1227</v>
      </c>
    </row>
    <row r="1278" spans="1:5" ht="12.75">
      <c r="A1278" t="s">
        <v>60</v>
      </c>
      <c r="E1278" s="39" t="s">
        <v>5</v>
      </c>
    </row>
    <row r="1279" spans="1:16" ht="25.5">
      <c r="A1279" t="s">
        <v>50</v>
      </c>
      <c s="34" t="s">
        <v>1228</v>
      </c>
      <c s="34" t="s">
        <v>1229</v>
      </c>
      <c s="35" t="s">
        <v>5</v>
      </c>
      <c s="6" t="s">
        <v>1230</v>
      </c>
      <c s="36" t="s">
        <v>54</v>
      </c>
      <c s="37">
        <v>56.375</v>
      </c>
      <c s="36">
        <v>0.00277</v>
      </c>
      <c s="36">
        <f>ROUND(G1279*H1279,6)</f>
      </c>
      <c r="L1279" s="38">
        <v>0</v>
      </c>
      <c s="32">
        <f>ROUND(ROUND(L1279,2)*ROUND(G1279,3),2)</f>
      </c>
      <c s="36" t="s">
        <v>86</v>
      </c>
      <c>
        <f>(M1279*21)/100</f>
      </c>
      <c t="s">
        <v>28</v>
      </c>
    </row>
    <row r="1280" spans="1:5" ht="25.5">
      <c r="A1280" s="35" t="s">
        <v>56</v>
      </c>
      <c r="E1280" s="39" t="s">
        <v>1230</v>
      </c>
    </row>
    <row r="1281" spans="1:5" ht="12.75">
      <c r="A1281" s="35" t="s">
        <v>58</v>
      </c>
      <c r="E1281" s="40" t="s">
        <v>1231</v>
      </c>
    </row>
    <row r="1282" spans="1:5" ht="12.75">
      <c r="A1282" t="s">
        <v>60</v>
      </c>
      <c r="E1282" s="39" t="s">
        <v>5</v>
      </c>
    </row>
    <row r="1283" spans="1:16" ht="12.75">
      <c r="A1283" t="s">
        <v>50</v>
      </c>
      <c s="34" t="s">
        <v>1232</v>
      </c>
      <c s="34" t="s">
        <v>1233</v>
      </c>
      <c s="35" t="s">
        <v>5</v>
      </c>
      <c s="6" t="s">
        <v>1234</v>
      </c>
      <c s="36" t="s">
        <v>54</v>
      </c>
      <c s="37">
        <v>6.36</v>
      </c>
      <c s="36">
        <v>0.0006</v>
      </c>
      <c s="36">
        <f>ROUND(G1283*H1283,6)</f>
      </c>
      <c r="L1283" s="38">
        <v>0</v>
      </c>
      <c s="32">
        <f>ROUND(ROUND(L1283,2)*ROUND(G1283,3),2)</f>
      </c>
      <c s="36" t="s">
        <v>55</v>
      </c>
      <c>
        <f>(M1283*21)/100</f>
      </c>
      <c t="s">
        <v>28</v>
      </c>
    </row>
    <row r="1284" spans="1:5" ht="12.75">
      <c r="A1284" s="35" t="s">
        <v>56</v>
      </c>
      <c r="E1284" s="39" t="s">
        <v>1234</v>
      </c>
    </row>
    <row r="1285" spans="1:5" ht="12.75">
      <c r="A1285" s="35" t="s">
        <v>58</v>
      </c>
      <c r="E1285" s="40" t="s">
        <v>1235</v>
      </c>
    </row>
    <row r="1286" spans="1:5" ht="12.75">
      <c r="A1286" t="s">
        <v>60</v>
      </c>
      <c r="E1286" s="39" t="s">
        <v>5</v>
      </c>
    </row>
    <row r="1287" spans="1:16" ht="12.75">
      <c r="A1287" t="s">
        <v>50</v>
      </c>
      <c s="34" t="s">
        <v>1236</v>
      </c>
      <c s="34" t="s">
        <v>1237</v>
      </c>
      <c s="35" t="s">
        <v>5</v>
      </c>
      <c s="6" t="s">
        <v>1238</v>
      </c>
      <c s="36" t="s">
        <v>54</v>
      </c>
      <c s="37">
        <v>6.996</v>
      </c>
      <c s="36">
        <v>0.00629</v>
      </c>
      <c s="36">
        <f>ROUND(G1287*H1287,6)</f>
      </c>
      <c r="L1287" s="38">
        <v>0</v>
      </c>
      <c s="32">
        <f>ROUND(ROUND(L1287,2)*ROUND(G1287,3),2)</f>
      </c>
      <c s="36" t="s">
        <v>86</v>
      </c>
      <c>
        <f>(M1287*21)/100</f>
      </c>
      <c t="s">
        <v>28</v>
      </c>
    </row>
    <row r="1288" spans="1:5" ht="12.75">
      <c r="A1288" s="35" t="s">
        <v>56</v>
      </c>
      <c r="E1288" s="39" t="s">
        <v>1238</v>
      </c>
    </row>
    <row r="1289" spans="1:5" ht="12.75">
      <c r="A1289" s="35" t="s">
        <v>58</v>
      </c>
      <c r="E1289" s="40" t="s">
        <v>1239</v>
      </c>
    </row>
    <row r="1290" spans="1:5" ht="12.75">
      <c r="A1290" t="s">
        <v>60</v>
      </c>
      <c r="E1290" s="39" t="s">
        <v>5</v>
      </c>
    </row>
    <row r="1291" spans="1:16" ht="12.75">
      <c r="A1291" t="s">
        <v>50</v>
      </c>
      <c s="34" t="s">
        <v>1240</v>
      </c>
      <c s="34" t="s">
        <v>1241</v>
      </c>
      <c s="35" t="s">
        <v>5</v>
      </c>
      <c s="6" t="s">
        <v>1242</v>
      </c>
      <c s="36" t="s">
        <v>66</v>
      </c>
      <c s="37">
        <v>249.299</v>
      </c>
      <c s="36">
        <v>0</v>
      </c>
      <c s="36">
        <f>ROUND(G1291*H1291,6)</f>
      </c>
      <c r="L1291" s="38">
        <v>0</v>
      </c>
      <c s="32">
        <f>ROUND(ROUND(L1291,2)*ROUND(G1291,3),2)</f>
      </c>
      <c s="36" t="s">
        <v>55</v>
      </c>
      <c>
        <f>(M1291*21)/100</f>
      </c>
      <c t="s">
        <v>28</v>
      </c>
    </row>
    <row r="1292" spans="1:5" ht="12.75">
      <c r="A1292" s="35" t="s">
        <v>56</v>
      </c>
      <c r="E1292" s="39" t="s">
        <v>1242</v>
      </c>
    </row>
    <row r="1293" spans="1:5" ht="12.75">
      <c r="A1293" s="35" t="s">
        <v>58</v>
      </c>
      <c r="E1293" s="40" t="s">
        <v>1243</v>
      </c>
    </row>
    <row r="1294" spans="1:5" ht="12.75">
      <c r="A1294" t="s">
        <v>60</v>
      </c>
      <c r="E1294" s="39" t="s">
        <v>5</v>
      </c>
    </row>
    <row r="1295" spans="1:16" ht="12.75">
      <c r="A1295" t="s">
        <v>50</v>
      </c>
      <c s="34" t="s">
        <v>1244</v>
      </c>
      <c s="34" t="s">
        <v>1245</v>
      </c>
      <c s="35" t="s">
        <v>5</v>
      </c>
      <c s="6" t="s">
        <v>1246</v>
      </c>
      <c s="36" t="s">
        <v>66</v>
      </c>
      <c s="37">
        <v>167.034</v>
      </c>
      <c s="36">
        <v>1E-05</v>
      </c>
      <c s="36">
        <f>ROUND(G1295*H1295,6)</f>
      </c>
      <c r="L1295" s="38">
        <v>0</v>
      </c>
      <c s="32">
        <f>ROUND(ROUND(L1295,2)*ROUND(G1295,3),2)</f>
      </c>
      <c s="36" t="s">
        <v>55</v>
      </c>
      <c>
        <f>(M1295*21)/100</f>
      </c>
      <c t="s">
        <v>28</v>
      </c>
    </row>
    <row r="1296" spans="1:5" ht="12.75">
      <c r="A1296" s="35" t="s">
        <v>56</v>
      </c>
      <c r="E1296" s="39" t="s">
        <v>1246</v>
      </c>
    </row>
    <row r="1297" spans="1:5" ht="12.75">
      <c r="A1297" s="35" t="s">
        <v>58</v>
      </c>
      <c r="E1297" s="40" t="s">
        <v>1247</v>
      </c>
    </row>
    <row r="1298" spans="1:5" ht="12.75">
      <c r="A1298" t="s">
        <v>60</v>
      </c>
      <c r="E1298" s="39" t="s">
        <v>5</v>
      </c>
    </row>
    <row r="1299" spans="1:16" ht="12.75">
      <c r="A1299" t="s">
        <v>50</v>
      </c>
      <c s="34" t="s">
        <v>1248</v>
      </c>
      <c s="34" t="s">
        <v>1249</v>
      </c>
      <c s="35" t="s">
        <v>5</v>
      </c>
      <c s="6" t="s">
        <v>1250</v>
      </c>
      <c s="36" t="s">
        <v>66</v>
      </c>
      <c s="37">
        <v>183.737</v>
      </c>
      <c s="36">
        <v>0.00035</v>
      </c>
      <c s="36">
        <f>ROUND(G1299*H1299,6)</f>
      </c>
      <c r="L1299" s="38">
        <v>0</v>
      </c>
      <c s="32">
        <f>ROUND(ROUND(L1299,2)*ROUND(G1299,3),2)</f>
      </c>
      <c s="36" t="s">
        <v>55</v>
      </c>
      <c>
        <f>(M1299*21)/100</f>
      </c>
      <c t="s">
        <v>28</v>
      </c>
    </row>
    <row r="1300" spans="1:5" ht="12.75">
      <c r="A1300" s="35" t="s">
        <v>56</v>
      </c>
      <c r="E1300" s="39" t="s">
        <v>1250</v>
      </c>
    </row>
    <row r="1301" spans="1:5" ht="12.75">
      <c r="A1301" s="35" t="s">
        <v>58</v>
      </c>
      <c r="E1301" s="40" t="s">
        <v>1251</v>
      </c>
    </row>
    <row r="1302" spans="1:5" ht="12.75">
      <c r="A1302" t="s">
        <v>60</v>
      </c>
      <c r="E1302" s="39" t="s">
        <v>5</v>
      </c>
    </row>
    <row r="1303" spans="1:16" ht="12.75">
      <c r="A1303" t="s">
        <v>50</v>
      </c>
      <c s="34" t="s">
        <v>1252</v>
      </c>
      <c s="34" t="s">
        <v>1253</v>
      </c>
      <c s="35" t="s">
        <v>5</v>
      </c>
      <c s="6" t="s">
        <v>1254</v>
      </c>
      <c s="36" t="s">
        <v>66</v>
      </c>
      <c s="37">
        <v>167.034</v>
      </c>
      <c s="36">
        <v>0</v>
      </c>
      <c s="36">
        <f>ROUND(G1303*H1303,6)</f>
      </c>
      <c r="L1303" s="38">
        <v>0</v>
      </c>
      <c s="32">
        <f>ROUND(ROUND(L1303,2)*ROUND(G1303,3),2)</f>
      </c>
      <c s="36" t="s">
        <v>55</v>
      </c>
      <c>
        <f>(M1303*21)/100</f>
      </c>
      <c t="s">
        <v>28</v>
      </c>
    </row>
    <row r="1304" spans="1:5" ht="12.75">
      <c r="A1304" s="35" t="s">
        <v>56</v>
      </c>
      <c r="E1304" s="39" t="s">
        <v>1254</v>
      </c>
    </row>
    <row r="1305" spans="1:5" ht="12.75">
      <c r="A1305" s="35" t="s">
        <v>58</v>
      </c>
      <c r="E1305" s="40" t="s">
        <v>5</v>
      </c>
    </row>
    <row r="1306" spans="1:5" ht="12.75">
      <c r="A1306" t="s">
        <v>60</v>
      </c>
      <c r="E1306" s="39" t="s">
        <v>5</v>
      </c>
    </row>
    <row r="1307" spans="1:16" ht="12.75">
      <c r="A1307" t="s">
        <v>50</v>
      </c>
      <c s="34" t="s">
        <v>1255</v>
      </c>
      <c s="34" t="s">
        <v>1221</v>
      </c>
      <c s="35" t="s">
        <v>51</v>
      </c>
      <c s="6" t="s">
        <v>1222</v>
      </c>
      <c s="36" t="s">
        <v>54</v>
      </c>
      <c s="37">
        <v>12.454</v>
      </c>
      <c s="36">
        <v>0.0035</v>
      </c>
      <c s="36">
        <f>ROUND(G1307*H1307,6)</f>
      </c>
      <c r="L1307" s="38">
        <v>0</v>
      </c>
      <c s="32">
        <f>ROUND(ROUND(L1307,2)*ROUND(G1307,3),2)</f>
      </c>
      <c s="36" t="s">
        <v>86</v>
      </c>
      <c>
        <f>(M1307*21)/100</f>
      </c>
      <c t="s">
        <v>28</v>
      </c>
    </row>
    <row r="1308" spans="1:5" ht="12.75">
      <c r="A1308" s="35" t="s">
        <v>56</v>
      </c>
      <c r="E1308" s="39" t="s">
        <v>1222</v>
      </c>
    </row>
    <row r="1309" spans="1:5" ht="25.5">
      <c r="A1309" s="35" t="s">
        <v>58</v>
      </c>
      <c r="E1309" s="40" t="s">
        <v>1256</v>
      </c>
    </row>
    <row r="1310" spans="1:5" ht="12.75">
      <c r="A1310" t="s">
        <v>60</v>
      </c>
      <c r="E1310" s="39" t="s">
        <v>5</v>
      </c>
    </row>
    <row r="1311" spans="1:16" ht="25.5">
      <c r="A1311" t="s">
        <v>50</v>
      </c>
      <c s="34" t="s">
        <v>1257</v>
      </c>
      <c s="34" t="s">
        <v>1229</v>
      </c>
      <c s="35" t="s">
        <v>51</v>
      </c>
      <c s="6" t="s">
        <v>1230</v>
      </c>
      <c s="36" t="s">
        <v>54</v>
      </c>
      <c s="37">
        <v>5.919</v>
      </c>
      <c s="36">
        <v>0.00277</v>
      </c>
      <c s="36">
        <f>ROUND(G1311*H1311,6)</f>
      </c>
      <c r="L1311" s="38">
        <v>0</v>
      </c>
      <c s="32">
        <f>ROUND(ROUND(L1311,2)*ROUND(G1311,3),2)</f>
      </c>
      <c s="36" t="s">
        <v>86</v>
      </c>
      <c>
        <f>(M1311*21)/100</f>
      </c>
      <c t="s">
        <v>28</v>
      </c>
    </row>
    <row r="1312" spans="1:5" ht="25.5">
      <c r="A1312" s="35" t="s">
        <v>56</v>
      </c>
      <c r="E1312" s="39" t="s">
        <v>1230</v>
      </c>
    </row>
    <row r="1313" spans="1:5" ht="25.5">
      <c r="A1313" s="35" t="s">
        <v>58</v>
      </c>
      <c r="E1313" s="40" t="s">
        <v>1258</v>
      </c>
    </row>
    <row r="1314" spans="1:5" ht="12.75">
      <c r="A1314" t="s">
        <v>60</v>
      </c>
      <c r="E1314" s="39" t="s">
        <v>5</v>
      </c>
    </row>
    <row r="1315" spans="1:16" ht="25.5">
      <c r="A1315" t="s">
        <v>50</v>
      </c>
      <c s="34" t="s">
        <v>1259</v>
      </c>
      <c s="34" t="s">
        <v>1260</v>
      </c>
      <c s="35" t="s">
        <v>5</v>
      </c>
      <c s="6" t="s">
        <v>1261</v>
      </c>
      <c s="36" t="s">
        <v>118</v>
      </c>
      <c s="37">
        <v>1.56</v>
      </c>
      <c s="36">
        <v>0</v>
      </c>
      <c s="36">
        <f>ROUND(G1315*H1315,6)</f>
      </c>
      <c r="L1315" s="38">
        <v>0</v>
      </c>
      <c s="32">
        <f>ROUND(ROUND(L1315,2)*ROUND(G1315,3),2)</f>
      </c>
      <c s="36" t="s">
        <v>55</v>
      </c>
      <c>
        <f>(M1315*21)/100</f>
      </c>
      <c t="s">
        <v>28</v>
      </c>
    </row>
    <row r="1316" spans="1:5" ht="25.5">
      <c r="A1316" s="35" t="s">
        <v>56</v>
      </c>
      <c r="E1316" s="39" t="s">
        <v>1261</v>
      </c>
    </row>
    <row r="1317" spans="1:5" ht="12.75">
      <c r="A1317" s="35" t="s">
        <v>58</v>
      </c>
      <c r="E1317" s="40" t="s">
        <v>5</v>
      </c>
    </row>
    <row r="1318" spans="1:5" ht="12.75">
      <c r="A1318" t="s">
        <v>60</v>
      </c>
      <c r="E1318" s="39" t="s">
        <v>5</v>
      </c>
    </row>
    <row r="1319" spans="1:13" ht="12.75">
      <c r="A1319" t="s">
        <v>47</v>
      </c>
      <c r="C1319" s="31" t="s">
        <v>1262</v>
      </c>
      <c r="E1319" s="33" t="s">
        <v>1263</v>
      </c>
      <c r="J1319" s="32">
        <f>0</f>
      </c>
      <c s="32">
        <f>0</f>
      </c>
      <c s="32">
        <f>0+L1320+L1324+L1328+L1332+L1336+L1340+L1344+L1348+L1352+L1356+L1360</f>
      </c>
      <c s="32">
        <f>0+M1320+M1324+M1328+M1332+M1336+M1340+M1344+M1348+M1352+M1356+M1360</f>
      </c>
    </row>
    <row r="1320" spans="1:16" ht="12.75">
      <c r="A1320" t="s">
        <v>50</v>
      </c>
      <c s="34" t="s">
        <v>1264</v>
      </c>
      <c s="34" t="s">
        <v>1265</v>
      </c>
      <c s="35" t="s">
        <v>5</v>
      </c>
      <c s="6" t="s">
        <v>1266</v>
      </c>
      <c s="36" t="s">
        <v>54</v>
      </c>
      <c s="37">
        <v>176.953</v>
      </c>
      <c s="36">
        <v>0.0003</v>
      </c>
      <c s="36">
        <f>ROUND(G1320*H1320,6)</f>
      </c>
      <c r="L1320" s="38">
        <v>0</v>
      </c>
      <c s="32">
        <f>ROUND(ROUND(L1320,2)*ROUND(G1320,3),2)</f>
      </c>
      <c s="36" t="s">
        <v>55</v>
      </c>
      <c>
        <f>(M1320*21)/100</f>
      </c>
      <c t="s">
        <v>28</v>
      </c>
    </row>
    <row r="1321" spans="1:5" ht="12.75">
      <c r="A1321" s="35" t="s">
        <v>56</v>
      </c>
      <c r="E1321" s="39" t="s">
        <v>1266</v>
      </c>
    </row>
    <row r="1322" spans="1:5" ht="12.75">
      <c r="A1322" s="35" t="s">
        <v>58</v>
      </c>
      <c r="E1322" s="40" t="s">
        <v>5</v>
      </c>
    </row>
    <row r="1323" spans="1:5" ht="12.75">
      <c r="A1323" t="s">
        <v>60</v>
      </c>
      <c r="E1323" s="39" t="s">
        <v>5</v>
      </c>
    </row>
    <row r="1324" spans="1:16" ht="12.75">
      <c r="A1324" t="s">
        <v>50</v>
      </c>
      <c s="34" t="s">
        <v>1267</v>
      </c>
      <c s="34" t="s">
        <v>1268</v>
      </c>
      <c s="35" t="s">
        <v>5</v>
      </c>
      <c s="6" t="s">
        <v>1269</v>
      </c>
      <c s="36" t="s">
        <v>54</v>
      </c>
      <c s="37">
        <v>21.278</v>
      </c>
      <c s="36">
        <v>0.0015</v>
      </c>
      <c s="36">
        <f>ROUND(G1324*H1324,6)</f>
      </c>
      <c r="L1324" s="38">
        <v>0</v>
      </c>
      <c s="32">
        <f>ROUND(ROUND(L1324,2)*ROUND(G1324,3),2)</f>
      </c>
      <c s="36" t="s">
        <v>55</v>
      </c>
      <c>
        <f>(M1324*21)/100</f>
      </c>
      <c t="s">
        <v>28</v>
      </c>
    </row>
    <row r="1325" spans="1:5" ht="12.75">
      <c r="A1325" s="35" t="s">
        <v>56</v>
      </c>
      <c r="E1325" s="39" t="s">
        <v>1269</v>
      </c>
    </row>
    <row r="1326" spans="1:5" ht="63.75">
      <c r="A1326" s="35" t="s">
        <v>58</v>
      </c>
      <c r="E1326" s="40" t="s">
        <v>1270</v>
      </c>
    </row>
    <row r="1327" spans="1:5" ht="12.75">
      <c r="A1327" t="s">
        <v>60</v>
      </c>
      <c r="E1327" s="39" t="s">
        <v>5</v>
      </c>
    </row>
    <row r="1328" spans="1:16" ht="12.75">
      <c r="A1328" t="s">
        <v>50</v>
      </c>
      <c s="34" t="s">
        <v>1271</v>
      </c>
      <c s="34" t="s">
        <v>1272</v>
      </c>
      <c s="35" t="s">
        <v>5</v>
      </c>
      <c s="6" t="s">
        <v>1273</v>
      </c>
      <c s="36" t="s">
        <v>54</v>
      </c>
      <c s="37">
        <v>114</v>
      </c>
      <c s="36">
        <v>0</v>
      </c>
      <c s="36">
        <f>ROUND(G1328*H1328,6)</f>
      </c>
      <c r="L1328" s="38">
        <v>0</v>
      </c>
      <c s="32">
        <f>ROUND(ROUND(L1328,2)*ROUND(G1328,3),2)</f>
      </c>
      <c s="36" t="s">
        <v>55</v>
      </c>
      <c>
        <f>(M1328*21)/100</f>
      </c>
      <c t="s">
        <v>28</v>
      </c>
    </row>
    <row r="1329" spans="1:5" ht="12.75">
      <c r="A1329" s="35" t="s">
        <v>56</v>
      </c>
      <c r="E1329" s="39" t="s">
        <v>1273</v>
      </c>
    </row>
    <row r="1330" spans="1:5" ht="12.75">
      <c r="A1330" s="35" t="s">
        <v>58</v>
      </c>
      <c r="E1330" s="40" t="s">
        <v>1274</v>
      </c>
    </row>
    <row r="1331" spans="1:5" ht="12.75">
      <c r="A1331" t="s">
        <v>60</v>
      </c>
      <c r="E1331" s="39" t="s">
        <v>5</v>
      </c>
    </row>
    <row r="1332" spans="1:16" ht="25.5">
      <c r="A1332" t="s">
        <v>50</v>
      </c>
      <c s="34" t="s">
        <v>1275</v>
      </c>
      <c s="34" t="s">
        <v>1276</v>
      </c>
      <c s="35" t="s">
        <v>5</v>
      </c>
      <c s="6" t="s">
        <v>1277</v>
      </c>
      <c s="36" t="s">
        <v>54</v>
      </c>
      <c s="37">
        <v>176.953</v>
      </c>
      <c s="36">
        <v>0.0052</v>
      </c>
      <c s="36">
        <f>ROUND(G1332*H1332,6)</f>
      </c>
      <c r="L1332" s="38">
        <v>0</v>
      </c>
      <c s="32">
        <f>ROUND(ROUND(L1332,2)*ROUND(G1332,3),2)</f>
      </c>
      <c s="36" t="s">
        <v>55</v>
      </c>
      <c>
        <f>(M1332*21)/100</f>
      </c>
      <c t="s">
        <v>28</v>
      </c>
    </row>
    <row r="1333" spans="1:5" ht="25.5">
      <c r="A1333" s="35" t="s">
        <v>56</v>
      </c>
      <c r="E1333" s="39" t="s">
        <v>1277</v>
      </c>
    </row>
    <row r="1334" spans="1:5" ht="178.5">
      <c r="A1334" s="35" t="s">
        <v>58</v>
      </c>
      <c r="E1334" s="41" t="s">
        <v>1278</v>
      </c>
    </row>
    <row r="1335" spans="1:5" ht="12.75">
      <c r="A1335" t="s">
        <v>60</v>
      </c>
      <c r="E1335" s="39" t="s">
        <v>5</v>
      </c>
    </row>
    <row r="1336" spans="1:16" ht="12.75">
      <c r="A1336" t="s">
        <v>50</v>
      </c>
      <c s="34" t="s">
        <v>1279</v>
      </c>
      <c s="34" t="s">
        <v>1280</v>
      </c>
      <c s="35" t="s">
        <v>5</v>
      </c>
      <c s="6" t="s">
        <v>1281</v>
      </c>
      <c s="36" t="s">
        <v>54</v>
      </c>
      <c s="37">
        <v>194.648</v>
      </c>
      <c s="36">
        <v>0.0126</v>
      </c>
      <c s="36">
        <f>ROUND(G1336*H1336,6)</f>
      </c>
      <c r="L1336" s="38">
        <v>0</v>
      </c>
      <c s="32">
        <f>ROUND(ROUND(L1336,2)*ROUND(G1336,3),2)</f>
      </c>
      <c s="36" t="s">
        <v>55</v>
      </c>
      <c>
        <f>(M1336*21)/100</f>
      </c>
      <c t="s">
        <v>28</v>
      </c>
    </row>
    <row r="1337" spans="1:5" ht="12.75">
      <c r="A1337" s="35" t="s">
        <v>56</v>
      </c>
      <c r="E1337" s="39" t="s">
        <v>1281</v>
      </c>
    </row>
    <row r="1338" spans="1:5" ht="12.75">
      <c r="A1338" s="35" t="s">
        <v>58</v>
      </c>
      <c r="E1338" s="40" t="s">
        <v>1282</v>
      </c>
    </row>
    <row r="1339" spans="1:5" ht="12.75">
      <c r="A1339" t="s">
        <v>60</v>
      </c>
      <c r="E1339" s="39" t="s">
        <v>5</v>
      </c>
    </row>
    <row r="1340" spans="1:16" ht="12.75">
      <c r="A1340" t="s">
        <v>50</v>
      </c>
      <c s="34" t="s">
        <v>1283</v>
      </c>
      <c s="34" t="s">
        <v>1284</v>
      </c>
      <c s="35" t="s">
        <v>5</v>
      </c>
      <c s="6" t="s">
        <v>1285</v>
      </c>
      <c s="36" t="s">
        <v>54</v>
      </c>
      <c s="37">
        <v>1.08</v>
      </c>
      <c s="36">
        <v>0.00058</v>
      </c>
      <c s="36">
        <f>ROUND(G1340*H1340,6)</f>
      </c>
      <c r="L1340" s="38">
        <v>0</v>
      </c>
      <c s="32">
        <f>ROUND(ROUND(L1340,2)*ROUND(G1340,3),2)</f>
      </c>
      <c s="36" t="s">
        <v>55</v>
      </c>
      <c>
        <f>(M1340*21)/100</f>
      </c>
      <c t="s">
        <v>28</v>
      </c>
    </row>
    <row r="1341" spans="1:5" ht="12.75">
      <c r="A1341" s="35" t="s">
        <v>56</v>
      </c>
      <c r="E1341" s="39" t="s">
        <v>1285</v>
      </c>
    </row>
    <row r="1342" spans="1:5" ht="12.75">
      <c r="A1342" s="35" t="s">
        <v>58</v>
      </c>
      <c r="E1342" s="40" t="s">
        <v>1286</v>
      </c>
    </row>
    <row r="1343" spans="1:5" ht="12.75">
      <c r="A1343" t="s">
        <v>60</v>
      </c>
      <c r="E1343" s="39" t="s">
        <v>5</v>
      </c>
    </row>
    <row r="1344" spans="1:16" ht="12.75">
      <c r="A1344" t="s">
        <v>50</v>
      </c>
      <c s="34" t="s">
        <v>1287</v>
      </c>
      <c s="34" t="s">
        <v>1288</v>
      </c>
      <c s="35" t="s">
        <v>5</v>
      </c>
      <c s="6" t="s">
        <v>1289</v>
      </c>
      <c s="36" t="s">
        <v>54</v>
      </c>
      <c s="37">
        <v>1.188</v>
      </c>
      <c s="36">
        <v>0.01</v>
      </c>
      <c s="36">
        <f>ROUND(G1344*H1344,6)</f>
      </c>
      <c r="L1344" s="38">
        <v>0</v>
      </c>
      <c s="32">
        <f>ROUND(ROUND(L1344,2)*ROUND(G1344,3),2)</f>
      </c>
      <c s="36" t="s">
        <v>55</v>
      </c>
      <c>
        <f>(M1344*21)/100</f>
      </c>
      <c t="s">
        <v>28</v>
      </c>
    </row>
    <row r="1345" spans="1:5" ht="12.75">
      <c r="A1345" s="35" t="s">
        <v>56</v>
      </c>
      <c r="E1345" s="39" t="s">
        <v>1289</v>
      </c>
    </row>
    <row r="1346" spans="1:5" ht="12.75">
      <c r="A1346" s="35" t="s">
        <v>58</v>
      </c>
      <c r="E1346" s="40" t="s">
        <v>1290</v>
      </c>
    </row>
    <row r="1347" spans="1:5" ht="12.75">
      <c r="A1347" t="s">
        <v>60</v>
      </c>
      <c r="E1347" s="39" t="s">
        <v>5</v>
      </c>
    </row>
    <row r="1348" spans="1:16" ht="25.5">
      <c r="A1348" t="s">
        <v>50</v>
      </c>
      <c s="34" t="s">
        <v>1291</v>
      </c>
      <c s="34" t="s">
        <v>1292</v>
      </c>
      <c s="35" t="s">
        <v>5</v>
      </c>
      <c s="6" t="s">
        <v>1293</v>
      </c>
      <c s="36" t="s">
        <v>54</v>
      </c>
      <c s="37">
        <v>152.694</v>
      </c>
      <c s="36">
        <v>0.005</v>
      </c>
      <c s="36">
        <f>ROUND(G1348*H1348,6)</f>
      </c>
      <c r="L1348" s="38">
        <v>0</v>
      </c>
      <c s="32">
        <f>ROUND(ROUND(L1348,2)*ROUND(G1348,3),2)</f>
      </c>
      <c s="36" t="s">
        <v>55</v>
      </c>
      <c>
        <f>(M1348*21)/100</f>
      </c>
      <c t="s">
        <v>28</v>
      </c>
    </row>
    <row r="1349" spans="1:5" ht="25.5">
      <c r="A1349" s="35" t="s">
        <v>56</v>
      </c>
      <c r="E1349" s="39" t="s">
        <v>1293</v>
      </c>
    </row>
    <row r="1350" spans="1:5" ht="114.75">
      <c r="A1350" s="35" t="s">
        <v>58</v>
      </c>
      <c r="E1350" s="41" t="s">
        <v>426</v>
      </c>
    </row>
    <row r="1351" spans="1:5" ht="12.75">
      <c r="A1351" t="s">
        <v>60</v>
      </c>
      <c r="E1351" s="39" t="s">
        <v>5</v>
      </c>
    </row>
    <row r="1352" spans="1:16" ht="12.75">
      <c r="A1352" t="s">
        <v>50</v>
      </c>
      <c s="34" t="s">
        <v>1294</v>
      </c>
      <c s="34" t="s">
        <v>1295</v>
      </c>
      <c s="35" t="s">
        <v>5</v>
      </c>
      <c s="6" t="s">
        <v>1296</v>
      </c>
      <c s="36" t="s">
        <v>184</v>
      </c>
      <c s="37">
        <v>9599.108</v>
      </c>
      <c s="36">
        <v>0.0005</v>
      </c>
      <c s="36">
        <f>ROUND(G1352*H1352,6)</f>
      </c>
      <c r="L1352" s="38">
        <v>0</v>
      </c>
      <c s="32">
        <f>ROUND(ROUND(L1352,2)*ROUND(G1352,3),2)</f>
      </c>
      <c s="36" t="s">
        <v>55</v>
      </c>
      <c>
        <f>(M1352*21)/100</f>
      </c>
      <c t="s">
        <v>28</v>
      </c>
    </row>
    <row r="1353" spans="1:5" ht="12.75">
      <c r="A1353" s="35" t="s">
        <v>56</v>
      </c>
      <c r="E1353" s="39" t="s">
        <v>1296</v>
      </c>
    </row>
    <row r="1354" spans="1:5" ht="12.75">
      <c r="A1354" s="35" t="s">
        <v>58</v>
      </c>
      <c r="E1354" s="40" t="s">
        <v>1297</v>
      </c>
    </row>
    <row r="1355" spans="1:5" ht="12.75">
      <c r="A1355" t="s">
        <v>60</v>
      </c>
      <c r="E1355" s="39" t="s">
        <v>5</v>
      </c>
    </row>
    <row r="1356" spans="1:16" ht="25.5">
      <c r="A1356" t="s">
        <v>50</v>
      </c>
      <c s="34" t="s">
        <v>1298</v>
      </c>
      <c s="34" t="s">
        <v>1299</v>
      </c>
      <c s="35" t="s">
        <v>5</v>
      </c>
      <c s="6" t="s">
        <v>1300</v>
      </c>
      <c s="36" t="s">
        <v>54</v>
      </c>
      <c s="37">
        <v>329.647</v>
      </c>
      <c s="36">
        <v>0</v>
      </c>
      <c s="36">
        <f>ROUND(G1356*H1356,6)</f>
      </c>
      <c r="L1356" s="38">
        <v>0</v>
      </c>
      <c s="32">
        <f>ROUND(ROUND(L1356,2)*ROUND(G1356,3),2)</f>
      </c>
      <c s="36" t="s">
        <v>86</v>
      </c>
      <c>
        <f>(M1356*21)/100</f>
      </c>
      <c t="s">
        <v>28</v>
      </c>
    </row>
    <row r="1357" spans="1:5" ht="25.5">
      <c r="A1357" s="35" t="s">
        <v>56</v>
      </c>
      <c r="E1357" s="39" t="s">
        <v>1300</v>
      </c>
    </row>
    <row r="1358" spans="1:5" ht="12.75">
      <c r="A1358" s="35" t="s">
        <v>58</v>
      </c>
      <c r="E1358" s="40" t="s">
        <v>1301</v>
      </c>
    </row>
    <row r="1359" spans="1:5" ht="12.75">
      <c r="A1359" t="s">
        <v>60</v>
      </c>
      <c r="E1359" s="39" t="s">
        <v>5</v>
      </c>
    </row>
    <row r="1360" spans="1:16" ht="25.5">
      <c r="A1360" t="s">
        <v>50</v>
      </c>
      <c s="34" t="s">
        <v>1302</v>
      </c>
      <c s="34" t="s">
        <v>1303</v>
      </c>
      <c s="35" t="s">
        <v>5</v>
      </c>
      <c s="6" t="s">
        <v>1304</v>
      </c>
      <c s="36" t="s">
        <v>118</v>
      </c>
      <c s="37">
        <v>9.033</v>
      </c>
      <c s="36">
        <v>0</v>
      </c>
      <c s="36">
        <f>ROUND(G1360*H1360,6)</f>
      </c>
      <c r="L1360" s="38">
        <v>0</v>
      </c>
      <c s="32">
        <f>ROUND(ROUND(L1360,2)*ROUND(G1360,3),2)</f>
      </c>
      <c s="36" t="s">
        <v>55</v>
      </c>
      <c>
        <f>(M1360*21)/100</f>
      </c>
      <c t="s">
        <v>28</v>
      </c>
    </row>
    <row r="1361" spans="1:5" ht="25.5">
      <c r="A1361" s="35" t="s">
        <v>56</v>
      </c>
      <c r="E1361" s="39" t="s">
        <v>1304</v>
      </c>
    </row>
    <row r="1362" spans="1:5" ht="12.75">
      <c r="A1362" s="35" t="s">
        <v>58</v>
      </c>
      <c r="E1362" s="40" t="s">
        <v>5</v>
      </c>
    </row>
    <row r="1363" spans="1:5" ht="12.75">
      <c r="A1363" t="s">
        <v>60</v>
      </c>
      <c r="E1363" s="39" t="s">
        <v>5</v>
      </c>
    </row>
    <row r="1364" spans="1:13" ht="12.75">
      <c r="A1364" t="s">
        <v>47</v>
      </c>
      <c r="C1364" s="31" t="s">
        <v>1305</v>
      </c>
      <c r="E1364" s="33" t="s">
        <v>1306</v>
      </c>
      <c r="J1364" s="32">
        <f>0</f>
      </c>
      <c s="32">
        <f>0</f>
      </c>
      <c s="32">
        <f>0+L1365</f>
      </c>
      <c s="32">
        <f>0+M1365</f>
      </c>
    </row>
    <row r="1365" spans="1:16" ht="12.75">
      <c r="A1365" t="s">
        <v>50</v>
      </c>
      <c s="34" t="s">
        <v>1307</v>
      </c>
      <c s="34" t="s">
        <v>1308</v>
      </c>
      <c s="35" t="s">
        <v>5</v>
      </c>
      <c s="6" t="s">
        <v>1309</v>
      </c>
      <c s="36" t="s">
        <v>54</v>
      </c>
      <c s="37">
        <v>18.225</v>
      </c>
      <c s="36">
        <v>0</v>
      </c>
      <c s="36">
        <f>ROUND(G1365*H1365,6)</f>
      </c>
      <c r="L1365" s="38">
        <v>0</v>
      </c>
      <c s="32">
        <f>ROUND(ROUND(L1365,2)*ROUND(G1365,3),2)</f>
      </c>
      <c s="36" t="s">
        <v>55</v>
      </c>
      <c>
        <f>(M1365*21)/100</f>
      </c>
      <c t="s">
        <v>28</v>
      </c>
    </row>
    <row r="1366" spans="1:5" ht="12.75">
      <c r="A1366" s="35" t="s">
        <v>56</v>
      </c>
      <c r="E1366" s="39" t="s">
        <v>1309</v>
      </c>
    </row>
    <row r="1367" spans="1:5" ht="25.5">
      <c r="A1367" s="35" t="s">
        <v>58</v>
      </c>
      <c r="E1367" s="41" t="s">
        <v>1310</v>
      </c>
    </row>
    <row r="1368" spans="1:5" ht="12.75">
      <c r="A1368" t="s">
        <v>60</v>
      </c>
      <c r="E1368" s="39" t="s">
        <v>5</v>
      </c>
    </row>
    <row r="1369" spans="1:13" ht="12.75">
      <c r="A1369" t="s">
        <v>47</v>
      </c>
      <c r="C1369" s="31" t="s">
        <v>1311</v>
      </c>
      <c r="E1369" s="33" t="s">
        <v>1312</v>
      </c>
      <c r="J1369" s="32">
        <f>0</f>
      </c>
      <c s="32">
        <f>0</f>
      </c>
      <c s="32">
        <f>0+L1370+L1374+L1378+L1382+L1386+L1390</f>
      </c>
      <c s="32">
        <f>0+M1370+M1374+M1378+M1382+M1386+M1390</f>
      </c>
    </row>
    <row r="1370" spans="1:16" ht="25.5">
      <c r="A1370" t="s">
        <v>50</v>
      </c>
      <c s="34" t="s">
        <v>1313</v>
      </c>
      <c s="34" t="s">
        <v>1314</v>
      </c>
      <c s="35" t="s">
        <v>5</v>
      </c>
      <c s="6" t="s">
        <v>1315</v>
      </c>
      <c s="36" t="s">
        <v>54</v>
      </c>
      <c s="37">
        <v>543.558</v>
      </c>
      <c s="36">
        <v>0.0002</v>
      </c>
      <c s="36">
        <f>ROUND(G1370*H1370,6)</f>
      </c>
      <c r="L1370" s="38">
        <v>0</v>
      </c>
      <c s="32">
        <f>ROUND(ROUND(L1370,2)*ROUND(G1370,3),2)</f>
      </c>
      <c s="36" t="s">
        <v>55</v>
      </c>
      <c>
        <f>(M1370*21)/100</f>
      </c>
      <c t="s">
        <v>28</v>
      </c>
    </row>
    <row r="1371" spans="1:5" ht="25.5">
      <c r="A1371" s="35" t="s">
        <v>56</v>
      </c>
      <c r="E1371" s="39" t="s">
        <v>1315</v>
      </c>
    </row>
    <row r="1372" spans="1:5" ht="12.75">
      <c r="A1372" s="35" t="s">
        <v>58</v>
      </c>
      <c r="E1372" s="40" t="s">
        <v>5</v>
      </c>
    </row>
    <row r="1373" spans="1:5" ht="12.75">
      <c r="A1373" t="s">
        <v>60</v>
      </c>
      <c r="E1373" s="39" t="s">
        <v>5</v>
      </c>
    </row>
    <row r="1374" spans="1:16" ht="12.75">
      <c r="A1374" t="s">
        <v>50</v>
      </c>
      <c s="34" t="s">
        <v>1316</v>
      </c>
      <c s="34" t="s">
        <v>1317</v>
      </c>
      <c s="35" t="s">
        <v>5</v>
      </c>
      <c s="6" t="s">
        <v>1318</v>
      </c>
      <c s="36" t="s">
        <v>54</v>
      </c>
      <c s="37">
        <v>251.94</v>
      </c>
      <c s="36">
        <v>0.00025</v>
      </c>
      <c s="36">
        <f>ROUND(G1374*H1374,6)</f>
      </c>
      <c r="L1374" s="38">
        <v>0</v>
      </c>
      <c s="32">
        <f>ROUND(ROUND(L1374,2)*ROUND(G1374,3),2)</f>
      </c>
      <c s="36" t="s">
        <v>55</v>
      </c>
      <c>
        <f>(M1374*21)/100</f>
      </c>
      <c t="s">
        <v>28</v>
      </c>
    </row>
    <row r="1375" spans="1:5" ht="12.75">
      <c r="A1375" s="35" t="s">
        <v>56</v>
      </c>
      <c r="E1375" s="39" t="s">
        <v>1318</v>
      </c>
    </row>
    <row r="1376" spans="1:5" ht="12.75">
      <c r="A1376" s="35" t="s">
        <v>58</v>
      </c>
      <c r="E1376" s="40" t="s">
        <v>1319</v>
      </c>
    </row>
    <row r="1377" spans="1:5" ht="12.75">
      <c r="A1377" t="s">
        <v>60</v>
      </c>
      <c r="E1377" s="39" t="s">
        <v>5</v>
      </c>
    </row>
    <row r="1378" spans="1:16" ht="12.75">
      <c r="A1378" t="s">
        <v>50</v>
      </c>
      <c s="34" t="s">
        <v>1320</v>
      </c>
      <c s="34" t="s">
        <v>1321</v>
      </c>
      <c s="35" t="s">
        <v>5</v>
      </c>
      <c s="6" t="s">
        <v>1322</v>
      </c>
      <c s="36" t="s">
        <v>54</v>
      </c>
      <c s="37">
        <v>251.94</v>
      </c>
      <c s="36">
        <v>0.00033</v>
      </c>
      <c s="36">
        <f>ROUND(G1378*H1378,6)</f>
      </c>
      <c r="L1378" s="38">
        <v>0</v>
      </c>
      <c s="32">
        <f>ROUND(ROUND(L1378,2)*ROUND(G1378,3),2)</f>
      </c>
      <c s="36" t="s">
        <v>55</v>
      </c>
      <c>
        <f>(M1378*21)/100</f>
      </c>
      <c t="s">
        <v>28</v>
      </c>
    </row>
    <row r="1379" spans="1:5" ht="12.75">
      <c r="A1379" s="35" t="s">
        <v>56</v>
      </c>
      <c r="E1379" s="39" t="s">
        <v>1322</v>
      </c>
    </row>
    <row r="1380" spans="1:5" ht="12.75">
      <c r="A1380" s="35" t="s">
        <v>58</v>
      </c>
      <c r="E1380" s="40" t="s">
        <v>1319</v>
      </c>
    </row>
    <row r="1381" spans="1:5" ht="12.75">
      <c r="A1381" t="s">
        <v>60</v>
      </c>
      <c r="E1381" s="39" t="s">
        <v>5</v>
      </c>
    </row>
    <row r="1382" spans="1:16" ht="25.5">
      <c r="A1382" t="s">
        <v>50</v>
      </c>
      <c s="34" t="s">
        <v>1323</v>
      </c>
      <c s="34" t="s">
        <v>1324</v>
      </c>
      <c s="35" t="s">
        <v>5</v>
      </c>
      <c s="6" t="s">
        <v>1325</v>
      </c>
      <c s="36" t="s">
        <v>54</v>
      </c>
      <c s="37">
        <v>5.45</v>
      </c>
      <c s="36">
        <v>0.0048</v>
      </c>
      <c s="36">
        <f>ROUND(G1382*H1382,6)</f>
      </c>
      <c r="L1382" s="38">
        <v>0</v>
      </c>
      <c s="32">
        <f>ROUND(ROUND(L1382,2)*ROUND(G1382,3),2)</f>
      </c>
      <c s="36" t="s">
        <v>55</v>
      </c>
      <c>
        <f>(M1382*21)/100</f>
      </c>
      <c t="s">
        <v>28</v>
      </c>
    </row>
    <row r="1383" spans="1:5" ht="25.5">
      <c r="A1383" s="35" t="s">
        <v>56</v>
      </c>
      <c r="E1383" s="39" t="s">
        <v>1325</v>
      </c>
    </row>
    <row r="1384" spans="1:5" ht="25.5">
      <c r="A1384" s="35" t="s">
        <v>58</v>
      </c>
      <c r="E1384" s="41" t="s">
        <v>1326</v>
      </c>
    </row>
    <row r="1385" spans="1:5" ht="12.75">
      <c r="A1385" t="s">
        <v>60</v>
      </c>
      <c r="E1385" s="39" t="s">
        <v>5</v>
      </c>
    </row>
    <row r="1386" spans="1:16" ht="25.5">
      <c r="A1386" t="s">
        <v>50</v>
      </c>
      <c s="34" t="s">
        <v>1327</v>
      </c>
      <c s="34" t="s">
        <v>1328</v>
      </c>
      <c s="35" t="s">
        <v>5</v>
      </c>
      <c s="6" t="s">
        <v>1329</v>
      </c>
      <c s="36" t="s">
        <v>54</v>
      </c>
      <c s="37">
        <v>5.45</v>
      </c>
      <c s="36">
        <v>0.00029</v>
      </c>
      <c s="36">
        <f>ROUND(G1386*H1386,6)</f>
      </c>
      <c r="L1386" s="38">
        <v>0</v>
      </c>
      <c s="32">
        <f>ROUND(ROUND(L1386,2)*ROUND(G1386,3),2)</f>
      </c>
      <c s="36" t="s">
        <v>55</v>
      </c>
      <c>
        <f>(M1386*21)/100</f>
      </c>
      <c t="s">
        <v>28</v>
      </c>
    </row>
    <row r="1387" spans="1:5" ht="25.5">
      <c r="A1387" s="35" t="s">
        <v>56</v>
      </c>
      <c r="E1387" s="39" t="s">
        <v>1329</v>
      </c>
    </row>
    <row r="1388" spans="1:5" ht="12.75">
      <c r="A1388" s="35" t="s">
        <v>58</v>
      </c>
      <c r="E1388" s="40" t="s">
        <v>5</v>
      </c>
    </row>
    <row r="1389" spans="1:5" ht="12.75">
      <c r="A1389" t="s">
        <v>60</v>
      </c>
      <c r="E1389" s="39" t="s">
        <v>5</v>
      </c>
    </row>
    <row r="1390" spans="1:16" ht="12.75">
      <c r="A1390" t="s">
        <v>50</v>
      </c>
      <c s="34" t="s">
        <v>1330</v>
      </c>
      <c s="34" t="s">
        <v>1331</v>
      </c>
      <c s="35" t="s">
        <v>5</v>
      </c>
      <c s="6" t="s">
        <v>1332</v>
      </c>
      <c s="36" t="s">
        <v>54</v>
      </c>
      <c s="37">
        <v>5.45</v>
      </c>
      <c s="36">
        <v>0.00066</v>
      </c>
      <c s="36">
        <f>ROUND(G1390*H1390,6)</f>
      </c>
      <c r="L1390" s="38">
        <v>0</v>
      </c>
      <c s="32">
        <f>ROUND(ROUND(L1390,2)*ROUND(G1390,3),2)</f>
      </c>
      <c s="36" t="s">
        <v>55</v>
      </c>
      <c>
        <f>(M1390*21)/100</f>
      </c>
      <c t="s">
        <v>28</v>
      </c>
    </row>
    <row r="1391" spans="1:5" ht="12.75">
      <c r="A1391" s="35" t="s">
        <v>56</v>
      </c>
      <c r="E1391" s="39" t="s">
        <v>1332</v>
      </c>
    </row>
    <row r="1392" spans="1:5" ht="12.75">
      <c r="A1392" s="35" t="s">
        <v>58</v>
      </c>
      <c r="E1392" s="40" t="s">
        <v>5</v>
      </c>
    </row>
    <row r="1393" spans="1:5" ht="12.75">
      <c r="A1393" t="s">
        <v>60</v>
      </c>
      <c r="E1393" s="39" t="s">
        <v>5</v>
      </c>
    </row>
    <row r="1394" spans="1:13" ht="12.75">
      <c r="A1394" t="s">
        <v>47</v>
      </c>
      <c r="C1394" s="31" t="s">
        <v>1333</v>
      </c>
      <c r="E1394" s="33" t="s">
        <v>1334</v>
      </c>
      <c r="J1394" s="32">
        <f>0</f>
      </c>
      <c s="32">
        <f>0</f>
      </c>
      <c s="32">
        <f>0+L1395+L1399+L1403+L1407+L1411+L1415</f>
      </c>
      <c s="32">
        <f>0+M1395+M1399+M1403+M1407+M1411+M1415</f>
      </c>
    </row>
    <row r="1395" spans="1:16" ht="12.75">
      <c r="A1395" t="s">
        <v>50</v>
      </c>
      <c s="34" t="s">
        <v>1335</v>
      </c>
      <c s="34" t="s">
        <v>1336</v>
      </c>
      <c s="35" t="s">
        <v>5</v>
      </c>
      <c s="6" t="s">
        <v>1337</v>
      </c>
      <c s="36" t="s">
        <v>54</v>
      </c>
      <c s="37">
        <v>1550</v>
      </c>
      <c s="36">
        <v>0</v>
      </c>
      <c s="36">
        <f>ROUND(G1395*H1395,6)</f>
      </c>
      <c r="L1395" s="38">
        <v>0</v>
      </c>
      <c s="32">
        <f>ROUND(ROUND(L1395,2)*ROUND(G1395,3),2)</f>
      </c>
      <c s="36" t="s">
        <v>55</v>
      </c>
      <c>
        <f>(M1395*21)/100</f>
      </c>
      <c t="s">
        <v>28</v>
      </c>
    </row>
    <row r="1396" spans="1:5" ht="12.75">
      <c r="A1396" s="35" t="s">
        <v>56</v>
      </c>
      <c r="E1396" s="39" t="s">
        <v>1337</v>
      </c>
    </row>
    <row r="1397" spans="1:5" ht="12.75">
      <c r="A1397" s="35" t="s">
        <v>58</v>
      </c>
      <c r="E1397" s="40" t="s">
        <v>5</v>
      </c>
    </row>
    <row r="1398" spans="1:5" ht="12.75">
      <c r="A1398" t="s">
        <v>60</v>
      </c>
      <c r="E1398" s="39" t="s">
        <v>5</v>
      </c>
    </row>
    <row r="1399" spans="1:16" ht="12.75">
      <c r="A1399" t="s">
        <v>50</v>
      </c>
      <c s="34" t="s">
        <v>1338</v>
      </c>
      <c s="34" t="s">
        <v>1339</v>
      </c>
      <c s="35" t="s">
        <v>5</v>
      </c>
      <c s="6" t="s">
        <v>1340</v>
      </c>
      <c s="36" t="s">
        <v>54</v>
      </c>
      <c s="37">
        <v>2233.604</v>
      </c>
      <c s="36">
        <v>0</v>
      </c>
      <c s="36">
        <f>ROUND(G1399*H1399,6)</f>
      </c>
      <c r="L1399" s="38">
        <v>0</v>
      </c>
      <c s="32">
        <f>ROUND(ROUND(L1399,2)*ROUND(G1399,3),2)</f>
      </c>
      <c s="36" t="s">
        <v>55</v>
      </c>
      <c>
        <f>(M1399*21)/100</f>
      </c>
      <c t="s">
        <v>28</v>
      </c>
    </row>
    <row r="1400" spans="1:5" ht="12.75">
      <c r="A1400" s="35" t="s">
        <v>56</v>
      </c>
      <c r="E1400" s="39" t="s">
        <v>1340</v>
      </c>
    </row>
    <row r="1401" spans="1:5" ht="38.25">
      <c r="A1401" s="35" t="s">
        <v>58</v>
      </c>
      <c r="E1401" s="40" t="s">
        <v>1341</v>
      </c>
    </row>
    <row r="1402" spans="1:5" ht="12.75">
      <c r="A1402" t="s">
        <v>60</v>
      </c>
      <c r="E1402" s="39" t="s">
        <v>5</v>
      </c>
    </row>
    <row r="1403" spans="1:16" ht="12.75">
      <c r="A1403" t="s">
        <v>50</v>
      </c>
      <c s="34" t="s">
        <v>1342</v>
      </c>
      <c s="34" t="s">
        <v>1343</v>
      </c>
      <c s="35" t="s">
        <v>5</v>
      </c>
      <c s="6" t="s">
        <v>1344</v>
      </c>
      <c s="36" t="s">
        <v>54</v>
      </c>
      <c s="37">
        <v>1550</v>
      </c>
      <c s="36">
        <v>0.00022</v>
      </c>
      <c s="36">
        <f>ROUND(G1403*H1403,6)</f>
      </c>
      <c r="L1403" s="38">
        <v>0</v>
      </c>
      <c s="32">
        <f>ROUND(ROUND(L1403,2)*ROUND(G1403,3),2)</f>
      </c>
      <c s="36" t="s">
        <v>55</v>
      </c>
      <c>
        <f>(M1403*21)/100</f>
      </c>
      <c t="s">
        <v>28</v>
      </c>
    </row>
    <row r="1404" spans="1:5" ht="12.75">
      <c r="A1404" s="35" t="s">
        <v>56</v>
      </c>
      <c r="E1404" s="39" t="s">
        <v>1344</v>
      </c>
    </row>
    <row r="1405" spans="1:5" ht="12.75">
      <c r="A1405" s="35" t="s">
        <v>58</v>
      </c>
      <c r="E1405" s="40" t="s">
        <v>5</v>
      </c>
    </row>
    <row r="1406" spans="1:5" ht="12.75">
      <c r="A1406" t="s">
        <v>60</v>
      </c>
      <c r="E1406" s="39" t="s">
        <v>5</v>
      </c>
    </row>
    <row r="1407" spans="1:16" ht="25.5">
      <c r="A1407" t="s">
        <v>50</v>
      </c>
      <c s="34" t="s">
        <v>1345</v>
      </c>
      <c s="34" t="s">
        <v>1346</v>
      </c>
      <c s="35" t="s">
        <v>5</v>
      </c>
      <c s="6" t="s">
        <v>1347</v>
      </c>
      <c s="36" t="s">
        <v>54</v>
      </c>
      <c s="37">
        <v>3583.794</v>
      </c>
      <c s="36">
        <v>0.0002</v>
      </c>
      <c s="36">
        <f>ROUND(G1407*H1407,6)</f>
      </c>
      <c r="L1407" s="38">
        <v>0</v>
      </c>
      <c s="32">
        <f>ROUND(ROUND(L1407,2)*ROUND(G1407,3),2)</f>
      </c>
      <c s="36" t="s">
        <v>55</v>
      </c>
      <c>
        <f>(M1407*21)/100</f>
      </c>
      <c t="s">
        <v>28</v>
      </c>
    </row>
    <row r="1408" spans="1:5" ht="25.5">
      <c r="A1408" s="35" t="s">
        <v>56</v>
      </c>
      <c r="E1408" s="39" t="s">
        <v>1347</v>
      </c>
    </row>
    <row r="1409" spans="1:5" ht="102">
      <c r="A1409" s="35" t="s">
        <v>58</v>
      </c>
      <c r="E1409" s="40" t="s">
        <v>1348</v>
      </c>
    </row>
    <row r="1410" spans="1:5" ht="12.75">
      <c r="A1410" t="s">
        <v>60</v>
      </c>
      <c r="E1410" s="39" t="s">
        <v>5</v>
      </c>
    </row>
    <row r="1411" spans="1:16" ht="25.5">
      <c r="A1411" t="s">
        <v>50</v>
      </c>
      <c s="34" t="s">
        <v>1349</v>
      </c>
      <c s="34" t="s">
        <v>1350</v>
      </c>
      <c s="35" t="s">
        <v>5</v>
      </c>
      <c s="6" t="s">
        <v>1351</v>
      </c>
      <c s="36" t="s">
        <v>54</v>
      </c>
      <c s="37">
        <v>3583.794</v>
      </c>
      <c s="36">
        <v>0.00026</v>
      </c>
      <c s="36">
        <f>ROUND(G1411*H1411,6)</f>
      </c>
      <c r="L1411" s="38">
        <v>0</v>
      </c>
      <c s="32">
        <f>ROUND(ROUND(L1411,2)*ROUND(G1411,3),2)</f>
      </c>
      <c s="36" t="s">
        <v>55</v>
      </c>
      <c>
        <f>(M1411*21)/100</f>
      </c>
      <c t="s">
        <v>28</v>
      </c>
    </row>
    <row r="1412" spans="1:5" ht="25.5">
      <c r="A1412" s="35" t="s">
        <v>56</v>
      </c>
      <c r="E1412" s="39" t="s">
        <v>1351</v>
      </c>
    </row>
    <row r="1413" spans="1:5" ht="63.75">
      <c r="A1413" s="35" t="s">
        <v>58</v>
      </c>
      <c r="E1413" s="40" t="s">
        <v>1352</v>
      </c>
    </row>
    <row r="1414" spans="1:5" ht="12.75">
      <c r="A1414" t="s">
        <v>60</v>
      </c>
      <c r="E1414" s="39" t="s">
        <v>5</v>
      </c>
    </row>
    <row r="1415" spans="1:16" ht="25.5">
      <c r="A1415" t="s">
        <v>50</v>
      </c>
      <c s="34" t="s">
        <v>1353</v>
      </c>
      <c s="34" t="s">
        <v>1354</v>
      </c>
      <c s="35" t="s">
        <v>5</v>
      </c>
      <c s="6" t="s">
        <v>1355</v>
      </c>
      <c s="36" t="s">
        <v>54</v>
      </c>
      <c s="37">
        <v>1550</v>
      </c>
      <c s="36">
        <v>0.00026</v>
      </c>
      <c s="36">
        <f>ROUND(G1415*H1415,6)</f>
      </c>
      <c r="L1415" s="38">
        <v>0</v>
      </c>
      <c s="32">
        <f>ROUND(ROUND(L1415,2)*ROUND(G1415,3),2)</f>
      </c>
      <c s="36" t="s">
        <v>55</v>
      </c>
      <c>
        <f>(M1415*21)/100</f>
      </c>
      <c t="s">
        <v>28</v>
      </c>
    </row>
    <row r="1416" spans="1:5" ht="25.5">
      <c r="A1416" s="35" t="s">
        <v>56</v>
      </c>
      <c r="E1416" s="39" t="s">
        <v>1355</v>
      </c>
    </row>
    <row r="1417" spans="1:5" ht="12.75">
      <c r="A1417" s="35" t="s">
        <v>58</v>
      </c>
      <c r="E1417" s="40" t="s">
        <v>5</v>
      </c>
    </row>
    <row r="1418" spans="1:5" ht="12.75">
      <c r="A1418" t="s">
        <v>60</v>
      </c>
      <c r="E1418" s="39" t="s">
        <v>5</v>
      </c>
    </row>
    <row r="1419" spans="1:13" ht="12.75">
      <c r="A1419" t="s">
        <v>47</v>
      </c>
      <c r="C1419" s="31" t="s">
        <v>1356</v>
      </c>
      <c r="E1419" s="33" t="s">
        <v>1357</v>
      </c>
      <c r="J1419" s="32">
        <f>0</f>
      </c>
      <c s="32">
        <f>0</f>
      </c>
      <c s="32">
        <f>0+L1420+L1424+L1428</f>
      </c>
      <c s="32">
        <f>0+M1420+M1424+M1428</f>
      </c>
    </row>
    <row r="1420" spans="1:16" ht="25.5">
      <c r="A1420" t="s">
        <v>50</v>
      </c>
      <c s="34" t="s">
        <v>1358</v>
      </c>
      <c s="34" t="s">
        <v>1359</v>
      </c>
      <c s="35" t="s">
        <v>5</v>
      </c>
      <c s="6" t="s">
        <v>1360</v>
      </c>
      <c s="36" t="s">
        <v>54</v>
      </c>
      <c s="37">
        <v>106.92</v>
      </c>
      <c s="36">
        <v>0</v>
      </c>
      <c s="36">
        <f>ROUND(G1420*H1420,6)</f>
      </c>
      <c r="L1420" s="38">
        <v>0</v>
      </c>
      <c s="32">
        <f>ROUND(ROUND(L1420,2)*ROUND(G1420,3),2)</f>
      </c>
      <c s="36" t="s">
        <v>55</v>
      </c>
      <c>
        <f>(M1420*21)/100</f>
      </c>
      <c t="s">
        <v>28</v>
      </c>
    </row>
    <row r="1421" spans="1:5" ht="25.5">
      <c r="A1421" s="35" t="s">
        <v>56</v>
      </c>
      <c r="E1421" s="39" t="s">
        <v>1360</v>
      </c>
    </row>
    <row r="1422" spans="1:5" ht="12.75">
      <c r="A1422" s="35" t="s">
        <v>58</v>
      </c>
      <c r="E1422" s="40" t="s">
        <v>1361</v>
      </c>
    </row>
    <row r="1423" spans="1:5" ht="12.75">
      <c r="A1423" t="s">
        <v>60</v>
      </c>
      <c r="E1423" s="39" t="s">
        <v>5</v>
      </c>
    </row>
    <row r="1424" spans="1:16" ht="12.75">
      <c r="A1424" t="s">
        <v>50</v>
      </c>
      <c s="34" t="s">
        <v>1362</v>
      </c>
      <c s="34" t="s">
        <v>1363</v>
      </c>
      <c s="35" t="s">
        <v>5</v>
      </c>
      <c s="6" t="s">
        <v>1364</v>
      </c>
      <c s="36" t="s">
        <v>54</v>
      </c>
      <c s="37">
        <v>106.92</v>
      </c>
      <c s="36">
        <v>0.0013</v>
      </c>
      <c s="36">
        <f>ROUND(G1424*H1424,6)</f>
      </c>
      <c r="L1424" s="38">
        <v>0</v>
      </c>
      <c s="32">
        <f>ROUND(ROUND(L1424,2)*ROUND(G1424,3),2)</f>
      </c>
      <c s="36" t="s">
        <v>55</v>
      </c>
      <c>
        <f>(M1424*21)/100</f>
      </c>
      <c t="s">
        <v>28</v>
      </c>
    </row>
    <row r="1425" spans="1:5" ht="12.75">
      <c r="A1425" s="35" t="s">
        <v>56</v>
      </c>
      <c r="E1425" s="39" t="s">
        <v>1364</v>
      </c>
    </row>
    <row r="1426" spans="1:5" ht="12.75">
      <c r="A1426" s="35" t="s">
        <v>58</v>
      </c>
      <c r="E1426" s="40" t="s">
        <v>5</v>
      </c>
    </row>
    <row r="1427" spans="1:5" ht="12.75">
      <c r="A1427" t="s">
        <v>60</v>
      </c>
      <c r="E1427" s="39" t="s">
        <v>5</v>
      </c>
    </row>
    <row r="1428" spans="1:16" ht="25.5">
      <c r="A1428" t="s">
        <v>50</v>
      </c>
      <c s="34" t="s">
        <v>1365</v>
      </c>
      <c s="34" t="s">
        <v>1366</v>
      </c>
      <c s="35" t="s">
        <v>5</v>
      </c>
      <c s="6" t="s">
        <v>1367</v>
      </c>
      <c s="36" t="s">
        <v>118</v>
      </c>
      <c s="37">
        <v>0.139</v>
      </c>
      <c s="36">
        <v>0</v>
      </c>
      <c s="36">
        <f>ROUND(G1428*H1428,6)</f>
      </c>
      <c r="L1428" s="38">
        <v>0</v>
      </c>
      <c s="32">
        <f>ROUND(ROUND(L1428,2)*ROUND(G1428,3),2)</f>
      </c>
      <c s="36" t="s">
        <v>55</v>
      </c>
      <c>
        <f>(M1428*21)/100</f>
      </c>
      <c t="s">
        <v>28</v>
      </c>
    </row>
    <row r="1429" spans="1:5" ht="25.5">
      <c r="A1429" s="35" t="s">
        <v>56</v>
      </c>
      <c r="E1429" s="39" t="s">
        <v>1368</v>
      </c>
    </row>
    <row r="1430" spans="1:5" ht="12.75">
      <c r="A1430" s="35" t="s">
        <v>58</v>
      </c>
      <c r="E1430" s="40" t="s">
        <v>5</v>
      </c>
    </row>
    <row r="1431" spans="1:5" ht="12.75">
      <c r="A1431" t="s">
        <v>60</v>
      </c>
      <c r="E1431" s="39" t="s">
        <v>5</v>
      </c>
    </row>
    <row r="1432" spans="1:13" ht="12.75">
      <c r="A1432" t="s">
        <v>47</v>
      </c>
      <c r="C1432" s="31" t="s">
        <v>91</v>
      </c>
      <c r="E1432" s="33" t="s">
        <v>1369</v>
      </c>
      <c r="J1432" s="32">
        <f>0</f>
      </c>
      <c s="32">
        <f>0</f>
      </c>
      <c s="32">
        <f>0+L1433</f>
      </c>
      <c s="32">
        <f>0+M1433</f>
      </c>
    </row>
    <row r="1433" spans="1:16" ht="12.75">
      <c r="A1433" t="s">
        <v>50</v>
      </c>
      <c s="34" t="s">
        <v>1370</v>
      </c>
      <c s="34" t="s">
        <v>1371</v>
      </c>
      <c s="35" t="s">
        <v>5</v>
      </c>
      <c s="6" t="s">
        <v>1372</v>
      </c>
      <c s="36" t="s">
        <v>184</v>
      </c>
      <c s="37">
        <v>2</v>
      </c>
      <c s="36">
        <v>0.4208</v>
      </c>
      <c s="36">
        <f>ROUND(G1433*H1433,6)</f>
      </c>
      <c r="L1433" s="38">
        <v>0</v>
      </c>
      <c s="32">
        <f>ROUND(ROUND(L1433,2)*ROUND(G1433,3),2)</f>
      </c>
      <c s="36" t="s">
        <v>55</v>
      </c>
      <c>
        <f>(M1433*21)/100</f>
      </c>
      <c t="s">
        <v>28</v>
      </c>
    </row>
    <row r="1434" spans="1:5" ht="12.75">
      <c r="A1434" s="35" t="s">
        <v>56</v>
      </c>
      <c r="E1434" s="39" t="s">
        <v>1372</v>
      </c>
    </row>
    <row r="1435" spans="1:5" ht="12.75">
      <c r="A1435" s="35" t="s">
        <v>58</v>
      </c>
      <c r="E1435" s="40" t="s">
        <v>5</v>
      </c>
    </row>
    <row r="1436" spans="1:5" ht="12.75">
      <c r="A1436" t="s">
        <v>60</v>
      </c>
      <c r="E1436" s="39" t="s">
        <v>5</v>
      </c>
    </row>
    <row r="1437" spans="1:13" ht="12.75">
      <c r="A1437" t="s">
        <v>47</v>
      </c>
      <c r="C1437" s="31" t="s">
        <v>423</v>
      </c>
      <c r="E1437" s="33" t="s">
        <v>1373</v>
      </c>
      <c r="J1437" s="32">
        <f>0</f>
      </c>
      <c s="32">
        <f>0</f>
      </c>
      <c s="32">
        <f>0+L1438+L1442+L1446+L1450</f>
      </c>
      <c s="32">
        <f>0+M1438+M1442+M1446+M1450</f>
      </c>
    </row>
    <row r="1438" spans="1:16" ht="38.25">
      <c r="A1438" t="s">
        <v>50</v>
      </c>
      <c s="34" t="s">
        <v>1374</v>
      </c>
      <c s="34" t="s">
        <v>1375</v>
      </c>
      <c s="35" t="s">
        <v>5</v>
      </c>
      <c s="6" t="s">
        <v>1376</v>
      </c>
      <c s="36" t="s">
        <v>66</v>
      </c>
      <c s="37">
        <v>123</v>
      </c>
      <c s="36">
        <v>0.1295</v>
      </c>
      <c s="36">
        <f>ROUND(G1438*H1438,6)</f>
      </c>
      <c r="L1438" s="38">
        <v>0</v>
      </c>
      <c s="32">
        <f>ROUND(ROUND(L1438,2)*ROUND(G1438,3),2)</f>
      </c>
      <c s="36" t="s">
        <v>55</v>
      </c>
      <c>
        <f>(M1438*21)/100</f>
      </c>
      <c t="s">
        <v>28</v>
      </c>
    </row>
    <row r="1439" spans="1:5" ht="38.25">
      <c r="A1439" s="35" t="s">
        <v>56</v>
      </c>
      <c r="E1439" s="39" t="s">
        <v>1377</v>
      </c>
    </row>
    <row r="1440" spans="1:5" ht="12.75">
      <c r="A1440" s="35" t="s">
        <v>58</v>
      </c>
      <c r="E1440" s="40" t="s">
        <v>1378</v>
      </c>
    </row>
    <row r="1441" spans="1:5" ht="12.75">
      <c r="A1441" t="s">
        <v>60</v>
      </c>
      <c r="E1441" s="39" t="s">
        <v>5</v>
      </c>
    </row>
    <row r="1442" spans="1:16" ht="12.75">
      <c r="A1442" t="s">
        <v>50</v>
      </c>
      <c s="34" t="s">
        <v>1379</v>
      </c>
      <c s="34" t="s">
        <v>1380</v>
      </c>
      <c s="35" t="s">
        <v>5</v>
      </c>
      <c s="6" t="s">
        <v>1381</v>
      </c>
      <c s="36" t="s">
        <v>66</v>
      </c>
      <c s="37">
        <v>123.42</v>
      </c>
      <c s="36">
        <v>0.045</v>
      </c>
      <c s="36">
        <f>ROUND(G1442*H1442,6)</f>
      </c>
      <c r="L1442" s="38">
        <v>0</v>
      </c>
      <c s="32">
        <f>ROUND(ROUND(L1442,2)*ROUND(G1442,3),2)</f>
      </c>
      <c s="36" t="s">
        <v>55</v>
      </c>
      <c>
        <f>(M1442*21)/100</f>
      </c>
      <c t="s">
        <v>28</v>
      </c>
    </row>
    <row r="1443" spans="1:5" ht="12.75">
      <c r="A1443" s="35" t="s">
        <v>56</v>
      </c>
      <c r="E1443" s="39" t="s">
        <v>1381</v>
      </c>
    </row>
    <row r="1444" spans="1:5" ht="12.75">
      <c r="A1444" s="35" t="s">
        <v>58</v>
      </c>
      <c r="E1444" s="40" t="s">
        <v>1382</v>
      </c>
    </row>
    <row r="1445" spans="1:5" ht="12.75">
      <c r="A1445" t="s">
        <v>60</v>
      </c>
      <c r="E1445" s="39" t="s">
        <v>5</v>
      </c>
    </row>
    <row r="1446" spans="1:16" ht="12.75">
      <c r="A1446" t="s">
        <v>50</v>
      </c>
      <c s="34" t="s">
        <v>1383</v>
      </c>
      <c s="34" t="s">
        <v>1384</v>
      </c>
      <c s="35" t="s">
        <v>5</v>
      </c>
      <c s="6" t="s">
        <v>1385</v>
      </c>
      <c s="36" t="s">
        <v>66</v>
      </c>
      <c s="37">
        <v>1.597</v>
      </c>
      <c s="36">
        <v>0.061</v>
      </c>
      <c s="36">
        <f>ROUND(G1446*H1446,6)</f>
      </c>
      <c r="L1446" s="38">
        <v>0</v>
      </c>
      <c s="32">
        <f>ROUND(ROUND(L1446,2)*ROUND(G1446,3),2)</f>
      </c>
      <c s="36" t="s">
        <v>86</v>
      </c>
      <c>
        <f>(M1446*21)/100</f>
      </c>
      <c t="s">
        <v>28</v>
      </c>
    </row>
    <row r="1447" spans="1:5" ht="12.75">
      <c r="A1447" s="35" t="s">
        <v>56</v>
      </c>
      <c r="E1447" s="39" t="s">
        <v>1385</v>
      </c>
    </row>
    <row r="1448" spans="1:5" ht="12.75">
      <c r="A1448" s="35" t="s">
        <v>58</v>
      </c>
      <c r="E1448" s="40" t="s">
        <v>1386</v>
      </c>
    </row>
    <row r="1449" spans="1:5" ht="12.75">
      <c r="A1449" t="s">
        <v>60</v>
      </c>
      <c r="E1449" s="39" t="s">
        <v>5</v>
      </c>
    </row>
    <row r="1450" spans="1:16" ht="12.75">
      <c r="A1450" t="s">
        <v>50</v>
      </c>
      <c s="34" t="s">
        <v>1387</v>
      </c>
      <c s="34" t="s">
        <v>1388</v>
      </c>
      <c s="35" t="s">
        <v>5</v>
      </c>
      <c s="6" t="s">
        <v>1389</v>
      </c>
      <c s="36" t="s">
        <v>76</v>
      </c>
      <c s="37">
        <v>3.69</v>
      </c>
      <c s="36">
        <v>2.25634</v>
      </c>
      <c s="36">
        <f>ROUND(G1450*H1450,6)</f>
      </c>
      <c r="L1450" s="38">
        <v>0</v>
      </c>
      <c s="32">
        <f>ROUND(ROUND(L1450,2)*ROUND(G1450,3),2)</f>
      </c>
      <c s="36" t="s">
        <v>55</v>
      </c>
      <c>
        <f>(M1450*21)/100</f>
      </c>
      <c t="s">
        <v>28</v>
      </c>
    </row>
    <row r="1451" spans="1:5" ht="12.75">
      <c r="A1451" s="35" t="s">
        <v>56</v>
      </c>
      <c r="E1451" s="39" t="s">
        <v>1389</v>
      </c>
    </row>
    <row r="1452" spans="1:5" ht="12.75">
      <c r="A1452" s="35" t="s">
        <v>58</v>
      </c>
      <c r="E1452" s="40" t="s">
        <v>1390</v>
      </c>
    </row>
    <row r="1453" spans="1:5" ht="12.75">
      <c r="A1453" t="s">
        <v>60</v>
      </c>
      <c r="E1453" s="39" t="s">
        <v>5</v>
      </c>
    </row>
    <row r="1454" spans="1:13" ht="12.75">
      <c r="A1454" t="s">
        <v>47</v>
      </c>
      <c r="C1454" s="31" t="s">
        <v>437</v>
      </c>
      <c r="E1454" s="33" t="s">
        <v>1391</v>
      </c>
      <c r="J1454" s="32">
        <f>0</f>
      </c>
      <c s="32">
        <f>0</f>
      </c>
      <c s="32">
        <f>0+L1455+L1459+L1463+L1467+L1471+L1475+L1479+L1483</f>
      </c>
      <c s="32">
        <f>0+M1455+M1459+M1463+M1467+M1471+M1475+M1479+M1483</f>
      </c>
    </row>
    <row r="1455" spans="1:16" ht="25.5">
      <c r="A1455" t="s">
        <v>50</v>
      </c>
      <c s="34" t="s">
        <v>1392</v>
      </c>
      <c s="34" t="s">
        <v>1393</v>
      </c>
      <c s="35" t="s">
        <v>5</v>
      </c>
      <c s="6" t="s">
        <v>1394</v>
      </c>
      <c s="36" t="s">
        <v>54</v>
      </c>
      <c s="37">
        <v>450</v>
      </c>
      <c s="36">
        <v>0</v>
      </c>
      <c s="36">
        <f>ROUND(G1455*H1455,6)</f>
      </c>
      <c r="L1455" s="38">
        <v>0</v>
      </c>
      <c s="32">
        <f>ROUND(ROUND(L1455,2)*ROUND(G1455,3),2)</f>
      </c>
      <c s="36" t="s">
        <v>55</v>
      </c>
      <c>
        <f>(M1455*21)/100</f>
      </c>
      <c t="s">
        <v>28</v>
      </c>
    </row>
    <row r="1456" spans="1:5" ht="25.5">
      <c r="A1456" s="35" t="s">
        <v>56</v>
      </c>
      <c r="E1456" s="39" t="s">
        <v>1394</v>
      </c>
    </row>
    <row r="1457" spans="1:5" ht="12.75">
      <c r="A1457" s="35" t="s">
        <v>58</v>
      </c>
      <c r="E1457" s="40" t="s">
        <v>5</v>
      </c>
    </row>
    <row r="1458" spans="1:5" ht="12.75">
      <c r="A1458" t="s">
        <v>60</v>
      </c>
      <c r="E1458" s="39" t="s">
        <v>5</v>
      </c>
    </row>
    <row r="1459" spans="1:16" ht="25.5">
      <c r="A1459" t="s">
        <v>50</v>
      </c>
      <c s="34" t="s">
        <v>1395</v>
      </c>
      <c s="34" t="s">
        <v>1396</v>
      </c>
      <c s="35" t="s">
        <v>5</v>
      </c>
      <c s="6" t="s">
        <v>1397</v>
      </c>
      <c s="36" t="s">
        <v>54</v>
      </c>
      <c s="37">
        <v>25200</v>
      </c>
      <c s="36">
        <v>0</v>
      </c>
      <c s="36">
        <f>ROUND(G1459*H1459,6)</f>
      </c>
      <c r="L1459" s="38">
        <v>0</v>
      </c>
      <c s="32">
        <f>ROUND(ROUND(L1459,2)*ROUND(G1459,3),2)</f>
      </c>
      <c s="36" t="s">
        <v>55</v>
      </c>
      <c>
        <f>(M1459*21)/100</f>
      </c>
      <c t="s">
        <v>28</v>
      </c>
    </row>
    <row r="1460" spans="1:5" ht="38.25">
      <c r="A1460" s="35" t="s">
        <v>56</v>
      </c>
      <c r="E1460" s="39" t="s">
        <v>1398</v>
      </c>
    </row>
    <row r="1461" spans="1:5" ht="12.75">
      <c r="A1461" s="35" t="s">
        <v>58</v>
      </c>
      <c r="E1461" s="40" t="s">
        <v>1399</v>
      </c>
    </row>
    <row r="1462" spans="1:5" ht="12.75">
      <c r="A1462" t="s">
        <v>60</v>
      </c>
      <c r="E1462" s="39" t="s">
        <v>5</v>
      </c>
    </row>
    <row r="1463" spans="1:16" ht="25.5">
      <c r="A1463" t="s">
        <v>50</v>
      </c>
      <c s="34" t="s">
        <v>1400</v>
      </c>
      <c s="34" t="s">
        <v>1401</v>
      </c>
      <c s="35" t="s">
        <v>5</v>
      </c>
      <c s="6" t="s">
        <v>1402</v>
      </c>
      <c s="36" t="s">
        <v>54</v>
      </c>
      <c s="37">
        <v>450</v>
      </c>
      <c s="36">
        <v>0</v>
      </c>
      <c s="36">
        <f>ROUND(G1463*H1463,6)</f>
      </c>
      <c r="L1463" s="38">
        <v>0</v>
      </c>
      <c s="32">
        <f>ROUND(ROUND(L1463,2)*ROUND(G1463,3),2)</f>
      </c>
      <c s="36" t="s">
        <v>55</v>
      </c>
      <c>
        <f>(M1463*21)/100</f>
      </c>
      <c t="s">
        <v>28</v>
      </c>
    </row>
    <row r="1464" spans="1:5" ht="25.5">
      <c r="A1464" s="35" t="s">
        <v>56</v>
      </c>
      <c r="E1464" s="39" t="s">
        <v>1402</v>
      </c>
    </row>
    <row r="1465" spans="1:5" ht="12.75">
      <c r="A1465" s="35" t="s">
        <v>58</v>
      </c>
      <c r="E1465" s="40" t="s">
        <v>5</v>
      </c>
    </row>
    <row r="1466" spans="1:5" ht="12.75">
      <c r="A1466" t="s">
        <v>60</v>
      </c>
      <c r="E1466" s="39" t="s">
        <v>5</v>
      </c>
    </row>
    <row r="1467" spans="1:16" ht="12.75">
      <c r="A1467" t="s">
        <v>50</v>
      </c>
      <c s="34" t="s">
        <v>1403</v>
      </c>
      <c s="34" t="s">
        <v>1404</v>
      </c>
      <c s="35" t="s">
        <v>5</v>
      </c>
      <c s="6" t="s">
        <v>1405</v>
      </c>
      <c s="36" t="s">
        <v>54</v>
      </c>
      <c s="37">
        <v>450</v>
      </c>
      <c s="36">
        <v>0</v>
      </c>
      <c s="36">
        <f>ROUND(G1467*H1467,6)</f>
      </c>
      <c r="L1467" s="38">
        <v>0</v>
      </c>
      <c s="32">
        <f>ROUND(ROUND(L1467,2)*ROUND(G1467,3),2)</f>
      </c>
      <c s="36" t="s">
        <v>55</v>
      </c>
      <c>
        <f>(M1467*21)/100</f>
      </c>
      <c t="s">
        <v>28</v>
      </c>
    </row>
    <row r="1468" spans="1:5" ht="12.75">
      <c r="A1468" s="35" t="s">
        <v>56</v>
      </c>
      <c r="E1468" s="39" t="s">
        <v>1405</v>
      </c>
    </row>
    <row r="1469" spans="1:5" ht="12.75">
      <c r="A1469" s="35" t="s">
        <v>58</v>
      </c>
      <c r="E1469" s="40" t="s">
        <v>5</v>
      </c>
    </row>
    <row r="1470" spans="1:5" ht="12.75">
      <c r="A1470" t="s">
        <v>60</v>
      </c>
      <c r="E1470" s="39" t="s">
        <v>5</v>
      </c>
    </row>
    <row r="1471" spans="1:16" ht="12.75">
      <c r="A1471" t="s">
        <v>50</v>
      </c>
      <c s="34" t="s">
        <v>1406</v>
      </c>
      <c s="34" t="s">
        <v>1407</v>
      </c>
      <c s="35" t="s">
        <v>5</v>
      </c>
      <c s="6" t="s">
        <v>1408</v>
      </c>
      <c s="36" t="s">
        <v>54</v>
      </c>
      <c s="37">
        <v>25200</v>
      </c>
      <c s="36">
        <v>0</v>
      </c>
      <c s="36">
        <f>ROUND(G1471*H1471,6)</f>
      </c>
      <c r="L1471" s="38">
        <v>0</v>
      </c>
      <c s="32">
        <f>ROUND(ROUND(L1471,2)*ROUND(G1471,3),2)</f>
      </c>
      <c s="36" t="s">
        <v>55</v>
      </c>
      <c>
        <f>(M1471*21)/100</f>
      </c>
      <c t="s">
        <v>28</v>
      </c>
    </row>
    <row r="1472" spans="1:5" ht="12.75">
      <c r="A1472" s="35" t="s">
        <v>56</v>
      </c>
      <c r="E1472" s="39" t="s">
        <v>1408</v>
      </c>
    </row>
    <row r="1473" spans="1:5" ht="12.75">
      <c r="A1473" s="35" t="s">
        <v>58</v>
      </c>
      <c r="E1473" s="40" t="s">
        <v>1399</v>
      </c>
    </row>
    <row r="1474" spans="1:5" ht="12.75">
      <c r="A1474" t="s">
        <v>60</v>
      </c>
      <c r="E1474" s="39" t="s">
        <v>5</v>
      </c>
    </row>
    <row r="1475" spans="1:16" ht="12.75">
      <c r="A1475" t="s">
        <v>50</v>
      </c>
      <c s="34" t="s">
        <v>1409</v>
      </c>
      <c s="34" t="s">
        <v>1410</v>
      </c>
      <c s="35" t="s">
        <v>5</v>
      </c>
      <c s="6" t="s">
        <v>1411</v>
      </c>
      <c s="36" t="s">
        <v>54</v>
      </c>
      <c s="37">
        <v>450</v>
      </c>
      <c s="36">
        <v>0</v>
      </c>
      <c s="36">
        <f>ROUND(G1475*H1475,6)</f>
      </c>
      <c r="L1475" s="38">
        <v>0</v>
      </c>
      <c s="32">
        <f>ROUND(ROUND(L1475,2)*ROUND(G1475,3),2)</f>
      </c>
      <c s="36" t="s">
        <v>55</v>
      </c>
      <c>
        <f>(M1475*21)/100</f>
      </c>
      <c t="s">
        <v>28</v>
      </c>
    </row>
    <row r="1476" spans="1:5" ht="12.75">
      <c r="A1476" s="35" t="s">
        <v>56</v>
      </c>
      <c r="E1476" s="39" t="s">
        <v>1411</v>
      </c>
    </row>
    <row r="1477" spans="1:5" ht="12.75">
      <c r="A1477" s="35" t="s">
        <v>58</v>
      </c>
      <c r="E1477" s="40" t="s">
        <v>5</v>
      </c>
    </row>
    <row r="1478" spans="1:5" ht="12.75">
      <c r="A1478" t="s">
        <v>60</v>
      </c>
      <c r="E1478" s="39" t="s">
        <v>5</v>
      </c>
    </row>
    <row r="1479" spans="1:16" ht="25.5">
      <c r="A1479" t="s">
        <v>50</v>
      </c>
      <c s="34" t="s">
        <v>1412</v>
      </c>
      <c s="34" t="s">
        <v>1413</v>
      </c>
      <c s="35" t="s">
        <v>5</v>
      </c>
      <c s="6" t="s">
        <v>1414</v>
      </c>
      <c s="36" t="s">
        <v>1415</v>
      </c>
      <c s="37">
        <v>5</v>
      </c>
      <c s="36">
        <v>0</v>
      </c>
      <c s="36">
        <f>ROUND(G1479*H1479,6)</f>
      </c>
      <c r="L1479" s="38">
        <v>0</v>
      </c>
      <c s="32">
        <f>ROUND(ROUND(L1479,2)*ROUND(G1479,3),2)</f>
      </c>
      <c s="36" t="s">
        <v>55</v>
      </c>
      <c>
        <f>(M1479*21)/100</f>
      </c>
      <c t="s">
        <v>28</v>
      </c>
    </row>
    <row r="1480" spans="1:5" ht="25.5">
      <c r="A1480" s="35" t="s">
        <v>56</v>
      </c>
      <c r="E1480" s="39" t="s">
        <v>1414</v>
      </c>
    </row>
    <row r="1481" spans="1:5" ht="12.75">
      <c r="A1481" s="35" t="s">
        <v>58</v>
      </c>
      <c r="E1481" s="40" t="s">
        <v>5</v>
      </c>
    </row>
    <row r="1482" spans="1:5" ht="12.75">
      <c r="A1482" t="s">
        <v>60</v>
      </c>
      <c r="E1482" s="39" t="s">
        <v>5</v>
      </c>
    </row>
    <row r="1483" spans="1:16" ht="25.5">
      <c r="A1483" t="s">
        <v>50</v>
      </c>
      <c s="34" t="s">
        <v>1416</v>
      </c>
      <c s="34" t="s">
        <v>1417</v>
      </c>
      <c s="35" t="s">
        <v>5</v>
      </c>
      <c s="6" t="s">
        <v>1418</v>
      </c>
      <c s="36" t="s">
        <v>54</v>
      </c>
      <c s="37">
        <v>600</v>
      </c>
      <c s="36">
        <v>0.00013</v>
      </c>
      <c s="36">
        <f>ROUND(G1483*H1483,6)</f>
      </c>
      <c r="L1483" s="38">
        <v>0</v>
      </c>
      <c s="32">
        <f>ROUND(ROUND(L1483,2)*ROUND(G1483,3),2)</f>
      </c>
      <c s="36" t="s">
        <v>55</v>
      </c>
      <c>
        <f>(M1483*21)/100</f>
      </c>
      <c t="s">
        <v>28</v>
      </c>
    </row>
    <row r="1484" spans="1:5" ht="25.5">
      <c r="A1484" s="35" t="s">
        <v>56</v>
      </c>
      <c r="E1484" s="39" t="s">
        <v>1418</v>
      </c>
    </row>
    <row r="1485" spans="1:5" ht="12.75">
      <c r="A1485" s="35" t="s">
        <v>58</v>
      </c>
      <c r="E1485" s="40" t="s">
        <v>5</v>
      </c>
    </row>
    <row r="1486" spans="1:5" ht="12.75">
      <c r="A1486" t="s">
        <v>60</v>
      </c>
      <c r="E1486" s="39" t="s">
        <v>5</v>
      </c>
    </row>
    <row r="1487" spans="1:13" ht="12.75">
      <c r="A1487" t="s">
        <v>47</v>
      </c>
      <c r="C1487" s="31" t="s">
        <v>441</v>
      </c>
      <c r="E1487" s="33" t="s">
        <v>1419</v>
      </c>
      <c r="J1487" s="32">
        <f>0</f>
      </c>
      <c s="32">
        <f>0</f>
      </c>
      <c s="32">
        <f>0+L1488+L1492+L1496+L1500+L1504+L1508+L1512+L1516</f>
      </c>
      <c s="32">
        <f>0+M1488+M1492+M1496+M1500+M1504+M1508+M1512+M1516</f>
      </c>
    </row>
    <row r="1488" spans="1:16" ht="25.5">
      <c r="A1488" t="s">
        <v>50</v>
      </c>
      <c s="34" t="s">
        <v>1420</v>
      </c>
      <c s="34" t="s">
        <v>1421</v>
      </c>
      <c s="35" t="s">
        <v>5</v>
      </c>
      <c s="6" t="s">
        <v>1422</v>
      </c>
      <c s="36" t="s">
        <v>54</v>
      </c>
      <c s="37">
        <v>1400</v>
      </c>
      <c s="36">
        <v>4E-05</v>
      </c>
      <c s="36">
        <f>ROUND(G1488*H1488,6)</f>
      </c>
      <c r="L1488" s="38">
        <v>0</v>
      </c>
      <c s="32">
        <f>ROUND(ROUND(L1488,2)*ROUND(G1488,3),2)</f>
      </c>
      <c s="36" t="s">
        <v>55</v>
      </c>
      <c>
        <f>(M1488*21)/100</f>
      </c>
      <c t="s">
        <v>28</v>
      </c>
    </row>
    <row r="1489" spans="1:5" ht="25.5">
      <c r="A1489" s="35" t="s">
        <v>56</v>
      </c>
      <c r="E1489" s="39" t="s">
        <v>1422</v>
      </c>
    </row>
    <row r="1490" spans="1:5" ht="12.75">
      <c r="A1490" s="35" t="s">
        <v>58</v>
      </c>
      <c r="E1490" s="40" t="s">
        <v>5</v>
      </c>
    </row>
    <row r="1491" spans="1:5" ht="12.75">
      <c r="A1491" t="s">
        <v>60</v>
      </c>
      <c r="E1491" s="39" t="s">
        <v>5</v>
      </c>
    </row>
    <row r="1492" spans="1:16" ht="25.5">
      <c r="A1492" t="s">
        <v>50</v>
      </c>
      <c s="34" t="s">
        <v>1423</v>
      </c>
      <c s="34" t="s">
        <v>1424</v>
      </c>
      <c s="35" t="s">
        <v>5</v>
      </c>
      <c s="6" t="s">
        <v>1425</v>
      </c>
      <c s="36" t="s">
        <v>54</v>
      </c>
      <c s="37">
        <v>40.2</v>
      </c>
      <c s="36">
        <v>0.00121</v>
      </c>
      <c s="36">
        <f>ROUND(G1492*H1492,6)</f>
      </c>
      <c r="L1492" s="38">
        <v>0</v>
      </c>
      <c s="32">
        <f>ROUND(ROUND(L1492,2)*ROUND(G1492,3),2)</f>
      </c>
      <c s="36" t="s">
        <v>55</v>
      </c>
      <c>
        <f>(M1492*21)/100</f>
      </c>
      <c t="s">
        <v>28</v>
      </c>
    </row>
    <row r="1493" spans="1:5" ht="25.5">
      <c r="A1493" s="35" t="s">
        <v>56</v>
      </c>
      <c r="E1493" s="39" t="s">
        <v>1425</v>
      </c>
    </row>
    <row r="1494" spans="1:5" ht="12.75">
      <c r="A1494" s="35" t="s">
        <v>58</v>
      </c>
      <c r="E1494" s="40" t="s">
        <v>1426</v>
      </c>
    </row>
    <row r="1495" spans="1:5" ht="12.75">
      <c r="A1495" t="s">
        <v>60</v>
      </c>
      <c r="E1495" s="39" t="s">
        <v>5</v>
      </c>
    </row>
    <row r="1496" spans="1:16" ht="38.25">
      <c r="A1496" t="s">
        <v>50</v>
      </c>
      <c s="34" t="s">
        <v>1427</v>
      </c>
      <c s="34" t="s">
        <v>1428</v>
      </c>
      <c s="35" t="s">
        <v>5</v>
      </c>
      <c s="6" t="s">
        <v>1429</v>
      </c>
      <c s="36" t="s">
        <v>184</v>
      </c>
      <c s="37">
        <v>4</v>
      </c>
      <c s="36">
        <v>0.0117</v>
      </c>
      <c s="36">
        <f>ROUND(G1496*H1496,6)</f>
      </c>
      <c r="L1496" s="38">
        <v>0</v>
      </c>
      <c s="32">
        <f>ROUND(ROUND(L1496,2)*ROUND(G1496,3),2)</f>
      </c>
      <c s="36" t="s">
        <v>55</v>
      </c>
      <c>
        <f>(M1496*21)/100</f>
      </c>
      <c t="s">
        <v>28</v>
      </c>
    </row>
    <row r="1497" spans="1:5" ht="38.25">
      <c r="A1497" s="35" t="s">
        <v>56</v>
      </c>
      <c r="E1497" s="39" t="s">
        <v>1430</v>
      </c>
    </row>
    <row r="1498" spans="1:5" ht="25.5">
      <c r="A1498" s="35" t="s">
        <v>58</v>
      </c>
      <c r="E1498" s="41" t="s">
        <v>1431</v>
      </c>
    </row>
    <row r="1499" spans="1:5" ht="12.75">
      <c r="A1499" t="s">
        <v>60</v>
      </c>
      <c r="E1499" s="39" t="s">
        <v>5</v>
      </c>
    </row>
    <row r="1500" spans="1:16" ht="12.75">
      <c r="A1500" t="s">
        <v>50</v>
      </c>
      <c s="34" t="s">
        <v>1432</v>
      </c>
      <c s="34" t="s">
        <v>1433</v>
      </c>
      <c s="35" t="s">
        <v>5</v>
      </c>
      <c s="6" t="s">
        <v>1434</v>
      </c>
      <c s="36" t="s">
        <v>184</v>
      </c>
      <c s="37">
        <v>4</v>
      </c>
      <c s="36">
        <v>0.005</v>
      </c>
      <c s="36">
        <f>ROUND(G1500*H1500,6)</f>
      </c>
      <c r="L1500" s="38">
        <v>0</v>
      </c>
      <c s="32">
        <f>ROUND(ROUND(L1500,2)*ROUND(G1500,3),2)</f>
      </c>
      <c s="36" t="s">
        <v>86</v>
      </c>
      <c>
        <f>(M1500*21)/100</f>
      </c>
      <c t="s">
        <v>28</v>
      </c>
    </row>
    <row r="1501" spans="1:5" ht="12.75">
      <c r="A1501" s="35" t="s">
        <v>56</v>
      </c>
      <c r="E1501" s="39" t="s">
        <v>1434</v>
      </c>
    </row>
    <row r="1502" spans="1:5" ht="12.75">
      <c r="A1502" s="35" t="s">
        <v>58</v>
      </c>
      <c r="E1502" s="40" t="s">
        <v>5</v>
      </c>
    </row>
    <row r="1503" spans="1:5" ht="12.75">
      <c r="A1503" t="s">
        <v>60</v>
      </c>
      <c r="E1503" s="39" t="s">
        <v>5</v>
      </c>
    </row>
    <row r="1504" spans="1:16" ht="12.75">
      <c r="A1504" t="s">
        <v>50</v>
      </c>
      <c s="34" t="s">
        <v>1435</v>
      </c>
      <c s="34" t="s">
        <v>1436</v>
      </c>
      <c s="35" t="s">
        <v>5</v>
      </c>
      <c s="6" t="s">
        <v>1437</v>
      </c>
      <c s="36" t="s">
        <v>184</v>
      </c>
      <c s="37">
        <v>7</v>
      </c>
      <c s="36">
        <v>0.00018</v>
      </c>
      <c s="36">
        <f>ROUND(G1504*H1504,6)</f>
      </c>
      <c r="L1504" s="38">
        <v>0</v>
      </c>
      <c s="32">
        <f>ROUND(ROUND(L1504,2)*ROUND(G1504,3),2)</f>
      </c>
      <c s="36" t="s">
        <v>55</v>
      </c>
      <c>
        <f>(M1504*21)/100</f>
      </c>
      <c t="s">
        <v>28</v>
      </c>
    </row>
    <row r="1505" spans="1:5" ht="12.75">
      <c r="A1505" s="35" t="s">
        <v>56</v>
      </c>
      <c r="E1505" s="39" t="s">
        <v>1437</v>
      </c>
    </row>
    <row r="1506" spans="1:5" ht="12.75">
      <c r="A1506" s="35" t="s">
        <v>58</v>
      </c>
      <c r="E1506" s="40" t="s">
        <v>5</v>
      </c>
    </row>
    <row r="1507" spans="1:5" ht="12.75">
      <c r="A1507" t="s">
        <v>60</v>
      </c>
      <c r="E1507" s="39" t="s">
        <v>5</v>
      </c>
    </row>
    <row r="1508" spans="1:16" ht="12.75">
      <c r="A1508" t="s">
        <v>50</v>
      </c>
      <c s="34" t="s">
        <v>1438</v>
      </c>
      <c s="34" t="s">
        <v>1439</v>
      </c>
      <c s="35" t="s">
        <v>5</v>
      </c>
      <c s="6" t="s">
        <v>1440</v>
      </c>
      <c s="36" t="s">
        <v>184</v>
      </c>
      <c s="37">
        <v>4</v>
      </c>
      <c s="36">
        <v>0.00018</v>
      </c>
      <c s="36">
        <f>ROUND(G1508*H1508,6)</f>
      </c>
      <c r="L1508" s="38">
        <v>0</v>
      </c>
      <c s="32">
        <f>ROUND(ROUND(L1508,2)*ROUND(G1508,3),2)</f>
      </c>
      <c s="36" t="s">
        <v>55</v>
      </c>
      <c>
        <f>(M1508*21)/100</f>
      </c>
      <c t="s">
        <v>28</v>
      </c>
    </row>
    <row r="1509" spans="1:5" ht="12.75">
      <c r="A1509" s="35" t="s">
        <v>56</v>
      </c>
      <c r="E1509" s="39" t="s">
        <v>1440</v>
      </c>
    </row>
    <row r="1510" spans="1:5" ht="12.75">
      <c r="A1510" s="35" t="s">
        <v>58</v>
      </c>
      <c r="E1510" s="40" t="s">
        <v>5</v>
      </c>
    </row>
    <row r="1511" spans="1:5" ht="12.75">
      <c r="A1511" t="s">
        <v>60</v>
      </c>
      <c r="E1511" s="39" t="s">
        <v>5</v>
      </c>
    </row>
    <row r="1512" spans="1:16" ht="12.75">
      <c r="A1512" t="s">
        <v>50</v>
      </c>
      <c s="34" t="s">
        <v>1441</v>
      </c>
      <c s="34" t="s">
        <v>1442</v>
      </c>
      <c s="35" t="s">
        <v>5</v>
      </c>
      <c s="6" t="s">
        <v>1443</v>
      </c>
      <c s="36" t="s">
        <v>184</v>
      </c>
      <c s="37">
        <v>4</v>
      </c>
      <c s="36">
        <v>0.005</v>
      </c>
      <c s="36">
        <f>ROUND(G1512*H1512,6)</f>
      </c>
      <c r="L1512" s="38">
        <v>0</v>
      </c>
      <c s="32">
        <f>ROUND(ROUND(L1512,2)*ROUND(G1512,3),2)</f>
      </c>
      <c s="36" t="s">
        <v>55</v>
      </c>
      <c>
        <f>(M1512*21)/100</f>
      </c>
      <c t="s">
        <v>28</v>
      </c>
    </row>
    <row r="1513" spans="1:5" ht="12.75">
      <c r="A1513" s="35" t="s">
        <v>56</v>
      </c>
      <c r="E1513" s="39" t="s">
        <v>1443</v>
      </c>
    </row>
    <row r="1514" spans="1:5" ht="12.75">
      <c r="A1514" s="35" t="s">
        <v>58</v>
      </c>
      <c r="E1514" s="40" t="s">
        <v>5</v>
      </c>
    </row>
    <row r="1515" spans="1:5" ht="12.75">
      <c r="A1515" t="s">
        <v>60</v>
      </c>
      <c r="E1515" s="39" t="s">
        <v>5</v>
      </c>
    </row>
    <row r="1516" spans="1:16" ht="38.25">
      <c r="A1516" t="s">
        <v>50</v>
      </c>
      <c s="34" t="s">
        <v>1444</v>
      </c>
      <c s="34" t="s">
        <v>1445</v>
      </c>
      <c s="35" t="s">
        <v>5</v>
      </c>
      <c s="6" t="s">
        <v>1446</v>
      </c>
      <c s="36" t="s">
        <v>54</v>
      </c>
      <c s="37">
        <v>8.4</v>
      </c>
      <c s="36">
        <v>0</v>
      </c>
      <c s="36">
        <f>ROUND(G1516*H1516,6)</f>
      </c>
      <c r="L1516" s="38">
        <v>0</v>
      </c>
      <c s="32">
        <f>ROUND(ROUND(L1516,2)*ROUND(G1516,3),2)</f>
      </c>
      <c s="36" t="s">
        <v>86</v>
      </c>
      <c>
        <f>(M1516*21)/100</f>
      </c>
      <c t="s">
        <v>28</v>
      </c>
    </row>
    <row r="1517" spans="1:5" ht="38.25">
      <c r="A1517" s="35" t="s">
        <v>56</v>
      </c>
      <c r="E1517" s="39" t="s">
        <v>1447</v>
      </c>
    </row>
    <row r="1518" spans="1:5" ht="12.75">
      <c r="A1518" s="35" t="s">
        <v>58</v>
      </c>
      <c r="E1518" s="40" t="s">
        <v>5</v>
      </c>
    </row>
    <row r="1519" spans="1:5" ht="12.75">
      <c r="A1519" t="s">
        <v>60</v>
      </c>
      <c r="E1519" s="39" t="s">
        <v>5</v>
      </c>
    </row>
    <row r="1520" spans="1:13" ht="12.75">
      <c r="A1520" t="s">
        <v>47</v>
      </c>
      <c r="C1520" s="31" t="s">
        <v>444</v>
      </c>
      <c r="E1520" s="33" t="s">
        <v>1448</v>
      </c>
      <c r="J1520" s="32">
        <f>0</f>
      </c>
      <c s="32">
        <f>0</f>
      </c>
      <c s="32">
        <f>0+L1521+L1525+L1529+L1533+L1537+L1541+L1545+L1549+L1553+L1557+L1561+L1565+L1569+L1573+L1577+L1581+L1585+L1589+L1593+L1597+L1601</f>
      </c>
      <c s="32">
        <f>0+M1521+M1525+M1529+M1533+M1537+M1541+M1545+M1549+M1553+M1557+M1561+M1565+M1569+M1573+M1577+M1581+M1585+M1589+M1593+M1597+M1601</f>
      </c>
    </row>
    <row r="1521" spans="1:16" ht="25.5">
      <c r="A1521" t="s">
        <v>50</v>
      </c>
      <c s="34" t="s">
        <v>1449</v>
      </c>
      <c s="34" t="s">
        <v>1450</v>
      </c>
      <c s="35" t="s">
        <v>5</v>
      </c>
      <c s="6" t="s">
        <v>1451</v>
      </c>
      <c s="36" t="s">
        <v>54</v>
      </c>
      <c s="37">
        <v>200.985</v>
      </c>
      <c s="36">
        <v>0</v>
      </c>
      <c s="36">
        <f>ROUND(G1521*H1521,6)</f>
      </c>
      <c r="L1521" s="38">
        <v>0</v>
      </c>
      <c s="32">
        <f>ROUND(ROUND(L1521,2)*ROUND(G1521,3),2)</f>
      </c>
      <c s="36" t="s">
        <v>55</v>
      </c>
      <c>
        <f>(M1521*21)/100</f>
      </c>
      <c t="s">
        <v>28</v>
      </c>
    </row>
    <row r="1522" spans="1:5" ht="25.5">
      <c r="A1522" s="35" t="s">
        <v>56</v>
      </c>
      <c r="E1522" s="39" t="s">
        <v>1451</v>
      </c>
    </row>
    <row r="1523" spans="1:5" ht="63.75">
      <c r="A1523" s="35" t="s">
        <v>58</v>
      </c>
      <c r="E1523" s="40" t="s">
        <v>1452</v>
      </c>
    </row>
    <row r="1524" spans="1:5" ht="12.75">
      <c r="A1524" t="s">
        <v>60</v>
      </c>
      <c r="E1524" s="39" t="s">
        <v>5</v>
      </c>
    </row>
    <row r="1525" spans="1:16" ht="25.5">
      <c r="A1525" t="s">
        <v>50</v>
      </c>
      <c s="34" t="s">
        <v>1453</v>
      </c>
      <c s="34" t="s">
        <v>1454</v>
      </c>
      <c s="35" t="s">
        <v>5</v>
      </c>
      <c s="6" t="s">
        <v>1455</v>
      </c>
      <c s="36" t="s">
        <v>54</v>
      </c>
      <c s="37">
        <v>35.31</v>
      </c>
      <c s="36">
        <v>0</v>
      </c>
      <c s="36">
        <f>ROUND(G1525*H1525,6)</f>
      </c>
      <c r="L1525" s="38">
        <v>0</v>
      </c>
      <c s="32">
        <f>ROUND(ROUND(L1525,2)*ROUND(G1525,3),2)</f>
      </c>
      <c s="36" t="s">
        <v>55</v>
      </c>
      <c>
        <f>(M1525*21)/100</f>
      </c>
      <c t="s">
        <v>28</v>
      </c>
    </row>
    <row r="1526" spans="1:5" ht="25.5">
      <c r="A1526" s="35" t="s">
        <v>56</v>
      </c>
      <c r="E1526" s="39" t="s">
        <v>1455</v>
      </c>
    </row>
    <row r="1527" spans="1:5" ht="38.25">
      <c r="A1527" s="35" t="s">
        <v>58</v>
      </c>
      <c r="E1527" s="40" t="s">
        <v>1456</v>
      </c>
    </row>
    <row r="1528" spans="1:5" ht="12.75">
      <c r="A1528" t="s">
        <v>60</v>
      </c>
      <c r="E1528" s="39" t="s">
        <v>5</v>
      </c>
    </row>
    <row r="1529" spans="1:16" ht="12.75">
      <c r="A1529" t="s">
        <v>50</v>
      </c>
      <c s="34" t="s">
        <v>1457</v>
      </c>
      <c s="34" t="s">
        <v>1458</v>
      </c>
      <c s="35" t="s">
        <v>5</v>
      </c>
      <c s="6" t="s">
        <v>1459</v>
      </c>
      <c s="36" t="s">
        <v>54</v>
      </c>
      <c s="37">
        <v>6.6</v>
      </c>
      <c s="36">
        <v>0</v>
      </c>
      <c s="36">
        <f>ROUND(G1529*H1529,6)</f>
      </c>
      <c r="L1529" s="38">
        <v>0</v>
      </c>
      <c s="32">
        <f>ROUND(ROUND(L1529,2)*ROUND(G1529,3),2)</f>
      </c>
      <c s="36" t="s">
        <v>55</v>
      </c>
      <c>
        <f>(M1529*21)/100</f>
      </c>
      <c t="s">
        <v>28</v>
      </c>
    </row>
    <row r="1530" spans="1:5" ht="12.75">
      <c r="A1530" s="35" t="s">
        <v>56</v>
      </c>
      <c r="E1530" s="39" t="s">
        <v>1459</v>
      </c>
    </row>
    <row r="1531" spans="1:5" ht="38.25">
      <c r="A1531" s="35" t="s">
        <v>58</v>
      </c>
      <c r="E1531" s="41" t="s">
        <v>1460</v>
      </c>
    </row>
    <row r="1532" spans="1:5" ht="12.75">
      <c r="A1532" t="s">
        <v>60</v>
      </c>
      <c r="E1532" s="39" t="s">
        <v>5</v>
      </c>
    </row>
    <row r="1533" spans="1:16" ht="12.75">
      <c r="A1533" t="s">
        <v>50</v>
      </c>
      <c s="34" t="s">
        <v>1461</v>
      </c>
      <c s="34" t="s">
        <v>1462</v>
      </c>
      <c s="35" t="s">
        <v>5</v>
      </c>
      <c s="6" t="s">
        <v>1463</v>
      </c>
      <c s="36" t="s">
        <v>54</v>
      </c>
      <c s="37">
        <v>16.6</v>
      </c>
      <c s="36">
        <v>0</v>
      </c>
      <c s="36">
        <f>ROUND(G1533*H1533,6)</f>
      </c>
      <c r="L1533" s="38">
        <v>0</v>
      </c>
      <c s="32">
        <f>ROUND(ROUND(L1533,2)*ROUND(G1533,3),2)</f>
      </c>
      <c s="36" t="s">
        <v>55</v>
      </c>
      <c>
        <f>(M1533*21)/100</f>
      </c>
      <c t="s">
        <v>28</v>
      </c>
    </row>
    <row r="1534" spans="1:5" ht="12.75">
      <c r="A1534" s="35" t="s">
        <v>56</v>
      </c>
      <c r="E1534" s="39" t="s">
        <v>1463</v>
      </c>
    </row>
    <row r="1535" spans="1:5" ht="25.5">
      <c r="A1535" s="35" t="s">
        <v>58</v>
      </c>
      <c r="E1535" s="41" t="s">
        <v>207</v>
      </c>
    </row>
    <row r="1536" spans="1:5" ht="12.75">
      <c r="A1536" t="s">
        <v>60</v>
      </c>
      <c r="E1536" s="39" t="s">
        <v>5</v>
      </c>
    </row>
    <row r="1537" spans="1:16" ht="12.75">
      <c r="A1537" t="s">
        <v>50</v>
      </c>
      <c s="34" t="s">
        <v>1464</v>
      </c>
      <c s="34" t="s">
        <v>1465</v>
      </c>
      <c s="35" t="s">
        <v>5</v>
      </c>
      <c s="6" t="s">
        <v>1466</v>
      </c>
      <c s="36" t="s">
        <v>76</v>
      </c>
      <c s="37">
        <v>0.122</v>
      </c>
      <c s="36">
        <v>0</v>
      </c>
      <c s="36">
        <f>ROUND(G1537*H1537,6)</f>
      </c>
      <c r="L1537" s="38">
        <v>0</v>
      </c>
      <c s="32">
        <f>ROUND(ROUND(L1537,2)*ROUND(G1537,3),2)</f>
      </c>
      <c s="36" t="s">
        <v>55</v>
      </c>
      <c>
        <f>(M1537*21)/100</f>
      </c>
      <c t="s">
        <v>28</v>
      </c>
    </row>
    <row r="1538" spans="1:5" ht="12.75">
      <c r="A1538" s="35" t="s">
        <v>56</v>
      </c>
      <c r="E1538" s="39" t="s">
        <v>1466</v>
      </c>
    </row>
    <row r="1539" spans="1:5" ht="25.5">
      <c r="A1539" s="35" t="s">
        <v>58</v>
      </c>
      <c r="E1539" s="41" t="s">
        <v>1467</v>
      </c>
    </row>
    <row r="1540" spans="1:5" ht="12.75">
      <c r="A1540" t="s">
        <v>60</v>
      </c>
      <c r="E1540" s="39" t="s">
        <v>5</v>
      </c>
    </row>
    <row r="1541" spans="1:16" ht="25.5">
      <c r="A1541" t="s">
        <v>50</v>
      </c>
      <c s="34" t="s">
        <v>1468</v>
      </c>
      <c s="34" t="s">
        <v>1469</v>
      </c>
      <c s="35" t="s">
        <v>5</v>
      </c>
      <c s="6" t="s">
        <v>1470</v>
      </c>
      <c s="36" t="s">
        <v>54</v>
      </c>
      <c s="37">
        <v>12.4</v>
      </c>
      <c s="36">
        <v>0</v>
      </c>
      <c s="36">
        <f>ROUND(G1541*H1541,6)</f>
      </c>
      <c r="L1541" s="38">
        <v>0</v>
      </c>
      <c s="32">
        <f>ROUND(ROUND(L1541,2)*ROUND(G1541,3),2)</f>
      </c>
      <c s="36" t="s">
        <v>55</v>
      </c>
      <c>
        <f>(M1541*21)/100</f>
      </c>
      <c t="s">
        <v>28</v>
      </c>
    </row>
    <row r="1542" spans="1:5" ht="25.5">
      <c r="A1542" s="35" t="s">
        <v>56</v>
      </c>
      <c r="E1542" s="39" t="s">
        <v>1470</v>
      </c>
    </row>
    <row r="1543" spans="1:5" ht="12.75">
      <c r="A1543" s="35" t="s">
        <v>58</v>
      </c>
      <c r="E1543" s="40" t="s">
        <v>1471</v>
      </c>
    </row>
    <row r="1544" spans="1:5" ht="12.75">
      <c r="A1544" t="s">
        <v>60</v>
      </c>
      <c r="E1544" s="39" t="s">
        <v>5</v>
      </c>
    </row>
    <row r="1545" spans="1:16" ht="25.5">
      <c r="A1545" t="s">
        <v>50</v>
      </c>
      <c s="34" t="s">
        <v>1472</v>
      </c>
      <c s="34" t="s">
        <v>1473</v>
      </c>
      <c s="35" t="s">
        <v>5</v>
      </c>
      <c s="6" t="s">
        <v>1474</v>
      </c>
      <c s="36" t="s">
        <v>76</v>
      </c>
      <c s="37">
        <v>231.274</v>
      </c>
      <c s="36">
        <v>0</v>
      </c>
      <c s="36">
        <f>ROUND(G1545*H1545,6)</f>
      </c>
      <c r="L1545" s="38">
        <v>0</v>
      </c>
      <c s="32">
        <f>ROUND(ROUND(L1545,2)*ROUND(G1545,3),2)</f>
      </c>
      <c s="36" t="s">
        <v>86</v>
      </c>
      <c>
        <f>(M1545*21)/100</f>
      </c>
      <c t="s">
        <v>28</v>
      </c>
    </row>
    <row r="1546" spans="1:5" ht="25.5">
      <c r="A1546" s="35" t="s">
        <v>56</v>
      </c>
      <c r="E1546" s="39" t="s">
        <v>1474</v>
      </c>
    </row>
    <row r="1547" spans="1:5" ht="12.75">
      <c r="A1547" s="35" t="s">
        <v>58</v>
      </c>
      <c r="E1547" s="40" t="s">
        <v>1475</v>
      </c>
    </row>
    <row r="1548" spans="1:5" ht="12.75">
      <c r="A1548" t="s">
        <v>60</v>
      </c>
      <c r="E1548" s="39" t="s">
        <v>5</v>
      </c>
    </row>
    <row r="1549" spans="1:16" ht="12.75">
      <c r="A1549" t="s">
        <v>50</v>
      </c>
      <c s="34" t="s">
        <v>1476</v>
      </c>
      <c s="34" t="s">
        <v>1477</v>
      </c>
      <c s="35" t="s">
        <v>5</v>
      </c>
      <c s="6" t="s">
        <v>1478</v>
      </c>
      <c s="36" t="s">
        <v>76</v>
      </c>
      <c s="37">
        <v>39.853</v>
      </c>
      <c s="36">
        <v>0</v>
      </c>
      <c s="36">
        <f>ROUND(G1549*H1549,6)</f>
      </c>
      <c r="L1549" s="38">
        <v>0</v>
      </c>
      <c s="32">
        <f>ROUND(ROUND(L1549,2)*ROUND(G1549,3),2)</f>
      </c>
      <c s="36" t="s">
        <v>55</v>
      </c>
      <c>
        <f>(M1549*21)/100</f>
      </c>
      <c t="s">
        <v>28</v>
      </c>
    </row>
    <row r="1550" spans="1:5" ht="12.75">
      <c r="A1550" s="35" t="s">
        <v>56</v>
      </c>
      <c r="E1550" s="39" t="s">
        <v>1478</v>
      </c>
    </row>
    <row r="1551" spans="1:5" ht="25.5">
      <c r="A1551" s="35" t="s">
        <v>58</v>
      </c>
      <c r="E1551" s="41" t="s">
        <v>1479</v>
      </c>
    </row>
    <row r="1552" spans="1:5" ht="12.75">
      <c r="A1552" t="s">
        <v>60</v>
      </c>
      <c r="E1552" s="39" t="s">
        <v>5</v>
      </c>
    </row>
    <row r="1553" spans="1:16" ht="12.75">
      <c r="A1553" t="s">
        <v>50</v>
      </c>
      <c s="34" t="s">
        <v>1480</v>
      </c>
      <c s="34" t="s">
        <v>1481</v>
      </c>
      <c s="35" t="s">
        <v>5</v>
      </c>
      <c s="6" t="s">
        <v>1482</v>
      </c>
      <c s="36" t="s">
        <v>76</v>
      </c>
      <c s="37">
        <v>1.619</v>
      </c>
      <c s="36">
        <v>0</v>
      </c>
      <c s="36">
        <f>ROUND(G1553*H1553,6)</f>
      </c>
      <c r="L1553" s="38">
        <v>0</v>
      </c>
      <c s="32">
        <f>ROUND(ROUND(L1553,2)*ROUND(G1553,3),2)</f>
      </c>
      <c s="36" t="s">
        <v>55</v>
      </c>
      <c>
        <f>(M1553*21)/100</f>
      </c>
      <c t="s">
        <v>28</v>
      </c>
    </row>
    <row r="1554" spans="1:5" ht="12.75">
      <c r="A1554" s="35" t="s">
        <v>56</v>
      </c>
      <c r="E1554" s="39" t="s">
        <v>1482</v>
      </c>
    </row>
    <row r="1555" spans="1:5" ht="51">
      <c r="A1555" s="35" t="s">
        <v>58</v>
      </c>
      <c r="E1555" s="41" t="s">
        <v>1483</v>
      </c>
    </row>
    <row r="1556" spans="1:5" ht="12.75">
      <c r="A1556" t="s">
        <v>60</v>
      </c>
      <c r="E1556" s="39" t="s">
        <v>5</v>
      </c>
    </row>
    <row r="1557" spans="1:16" ht="25.5">
      <c r="A1557" t="s">
        <v>50</v>
      </c>
      <c s="34" t="s">
        <v>1484</v>
      </c>
      <c s="34" t="s">
        <v>1485</v>
      </c>
      <c s="35" t="s">
        <v>5</v>
      </c>
      <c s="6" t="s">
        <v>1486</v>
      </c>
      <c s="36" t="s">
        <v>76</v>
      </c>
      <c s="37">
        <v>12.557</v>
      </c>
      <c s="36">
        <v>0</v>
      </c>
      <c s="36">
        <f>ROUND(G1557*H1557,6)</f>
      </c>
      <c r="L1557" s="38">
        <v>0</v>
      </c>
      <c s="32">
        <f>ROUND(ROUND(L1557,2)*ROUND(G1557,3),2)</f>
      </c>
      <c s="36" t="s">
        <v>55</v>
      </c>
      <c>
        <f>(M1557*21)/100</f>
      </c>
      <c t="s">
        <v>28</v>
      </c>
    </row>
    <row r="1558" spans="1:5" ht="25.5">
      <c r="A1558" s="35" t="s">
        <v>56</v>
      </c>
      <c r="E1558" s="39" t="s">
        <v>1486</v>
      </c>
    </row>
    <row r="1559" spans="1:5" ht="38.25">
      <c r="A1559" s="35" t="s">
        <v>58</v>
      </c>
      <c r="E1559" s="41" t="s">
        <v>1487</v>
      </c>
    </row>
    <row r="1560" spans="1:5" ht="12.75">
      <c r="A1560" t="s">
        <v>60</v>
      </c>
      <c r="E1560" s="39" t="s">
        <v>5</v>
      </c>
    </row>
    <row r="1561" spans="1:16" ht="25.5">
      <c r="A1561" t="s">
        <v>50</v>
      </c>
      <c s="34" t="s">
        <v>1488</v>
      </c>
      <c s="34" t="s">
        <v>1489</v>
      </c>
      <c s="35" t="s">
        <v>5</v>
      </c>
      <c s="6" t="s">
        <v>1490</v>
      </c>
      <c s="36" t="s">
        <v>76</v>
      </c>
      <c s="37">
        <v>0.375</v>
      </c>
      <c s="36">
        <v>0</v>
      </c>
      <c s="36">
        <f>ROUND(G1561*H1561,6)</f>
      </c>
      <c r="L1561" s="38">
        <v>0</v>
      </c>
      <c s="32">
        <f>ROUND(ROUND(L1561,2)*ROUND(G1561,3),2)</f>
      </c>
      <c s="36" t="s">
        <v>55</v>
      </c>
      <c>
        <f>(M1561*21)/100</f>
      </c>
      <c t="s">
        <v>28</v>
      </c>
    </row>
    <row r="1562" spans="1:5" ht="25.5">
      <c r="A1562" s="35" t="s">
        <v>56</v>
      </c>
      <c r="E1562" s="39" t="s">
        <v>1490</v>
      </c>
    </row>
    <row r="1563" spans="1:5" ht="25.5">
      <c r="A1563" s="35" t="s">
        <v>58</v>
      </c>
      <c r="E1563" s="41" t="s">
        <v>1491</v>
      </c>
    </row>
    <row r="1564" spans="1:5" ht="12.75">
      <c r="A1564" t="s">
        <v>60</v>
      </c>
      <c r="E1564" s="39" t="s">
        <v>5</v>
      </c>
    </row>
    <row r="1565" spans="1:16" ht="25.5">
      <c r="A1565" t="s">
        <v>50</v>
      </c>
      <c s="34" t="s">
        <v>1492</v>
      </c>
      <c s="34" t="s">
        <v>1493</v>
      </c>
      <c s="35" t="s">
        <v>5</v>
      </c>
      <c s="6" t="s">
        <v>1494</v>
      </c>
      <c s="36" t="s">
        <v>76</v>
      </c>
      <c s="37">
        <v>1.619</v>
      </c>
      <c s="36">
        <v>0</v>
      </c>
      <c s="36">
        <f>ROUND(G1565*H1565,6)</f>
      </c>
      <c r="L1565" s="38">
        <v>0</v>
      </c>
      <c s="32">
        <f>ROUND(ROUND(L1565,2)*ROUND(G1565,3),2)</f>
      </c>
      <c s="36" t="s">
        <v>55</v>
      </c>
      <c>
        <f>(M1565*21)/100</f>
      </c>
      <c t="s">
        <v>28</v>
      </c>
    </row>
    <row r="1566" spans="1:5" ht="25.5">
      <c r="A1566" s="35" t="s">
        <v>56</v>
      </c>
      <c r="E1566" s="39" t="s">
        <v>1494</v>
      </c>
    </row>
    <row r="1567" spans="1:5" ht="12.75">
      <c r="A1567" s="35" t="s">
        <v>58</v>
      </c>
      <c r="E1567" s="40" t="s">
        <v>5</v>
      </c>
    </row>
    <row r="1568" spans="1:5" ht="12.75">
      <c r="A1568" t="s">
        <v>60</v>
      </c>
      <c r="E1568" s="39" t="s">
        <v>5</v>
      </c>
    </row>
    <row r="1569" spans="1:16" ht="25.5">
      <c r="A1569" t="s">
        <v>50</v>
      </c>
      <c s="34" t="s">
        <v>1495</v>
      </c>
      <c s="34" t="s">
        <v>1496</v>
      </c>
      <c s="35" t="s">
        <v>5</v>
      </c>
      <c s="6" t="s">
        <v>1497</v>
      </c>
      <c s="36" t="s">
        <v>76</v>
      </c>
      <c s="37">
        <v>0.464</v>
      </c>
      <c s="36">
        <v>0</v>
      </c>
      <c s="36">
        <f>ROUND(G1569*H1569,6)</f>
      </c>
      <c r="L1569" s="38">
        <v>0</v>
      </c>
      <c s="32">
        <f>ROUND(ROUND(L1569,2)*ROUND(G1569,3),2)</f>
      </c>
      <c s="36" t="s">
        <v>55</v>
      </c>
      <c>
        <f>(M1569*21)/100</f>
      </c>
      <c t="s">
        <v>28</v>
      </c>
    </row>
    <row r="1570" spans="1:5" ht="25.5">
      <c r="A1570" s="35" t="s">
        <v>56</v>
      </c>
      <c r="E1570" s="39" t="s">
        <v>1497</v>
      </c>
    </row>
    <row r="1571" spans="1:5" ht="38.25">
      <c r="A1571" s="35" t="s">
        <v>58</v>
      </c>
      <c r="E1571" s="41" t="s">
        <v>152</v>
      </c>
    </row>
    <row r="1572" spans="1:5" ht="12.75">
      <c r="A1572" t="s">
        <v>60</v>
      </c>
      <c r="E1572" s="39" t="s">
        <v>5</v>
      </c>
    </row>
    <row r="1573" spans="1:16" ht="12.75">
      <c r="A1573" t="s">
        <v>50</v>
      </c>
      <c s="34" t="s">
        <v>1498</v>
      </c>
      <c s="34" t="s">
        <v>1499</v>
      </c>
      <c s="35" t="s">
        <v>5</v>
      </c>
      <c s="6" t="s">
        <v>1500</v>
      </c>
      <c s="36" t="s">
        <v>66</v>
      </c>
      <c s="37">
        <v>27.5</v>
      </c>
      <c s="36">
        <v>0</v>
      </c>
      <c s="36">
        <f>ROUND(G1573*H1573,6)</f>
      </c>
      <c r="L1573" s="38">
        <v>0</v>
      </c>
      <c s="32">
        <f>ROUND(ROUND(L1573,2)*ROUND(G1573,3),2)</f>
      </c>
      <c s="36" t="s">
        <v>55</v>
      </c>
      <c>
        <f>(M1573*21)/100</f>
      </c>
      <c t="s">
        <v>28</v>
      </c>
    </row>
    <row r="1574" spans="1:5" ht="12.75">
      <c r="A1574" s="35" t="s">
        <v>56</v>
      </c>
      <c r="E1574" s="39" t="s">
        <v>1500</v>
      </c>
    </row>
    <row r="1575" spans="1:5" ht="12.75">
      <c r="A1575" s="35" t="s">
        <v>58</v>
      </c>
      <c r="E1575" s="40" t="s">
        <v>5</v>
      </c>
    </row>
    <row r="1576" spans="1:5" ht="12.75">
      <c r="A1576" t="s">
        <v>60</v>
      </c>
      <c r="E1576" s="39" t="s">
        <v>5</v>
      </c>
    </row>
    <row r="1577" spans="1:16" ht="25.5">
      <c r="A1577" t="s">
        <v>50</v>
      </c>
      <c s="34" t="s">
        <v>1501</v>
      </c>
      <c s="34" t="s">
        <v>1502</v>
      </c>
      <c s="35" t="s">
        <v>5</v>
      </c>
      <c s="6" t="s">
        <v>1503</v>
      </c>
      <c s="36" t="s">
        <v>54</v>
      </c>
      <c s="37">
        <v>102.87</v>
      </c>
      <c s="36">
        <v>0</v>
      </c>
      <c s="36">
        <f>ROUND(G1577*H1577,6)</f>
      </c>
      <c r="L1577" s="38">
        <v>0</v>
      </c>
      <c s="32">
        <f>ROUND(ROUND(L1577,2)*ROUND(G1577,3),2)</f>
      </c>
      <c s="36" t="s">
        <v>55</v>
      </c>
      <c>
        <f>(M1577*21)/100</f>
      </c>
      <c t="s">
        <v>28</v>
      </c>
    </row>
    <row r="1578" spans="1:5" ht="38.25">
      <c r="A1578" s="35" t="s">
        <v>56</v>
      </c>
      <c r="E1578" s="39" t="s">
        <v>1504</v>
      </c>
    </row>
    <row r="1579" spans="1:5" ht="51">
      <c r="A1579" s="35" t="s">
        <v>58</v>
      </c>
      <c r="E1579" s="41" t="s">
        <v>1505</v>
      </c>
    </row>
    <row r="1580" spans="1:5" ht="12.75">
      <c r="A1580" t="s">
        <v>60</v>
      </c>
      <c r="E1580" s="39" t="s">
        <v>5</v>
      </c>
    </row>
    <row r="1581" spans="1:16" ht="25.5">
      <c r="A1581" t="s">
        <v>50</v>
      </c>
      <c s="34" t="s">
        <v>1506</v>
      </c>
      <c s="34" t="s">
        <v>1507</v>
      </c>
      <c s="35" t="s">
        <v>5</v>
      </c>
      <c s="6" t="s">
        <v>1508</v>
      </c>
      <c s="36" t="s">
        <v>54</v>
      </c>
      <c s="37">
        <v>3.7</v>
      </c>
      <c s="36">
        <v>0</v>
      </c>
      <c s="36">
        <f>ROUND(G1581*H1581,6)</f>
      </c>
      <c r="L1581" s="38">
        <v>0</v>
      </c>
      <c s="32">
        <f>ROUND(ROUND(L1581,2)*ROUND(G1581,3),2)</f>
      </c>
      <c s="36" t="s">
        <v>55</v>
      </c>
      <c>
        <f>(M1581*21)/100</f>
      </c>
      <c t="s">
        <v>28</v>
      </c>
    </row>
    <row r="1582" spans="1:5" ht="25.5">
      <c r="A1582" s="35" t="s">
        <v>56</v>
      </c>
      <c r="E1582" s="39" t="s">
        <v>1508</v>
      </c>
    </row>
    <row r="1583" spans="1:5" ht="25.5">
      <c r="A1583" s="35" t="s">
        <v>58</v>
      </c>
      <c r="E1583" s="41" t="s">
        <v>1509</v>
      </c>
    </row>
    <row r="1584" spans="1:5" ht="12.75">
      <c r="A1584" t="s">
        <v>60</v>
      </c>
      <c r="E1584" s="39" t="s">
        <v>5</v>
      </c>
    </row>
    <row r="1585" spans="1:16" ht="25.5">
      <c r="A1585" t="s">
        <v>50</v>
      </c>
      <c s="34" t="s">
        <v>1510</v>
      </c>
      <c s="34" t="s">
        <v>1511</v>
      </c>
      <c s="35" t="s">
        <v>5</v>
      </c>
      <c s="6" t="s">
        <v>1512</v>
      </c>
      <c s="36" t="s">
        <v>54</v>
      </c>
      <c s="37">
        <v>130.815</v>
      </c>
      <c s="36">
        <v>0</v>
      </c>
      <c s="36">
        <f>ROUND(G1585*H1585,6)</f>
      </c>
      <c r="L1585" s="38">
        <v>0</v>
      </c>
      <c s="32">
        <f>ROUND(ROUND(L1585,2)*ROUND(G1585,3),2)</f>
      </c>
      <c s="36" t="s">
        <v>55</v>
      </c>
      <c>
        <f>(M1585*21)/100</f>
      </c>
      <c t="s">
        <v>28</v>
      </c>
    </row>
    <row r="1586" spans="1:5" ht="25.5">
      <c r="A1586" s="35" t="s">
        <v>56</v>
      </c>
      <c r="E1586" s="39" t="s">
        <v>1512</v>
      </c>
    </row>
    <row r="1587" spans="1:5" ht="25.5">
      <c r="A1587" s="35" t="s">
        <v>58</v>
      </c>
      <c r="E1587" s="41" t="s">
        <v>1513</v>
      </c>
    </row>
    <row r="1588" spans="1:5" ht="12.75">
      <c r="A1588" t="s">
        <v>60</v>
      </c>
      <c r="E1588" s="39" t="s">
        <v>5</v>
      </c>
    </row>
    <row r="1589" spans="1:16" ht="25.5">
      <c r="A1589" t="s">
        <v>50</v>
      </c>
      <c s="34" t="s">
        <v>1514</v>
      </c>
      <c s="34" t="s">
        <v>1515</v>
      </c>
      <c s="35" t="s">
        <v>5</v>
      </c>
      <c s="6" t="s">
        <v>1516</v>
      </c>
      <c s="36" t="s">
        <v>54</v>
      </c>
      <c s="37">
        <v>13.5</v>
      </c>
      <c s="36">
        <v>0</v>
      </c>
      <c s="36">
        <f>ROUND(G1589*H1589,6)</f>
      </c>
      <c r="L1589" s="38">
        <v>0</v>
      </c>
      <c s="32">
        <f>ROUND(ROUND(L1589,2)*ROUND(G1589,3),2)</f>
      </c>
      <c s="36" t="s">
        <v>55</v>
      </c>
      <c>
        <f>(M1589*21)/100</f>
      </c>
      <c t="s">
        <v>28</v>
      </c>
    </row>
    <row r="1590" spans="1:5" ht="38.25">
      <c r="A1590" s="35" t="s">
        <v>56</v>
      </c>
      <c r="E1590" s="39" t="s">
        <v>1517</v>
      </c>
    </row>
    <row r="1591" spans="1:5" ht="25.5">
      <c r="A1591" s="35" t="s">
        <v>58</v>
      </c>
      <c r="E1591" s="41" t="s">
        <v>1518</v>
      </c>
    </row>
    <row r="1592" spans="1:5" ht="12.75">
      <c r="A1592" t="s">
        <v>60</v>
      </c>
      <c r="E1592" s="39" t="s">
        <v>5</v>
      </c>
    </row>
    <row r="1593" spans="1:16" ht="25.5">
      <c r="A1593" t="s">
        <v>50</v>
      </c>
      <c s="34" t="s">
        <v>1519</v>
      </c>
      <c s="34" t="s">
        <v>1520</v>
      </c>
      <c s="35" t="s">
        <v>5</v>
      </c>
      <c s="6" t="s">
        <v>1521</v>
      </c>
      <c s="36" t="s">
        <v>54</v>
      </c>
      <c s="37">
        <v>15.12</v>
      </c>
      <c s="36">
        <v>0</v>
      </c>
      <c s="36">
        <f>ROUND(G1593*H1593,6)</f>
      </c>
      <c r="L1593" s="38">
        <v>0</v>
      </c>
      <c s="32">
        <f>ROUND(ROUND(L1593,2)*ROUND(G1593,3),2)</f>
      </c>
      <c s="36" t="s">
        <v>55</v>
      </c>
      <c>
        <f>(M1593*21)/100</f>
      </c>
      <c t="s">
        <v>28</v>
      </c>
    </row>
    <row r="1594" spans="1:5" ht="25.5">
      <c r="A1594" s="35" t="s">
        <v>56</v>
      </c>
      <c r="E1594" s="39" t="s">
        <v>1521</v>
      </c>
    </row>
    <row r="1595" spans="1:5" ht="25.5">
      <c r="A1595" s="35" t="s">
        <v>58</v>
      </c>
      <c r="E1595" s="41" t="s">
        <v>1522</v>
      </c>
    </row>
    <row r="1596" spans="1:5" ht="12.75">
      <c r="A1596" t="s">
        <v>60</v>
      </c>
      <c r="E1596" s="39" t="s">
        <v>5</v>
      </c>
    </row>
    <row r="1597" spans="1:16" ht="25.5">
      <c r="A1597" t="s">
        <v>50</v>
      </c>
      <c s="34" t="s">
        <v>1523</v>
      </c>
      <c s="34" t="s">
        <v>1524</v>
      </c>
      <c s="35" t="s">
        <v>5</v>
      </c>
      <c s="6" t="s">
        <v>1525</v>
      </c>
      <c s="36" t="s">
        <v>54</v>
      </c>
      <c s="37">
        <v>63</v>
      </c>
      <c s="36">
        <v>0</v>
      </c>
      <c s="36">
        <f>ROUND(G1597*H1597,6)</f>
      </c>
      <c r="L1597" s="38">
        <v>0</v>
      </c>
      <c s="32">
        <f>ROUND(ROUND(L1597,2)*ROUND(G1597,3),2)</f>
      </c>
      <c s="36" t="s">
        <v>55</v>
      </c>
      <c>
        <f>(M1597*21)/100</f>
      </c>
      <c t="s">
        <v>28</v>
      </c>
    </row>
    <row r="1598" spans="1:5" ht="25.5">
      <c r="A1598" s="35" t="s">
        <v>56</v>
      </c>
      <c r="E1598" s="39" t="s">
        <v>1525</v>
      </c>
    </row>
    <row r="1599" spans="1:5" ht="63.75">
      <c r="A1599" s="35" t="s">
        <v>58</v>
      </c>
      <c r="E1599" s="41" t="s">
        <v>1526</v>
      </c>
    </row>
    <row r="1600" spans="1:5" ht="12.75">
      <c r="A1600" t="s">
        <v>60</v>
      </c>
      <c r="E1600" s="39" t="s">
        <v>5</v>
      </c>
    </row>
    <row r="1601" spans="1:16" ht="25.5">
      <c r="A1601" t="s">
        <v>50</v>
      </c>
      <c s="34" t="s">
        <v>1527</v>
      </c>
      <c s="34" t="s">
        <v>1528</v>
      </c>
      <c s="35" t="s">
        <v>5</v>
      </c>
      <c s="6" t="s">
        <v>1529</v>
      </c>
      <c s="36" t="s">
        <v>54</v>
      </c>
      <c s="37">
        <v>5.5</v>
      </c>
      <c s="36">
        <v>0</v>
      </c>
      <c s="36">
        <f>ROUND(G1601*H1601,6)</f>
      </c>
      <c r="L1601" s="38">
        <v>0</v>
      </c>
      <c s="32">
        <f>ROUND(ROUND(L1601,2)*ROUND(G1601,3),2)</f>
      </c>
      <c s="36" t="s">
        <v>55</v>
      </c>
      <c>
        <f>(M1601*21)/100</f>
      </c>
      <c t="s">
        <v>28</v>
      </c>
    </row>
    <row r="1602" spans="1:5" ht="25.5">
      <c r="A1602" s="35" t="s">
        <v>56</v>
      </c>
      <c r="E1602" s="39" t="s">
        <v>1529</v>
      </c>
    </row>
    <row r="1603" spans="1:5" ht="25.5">
      <c r="A1603" s="35" t="s">
        <v>58</v>
      </c>
      <c r="E1603" s="41" t="s">
        <v>1530</v>
      </c>
    </row>
    <row r="1604" spans="1:5" ht="12.75">
      <c r="A1604" t="s">
        <v>60</v>
      </c>
      <c r="E1604" s="39" t="s">
        <v>5</v>
      </c>
    </row>
    <row r="1605" spans="1:13" ht="12.75">
      <c r="A1605" t="s">
        <v>47</v>
      </c>
      <c r="C1605" s="31" t="s">
        <v>448</v>
      </c>
      <c r="E1605" s="33" t="s">
        <v>1531</v>
      </c>
      <c r="J1605" s="32">
        <f>0</f>
      </c>
      <c s="32">
        <f>0</f>
      </c>
      <c s="32">
        <f>0+L1606+L1610+L1614+L1618+L1622+L1626</f>
      </c>
      <c s="32">
        <f>0+M1606+M1610+M1614+M1618+M1622+M1626</f>
      </c>
    </row>
    <row r="1606" spans="1:16" ht="25.5">
      <c r="A1606" t="s">
        <v>50</v>
      </c>
      <c s="34" t="s">
        <v>1532</v>
      </c>
      <c s="34" t="s">
        <v>1533</v>
      </c>
      <c s="35" t="s">
        <v>5</v>
      </c>
      <c s="6" t="s">
        <v>1534</v>
      </c>
      <c s="36" t="s">
        <v>66</v>
      </c>
      <c s="37">
        <v>25.6</v>
      </c>
      <c s="36">
        <v>0.00128</v>
      </c>
      <c s="36">
        <f>ROUND(G1606*H1606,6)</f>
      </c>
      <c r="L1606" s="38">
        <v>0</v>
      </c>
      <c s="32">
        <f>ROUND(ROUND(L1606,2)*ROUND(G1606,3),2)</f>
      </c>
      <c s="36" t="s">
        <v>55</v>
      </c>
      <c>
        <f>(M1606*21)/100</f>
      </c>
      <c t="s">
        <v>28</v>
      </c>
    </row>
    <row r="1607" spans="1:5" ht="25.5">
      <c r="A1607" s="35" t="s">
        <v>56</v>
      </c>
      <c r="E1607" s="39" t="s">
        <v>1534</v>
      </c>
    </row>
    <row r="1608" spans="1:5" ht="12.75">
      <c r="A1608" s="35" t="s">
        <v>58</v>
      </c>
      <c r="E1608" s="40" t="s">
        <v>1535</v>
      </c>
    </row>
    <row r="1609" spans="1:5" ht="12.75">
      <c r="A1609" t="s">
        <v>60</v>
      </c>
      <c r="E1609" s="39" t="s">
        <v>5</v>
      </c>
    </row>
    <row r="1610" spans="1:16" ht="25.5">
      <c r="A1610" t="s">
        <v>50</v>
      </c>
      <c s="34" t="s">
        <v>1536</v>
      </c>
      <c s="34" t="s">
        <v>1537</v>
      </c>
      <c s="35" t="s">
        <v>5</v>
      </c>
      <c s="6" t="s">
        <v>1538</v>
      </c>
      <c s="36" t="s">
        <v>66</v>
      </c>
      <c s="37">
        <v>0.84</v>
      </c>
      <c s="36">
        <v>0.00365</v>
      </c>
      <c s="36">
        <f>ROUND(G1610*H1610,6)</f>
      </c>
      <c r="L1610" s="38">
        <v>0</v>
      </c>
      <c s="32">
        <f>ROUND(ROUND(L1610,2)*ROUND(G1610,3),2)</f>
      </c>
      <c s="36" t="s">
        <v>55</v>
      </c>
      <c>
        <f>(M1610*21)/100</f>
      </c>
      <c t="s">
        <v>28</v>
      </c>
    </row>
    <row r="1611" spans="1:5" ht="25.5">
      <c r="A1611" s="35" t="s">
        <v>56</v>
      </c>
      <c r="E1611" s="39" t="s">
        <v>1538</v>
      </c>
    </row>
    <row r="1612" spans="1:5" ht="12.75">
      <c r="A1612" s="35" t="s">
        <v>58</v>
      </c>
      <c r="E1612" s="40" t="s">
        <v>1539</v>
      </c>
    </row>
    <row r="1613" spans="1:5" ht="12.75">
      <c r="A1613" t="s">
        <v>60</v>
      </c>
      <c r="E1613" s="39" t="s">
        <v>5</v>
      </c>
    </row>
    <row r="1614" spans="1:16" ht="25.5">
      <c r="A1614" t="s">
        <v>50</v>
      </c>
      <c s="34" t="s">
        <v>1540</v>
      </c>
      <c s="34" t="s">
        <v>1541</v>
      </c>
      <c s="35" t="s">
        <v>5</v>
      </c>
      <c s="6" t="s">
        <v>1542</v>
      </c>
      <c s="36" t="s">
        <v>54</v>
      </c>
      <c s="37">
        <v>813.75</v>
      </c>
      <c s="36">
        <v>0</v>
      </c>
      <c s="36">
        <f>ROUND(G1614*H1614,6)</f>
      </c>
      <c r="L1614" s="38">
        <v>0</v>
      </c>
      <c s="32">
        <f>ROUND(ROUND(L1614,2)*ROUND(G1614,3),2)</f>
      </c>
      <c s="36" t="s">
        <v>55</v>
      </c>
      <c>
        <f>(M1614*21)/100</f>
      </c>
      <c t="s">
        <v>28</v>
      </c>
    </row>
    <row r="1615" spans="1:5" ht="25.5">
      <c r="A1615" s="35" t="s">
        <v>56</v>
      </c>
      <c r="E1615" s="39" t="s">
        <v>1542</v>
      </c>
    </row>
    <row r="1616" spans="1:5" ht="12.75">
      <c r="A1616" s="35" t="s">
        <v>58</v>
      </c>
      <c r="E1616" s="40" t="s">
        <v>332</v>
      </c>
    </row>
    <row r="1617" spans="1:5" ht="12.75">
      <c r="A1617" t="s">
        <v>60</v>
      </c>
      <c r="E1617" s="39" t="s">
        <v>5</v>
      </c>
    </row>
    <row r="1618" spans="1:16" ht="25.5">
      <c r="A1618" t="s">
        <v>50</v>
      </c>
      <c s="34" t="s">
        <v>1543</v>
      </c>
      <c s="34" t="s">
        <v>1544</v>
      </c>
      <c s="35" t="s">
        <v>5</v>
      </c>
      <c s="6" t="s">
        <v>1545</v>
      </c>
      <c s="36" t="s">
        <v>54</v>
      </c>
      <c s="37">
        <v>226.17</v>
      </c>
      <c s="36">
        <v>0</v>
      </c>
      <c s="36">
        <f>ROUND(G1618*H1618,6)</f>
      </c>
      <c r="L1618" s="38">
        <v>0</v>
      </c>
      <c s="32">
        <f>ROUND(ROUND(L1618,2)*ROUND(G1618,3),2)</f>
      </c>
      <c s="36" t="s">
        <v>55</v>
      </c>
      <c>
        <f>(M1618*21)/100</f>
      </c>
      <c t="s">
        <v>28</v>
      </c>
    </row>
    <row r="1619" spans="1:5" ht="25.5">
      <c r="A1619" s="35" t="s">
        <v>56</v>
      </c>
      <c r="E1619" s="39" t="s">
        <v>1545</v>
      </c>
    </row>
    <row r="1620" spans="1:5" ht="38.25">
      <c r="A1620" s="35" t="s">
        <v>58</v>
      </c>
      <c r="E1620" s="40" t="s">
        <v>1546</v>
      </c>
    </row>
    <row r="1621" spans="1:5" ht="12.75">
      <c r="A1621" t="s">
        <v>60</v>
      </c>
      <c r="E1621" s="39" t="s">
        <v>5</v>
      </c>
    </row>
    <row r="1622" spans="1:16" ht="25.5">
      <c r="A1622" t="s">
        <v>50</v>
      </c>
      <c s="34" t="s">
        <v>1547</v>
      </c>
      <c s="34" t="s">
        <v>1548</v>
      </c>
      <c s="35" t="s">
        <v>5</v>
      </c>
      <c s="6" t="s">
        <v>1549</v>
      </c>
      <c s="36" t="s">
        <v>54</v>
      </c>
      <c s="37">
        <v>108.675</v>
      </c>
      <c s="36">
        <v>0</v>
      </c>
      <c s="36">
        <f>ROUND(G1622*H1622,6)</f>
      </c>
      <c r="L1622" s="38">
        <v>0</v>
      </c>
      <c s="32">
        <f>ROUND(ROUND(L1622,2)*ROUND(G1622,3),2)</f>
      </c>
      <c s="36" t="s">
        <v>55</v>
      </c>
      <c>
        <f>(M1622*21)/100</f>
      </c>
      <c t="s">
        <v>28</v>
      </c>
    </row>
    <row r="1623" spans="1:5" ht="25.5">
      <c r="A1623" s="35" t="s">
        <v>56</v>
      </c>
      <c r="E1623" s="39" t="s">
        <v>1549</v>
      </c>
    </row>
    <row r="1624" spans="1:5" ht="12.75">
      <c r="A1624" s="35" t="s">
        <v>58</v>
      </c>
      <c r="E1624" s="40" t="s">
        <v>1550</v>
      </c>
    </row>
    <row r="1625" spans="1:5" ht="12.75">
      <c r="A1625" t="s">
        <v>60</v>
      </c>
      <c r="E1625" s="39" t="s">
        <v>5</v>
      </c>
    </row>
    <row r="1626" spans="1:16" ht="38.25">
      <c r="A1626" t="s">
        <v>50</v>
      </c>
      <c s="34" t="s">
        <v>1551</v>
      </c>
      <c s="34" t="s">
        <v>1552</v>
      </c>
      <c s="35" t="s">
        <v>5</v>
      </c>
      <c s="6" t="s">
        <v>1553</v>
      </c>
      <c s="36" t="s">
        <v>54</v>
      </c>
      <c s="37">
        <v>78.75</v>
      </c>
      <c s="36">
        <v>0</v>
      </c>
      <c s="36">
        <f>ROUND(G1626*H1626,6)</f>
      </c>
      <c r="L1626" s="38">
        <v>0</v>
      </c>
      <c s="32">
        <f>ROUND(ROUND(L1626,2)*ROUND(G1626,3),2)</f>
      </c>
      <c s="36" t="s">
        <v>55</v>
      </c>
      <c>
        <f>(M1626*21)/100</f>
      </c>
      <c t="s">
        <v>28</v>
      </c>
    </row>
    <row r="1627" spans="1:5" ht="38.25">
      <c r="A1627" s="35" t="s">
        <v>56</v>
      </c>
      <c r="E1627" s="39" t="s">
        <v>1554</v>
      </c>
    </row>
    <row r="1628" spans="1:5" ht="12.75">
      <c r="A1628" s="35" t="s">
        <v>58</v>
      </c>
      <c r="E1628" s="40" t="s">
        <v>5</v>
      </c>
    </row>
    <row r="1629" spans="1:5" ht="12.75">
      <c r="A1629" t="s">
        <v>60</v>
      </c>
      <c r="E1629" s="39" t="s">
        <v>5</v>
      </c>
    </row>
    <row r="1630" spans="1:13" ht="12.75">
      <c r="A1630" t="s">
        <v>47</v>
      </c>
      <c r="C1630" s="31" t="s">
        <v>453</v>
      </c>
      <c r="E1630" s="33" t="s">
        <v>1555</v>
      </c>
      <c r="J1630" s="32">
        <f>0</f>
      </c>
      <c s="32">
        <f>0</f>
      </c>
      <c s="32">
        <f>0+L1631+L1635+L1639+L1643+L1647</f>
      </c>
      <c s="32">
        <f>0+M1631+M1635+M1639+M1643+M1647</f>
      </c>
    </row>
    <row r="1631" spans="1:16" ht="38.25">
      <c r="A1631" t="s">
        <v>50</v>
      </c>
      <c s="34" t="s">
        <v>1556</v>
      </c>
      <c s="34" t="s">
        <v>1557</v>
      </c>
      <c s="35" t="s">
        <v>5</v>
      </c>
      <c s="6" t="s">
        <v>1558</v>
      </c>
      <c s="36" t="s">
        <v>76</v>
      </c>
      <c s="37">
        <v>1919.852</v>
      </c>
      <c s="36">
        <v>0</v>
      </c>
      <c s="36">
        <f>ROUND(G1631*H1631,6)</f>
      </c>
      <c r="L1631" s="38">
        <v>0</v>
      </c>
      <c s="32">
        <f>ROUND(ROUND(L1631,2)*ROUND(G1631,3),2)</f>
      </c>
      <c s="36" t="s">
        <v>55</v>
      </c>
      <c>
        <f>(M1631*21)/100</f>
      </c>
      <c t="s">
        <v>28</v>
      </c>
    </row>
    <row r="1632" spans="1:5" ht="38.25">
      <c r="A1632" s="35" t="s">
        <v>56</v>
      </c>
      <c r="E1632" s="39" t="s">
        <v>1559</v>
      </c>
    </row>
    <row r="1633" spans="1:5" ht="63.75">
      <c r="A1633" s="35" t="s">
        <v>58</v>
      </c>
      <c r="E1633" s="41" t="s">
        <v>1560</v>
      </c>
    </row>
    <row r="1634" spans="1:5" ht="12.75">
      <c r="A1634" t="s">
        <v>60</v>
      </c>
      <c r="E1634" s="39" t="s">
        <v>5</v>
      </c>
    </row>
    <row r="1635" spans="1:16" ht="12.75">
      <c r="A1635" t="s">
        <v>50</v>
      </c>
      <c s="34" t="s">
        <v>1561</v>
      </c>
      <c s="34" t="s">
        <v>1562</v>
      </c>
      <c s="35" t="s">
        <v>5</v>
      </c>
      <c s="6" t="s">
        <v>1563</v>
      </c>
      <c s="36" t="s">
        <v>54</v>
      </c>
      <c s="37">
        <v>761.445</v>
      </c>
      <c s="36">
        <v>0</v>
      </c>
      <c s="36">
        <f>ROUND(G1635*H1635,6)</f>
      </c>
      <c r="L1635" s="38">
        <v>0</v>
      </c>
      <c s="32">
        <f>ROUND(ROUND(L1635,2)*ROUND(G1635,3),2)</f>
      </c>
      <c s="36" t="s">
        <v>55</v>
      </c>
      <c>
        <f>(M1635*21)/100</f>
      </c>
      <c t="s">
        <v>28</v>
      </c>
    </row>
    <row r="1636" spans="1:5" ht="12.75">
      <c r="A1636" s="35" t="s">
        <v>56</v>
      </c>
      <c r="E1636" s="39" t="s">
        <v>1563</v>
      </c>
    </row>
    <row r="1637" spans="1:5" ht="63.75">
      <c r="A1637" s="35" t="s">
        <v>58</v>
      </c>
      <c r="E1637" s="40" t="s">
        <v>1564</v>
      </c>
    </row>
    <row r="1638" spans="1:5" ht="12.75">
      <c r="A1638" t="s">
        <v>60</v>
      </c>
      <c r="E1638" s="39" t="s">
        <v>5</v>
      </c>
    </row>
    <row r="1639" spans="1:16" ht="25.5">
      <c r="A1639" t="s">
        <v>50</v>
      </c>
      <c s="34" t="s">
        <v>1565</v>
      </c>
      <c s="34" t="s">
        <v>1566</v>
      </c>
      <c s="35" t="s">
        <v>5</v>
      </c>
      <c s="6" t="s">
        <v>1567</v>
      </c>
      <c s="36" t="s">
        <v>54</v>
      </c>
      <c s="37">
        <v>1.705</v>
      </c>
      <c s="36">
        <v>0.06043</v>
      </c>
      <c s="36">
        <f>ROUND(G1639*H1639,6)</f>
      </c>
      <c r="L1639" s="38">
        <v>0</v>
      </c>
      <c s="32">
        <f>ROUND(ROUND(L1639,2)*ROUND(G1639,3),2)</f>
      </c>
      <c s="36" t="s">
        <v>55</v>
      </c>
      <c>
        <f>(M1639*21)/100</f>
      </c>
      <c t="s">
        <v>28</v>
      </c>
    </row>
    <row r="1640" spans="1:5" ht="25.5">
      <c r="A1640" s="35" t="s">
        <v>56</v>
      </c>
      <c r="E1640" s="39" t="s">
        <v>1567</v>
      </c>
    </row>
    <row r="1641" spans="1:5" ht="12.75">
      <c r="A1641" s="35" t="s">
        <v>58</v>
      </c>
      <c r="E1641" s="40" t="s">
        <v>546</v>
      </c>
    </row>
    <row r="1642" spans="1:5" ht="12.75">
      <c r="A1642" t="s">
        <v>60</v>
      </c>
      <c r="E1642" s="39" t="s">
        <v>5</v>
      </c>
    </row>
    <row r="1643" spans="1:16" ht="12.75">
      <c r="A1643" t="s">
        <v>50</v>
      </c>
      <c s="34" t="s">
        <v>1568</v>
      </c>
      <c s="34" t="s">
        <v>1569</v>
      </c>
      <c s="35" t="s">
        <v>5</v>
      </c>
      <c s="6" t="s">
        <v>1570</v>
      </c>
      <c s="36" t="s">
        <v>54</v>
      </c>
      <c s="37">
        <v>1.705</v>
      </c>
      <c s="36">
        <v>0.0021</v>
      </c>
      <c s="36">
        <f>ROUND(G1643*H1643,6)</f>
      </c>
      <c r="L1643" s="38">
        <v>0</v>
      </c>
      <c s="32">
        <f>ROUND(ROUND(L1643,2)*ROUND(G1643,3),2)</f>
      </c>
      <c s="36" t="s">
        <v>55</v>
      </c>
      <c>
        <f>(M1643*21)/100</f>
      </c>
      <c t="s">
        <v>28</v>
      </c>
    </row>
    <row r="1644" spans="1:5" ht="12.75">
      <c r="A1644" s="35" t="s">
        <v>56</v>
      </c>
      <c r="E1644" s="39" t="s">
        <v>1570</v>
      </c>
    </row>
    <row r="1645" spans="1:5" ht="12.75">
      <c r="A1645" s="35" t="s">
        <v>58</v>
      </c>
      <c r="E1645" s="40" t="s">
        <v>5</v>
      </c>
    </row>
    <row r="1646" spans="1:5" ht="12.75">
      <c r="A1646" t="s">
        <v>60</v>
      </c>
      <c r="E1646" s="39" t="s">
        <v>5</v>
      </c>
    </row>
    <row r="1647" spans="1:16" ht="25.5">
      <c r="A1647" t="s">
        <v>50</v>
      </c>
      <c s="34" t="s">
        <v>1571</v>
      </c>
      <c s="34" t="s">
        <v>1572</v>
      </c>
      <c s="35" t="s">
        <v>5</v>
      </c>
      <c s="6" t="s">
        <v>1573</v>
      </c>
      <c s="36" t="s">
        <v>66</v>
      </c>
      <c s="37">
        <v>17.16</v>
      </c>
      <c s="36">
        <v>0.00101</v>
      </c>
      <c s="36">
        <f>ROUND(G1647*H1647,6)</f>
      </c>
      <c r="L1647" s="38">
        <v>0</v>
      </c>
      <c s="32">
        <f>ROUND(ROUND(L1647,2)*ROUND(G1647,3),2)</f>
      </c>
      <c s="36" t="s">
        <v>55</v>
      </c>
      <c>
        <f>(M1647*21)/100</f>
      </c>
      <c t="s">
        <v>28</v>
      </c>
    </row>
    <row r="1648" spans="1:5" ht="25.5">
      <c r="A1648" s="35" t="s">
        <v>56</v>
      </c>
      <c r="E1648" s="39" t="s">
        <v>1573</v>
      </c>
    </row>
    <row r="1649" spans="1:5" ht="25.5">
      <c r="A1649" s="35" t="s">
        <v>58</v>
      </c>
      <c r="E1649" s="41" t="s">
        <v>1574</v>
      </c>
    </row>
    <row r="1650" spans="1:5" ht="12.75">
      <c r="A1650" t="s">
        <v>60</v>
      </c>
      <c r="E1650" s="39" t="s">
        <v>5</v>
      </c>
    </row>
    <row r="1651" spans="1:13" ht="12.75">
      <c r="A1651" t="s">
        <v>47</v>
      </c>
      <c r="C1651" s="31" t="s">
        <v>1575</v>
      </c>
      <c r="E1651" s="33" t="s">
        <v>1576</v>
      </c>
      <c r="J1651" s="32">
        <f>0</f>
      </c>
      <c s="32">
        <f>0</f>
      </c>
      <c s="32">
        <f>0+L1652+L1656+L1660+L1664+L1668+L1672</f>
      </c>
      <c s="32">
        <f>0+M1652+M1656+M1660+M1664+M1668+M1672</f>
      </c>
    </row>
    <row r="1652" spans="1:16" ht="25.5">
      <c r="A1652" t="s">
        <v>50</v>
      </c>
      <c s="34" t="s">
        <v>1577</v>
      </c>
      <c s="34" t="s">
        <v>1578</v>
      </c>
      <c s="35" t="s">
        <v>5</v>
      </c>
      <c s="6" t="s">
        <v>1579</v>
      </c>
      <c s="36" t="s">
        <v>118</v>
      </c>
      <c s="37">
        <v>764.224</v>
      </c>
      <c s="36">
        <v>0</v>
      </c>
      <c s="36">
        <f>ROUND(G1652*H1652,6)</f>
      </c>
      <c r="L1652" s="38">
        <v>0</v>
      </c>
      <c s="32">
        <f>ROUND(ROUND(L1652,2)*ROUND(G1652,3),2)</f>
      </c>
      <c s="36" t="s">
        <v>55</v>
      </c>
      <c>
        <f>(M1652*21)/100</f>
      </c>
      <c t="s">
        <v>28</v>
      </c>
    </row>
    <row r="1653" spans="1:5" ht="25.5">
      <c r="A1653" s="35" t="s">
        <v>56</v>
      </c>
      <c r="E1653" s="39" t="s">
        <v>1579</v>
      </c>
    </row>
    <row r="1654" spans="1:5" ht="25.5">
      <c r="A1654" s="35" t="s">
        <v>58</v>
      </c>
      <c r="E1654" s="40" t="s">
        <v>1580</v>
      </c>
    </row>
    <row r="1655" spans="1:5" ht="12.75">
      <c r="A1655" t="s">
        <v>60</v>
      </c>
      <c r="E1655" s="39" t="s">
        <v>5</v>
      </c>
    </row>
    <row r="1656" spans="1:16" ht="38.25">
      <c r="A1656" t="s">
        <v>50</v>
      </c>
      <c s="34" t="s">
        <v>1581</v>
      </c>
      <c s="34" t="s">
        <v>1582</v>
      </c>
      <c s="35" t="s">
        <v>1583</v>
      </c>
      <c s="6" t="s">
        <v>1584</v>
      </c>
      <c s="36" t="s">
        <v>118</v>
      </c>
      <c s="37">
        <v>1069.913</v>
      </c>
      <c s="36">
        <v>0</v>
      </c>
      <c s="36">
        <f>ROUND(G1656*H1656,6)</f>
      </c>
      <c r="L1656" s="38">
        <v>0</v>
      </c>
      <c s="32">
        <f>ROUND(ROUND(L1656,2)*ROUND(G1656,3),2)</f>
      </c>
      <c s="36" t="s">
        <v>55</v>
      </c>
      <c>
        <f>(M1656*21)/100</f>
      </c>
      <c t="s">
        <v>28</v>
      </c>
    </row>
    <row r="1657" spans="1:5" ht="38.25">
      <c r="A1657" s="35" t="s">
        <v>56</v>
      </c>
      <c r="E1657" s="39" t="s">
        <v>1585</v>
      </c>
    </row>
    <row r="1658" spans="1:5" ht="38.25">
      <c r="A1658" s="35" t="s">
        <v>58</v>
      </c>
      <c r="E1658" s="40" t="s">
        <v>1586</v>
      </c>
    </row>
    <row r="1659" spans="1:5" ht="12.75">
      <c r="A1659" t="s">
        <v>60</v>
      </c>
      <c r="E1659" s="39" t="s">
        <v>5</v>
      </c>
    </row>
    <row r="1660" spans="1:16" ht="38.25">
      <c r="A1660" t="s">
        <v>50</v>
      </c>
      <c s="34" t="s">
        <v>1587</v>
      </c>
      <c s="34" t="s">
        <v>1588</v>
      </c>
      <c s="35" t="s">
        <v>1589</v>
      </c>
      <c s="6" t="s">
        <v>1590</v>
      </c>
      <c s="36" t="s">
        <v>118</v>
      </c>
      <c s="37">
        <v>458.534</v>
      </c>
      <c s="36">
        <v>0</v>
      </c>
      <c s="36">
        <f>ROUND(G1660*H1660,6)</f>
      </c>
      <c r="L1660" s="38">
        <v>0</v>
      </c>
      <c s="32">
        <f>ROUND(ROUND(L1660,2)*ROUND(G1660,3),2)</f>
      </c>
      <c s="36" t="s">
        <v>55</v>
      </c>
      <c>
        <f>(M1660*21)/100</f>
      </c>
      <c t="s">
        <v>28</v>
      </c>
    </row>
    <row r="1661" spans="1:5" ht="25.5">
      <c r="A1661" s="35" t="s">
        <v>56</v>
      </c>
      <c r="E1661" s="39" t="s">
        <v>1591</v>
      </c>
    </row>
    <row r="1662" spans="1:5" ht="25.5">
      <c r="A1662" s="35" t="s">
        <v>58</v>
      </c>
      <c r="E1662" s="40" t="s">
        <v>1592</v>
      </c>
    </row>
    <row r="1663" spans="1:5" ht="12.75">
      <c r="A1663" t="s">
        <v>60</v>
      </c>
      <c r="E1663" s="39" t="s">
        <v>5</v>
      </c>
    </row>
    <row r="1664" spans="1:16" ht="25.5">
      <c r="A1664" t="s">
        <v>50</v>
      </c>
      <c s="34" t="s">
        <v>1593</v>
      </c>
      <c s="34" t="s">
        <v>1594</v>
      </c>
      <c s="35" t="s">
        <v>5</v>
      </c>
      <c s="6" t="s">
        <v>1595</v>
      </c>
      <c s="36" t="s">
        <v>118</v>
      </c>
      <c s="37">
        <v>764.224</v>
      </c>
      <c s="36">
        <v>0</v>
      </c>
      <c s="36">
        <f>ROUND(G1664*H1664,6)</f>
      </c>
      <c r="L1664" s="38">
        <v>0</v>
      </c>
      <c s="32">
        <f>ROUND(ROUND(L1664,2)*ROUND(G1664,3),2)</f>
      </c>
      <c s="36" t="s">
        <v>55</v>
      </c>
      <c>
        <f>(M1664*21)/100</f>
      </c>
      <c t="s">
        <v>28</v>
      </c>
    </row>
    <row r="1665" spans="1:5" ht="25.5">
      <c r="A1665" s="35" t="s">
        <v>56</v>
      </c>
      <c r="E1665" s="39" t="s">
        <v>1595</v>
      </c>
    </row>
    <row r="1666" spans="1:5" ht="25.5">
      <c r="A1666" s="35" t="s">
        <v>58</v>
      </c>
      <c r="E1666" s="40" t="s">
        <v>1580</v>
      </c>
    </row>
    <row r="1667" spans="1:5" ht="12.75">
      <c r="A1667" t="s">
        <v>60</v>
      </c>
      <c r="E1667" s="39" t="s">
        <v>5</v>
      </c>
    </row>
    <row r="1668" spans="1:16" ht="25.5">
      <c r="A1668" t="s">
        <v>50</v>
      </c>
      <c s="34" t="s">
        <v>1596</v>
      </c>
      <c s="34" t="s">
        <v>1597</v>
      </c>
      <c s="35" t="s">
        <v>1598</v>
      </c>
      <c s="6" t="s">
        <v>1599</v>
      </c>
      <c s="36" t="s">
        <v>118</v>
      </c>
      <c s="37">
        <v>1528.447</v>
      </c>
      <c s="36">
        <v>0</v>
      </c>
      <c s="36">
        <f>ROUND(G1668*H1668,6)</f>
      </c>
      <c r="L1668" s="38">
        <v>0</v>
      </c>
      <c s="32">
        <f>ROUND(ROUND(L1668,2)*ROUND(G1668,3),2)</f>
      </c>
      <c s="36" t="s">
        <v>55</v>
      </c>
      <c>
        <f>(M1668*21)/100</f>
      </c>
      <c t="s">
        <v>28</v>
      </c>
    </row>
    <row r="1669" spans="1:5" ht="25.5">
      <c r="A1669" s="35" t="s">
        <v>56</v>
      </c>
      <c r="E1669" s="39" t="s">
        <v>1600</v>
      </c>
    </row>
    <row r="1670" spans="1:5" ht="38.25">
      <c r="A1670" s="35" t="s">
        <v>58</v>
      </c>
      <c r="E1670" s="40" t="s">
        <v>1601</v>
      </c>
    </row>
    <row r="1671" spans="1:5" ht="12.75">
      <c r="A1671" t="s">
        <v>60</v>
      </c>
      <c r="E1671" s="39" t="s">
        <v>5</v>
      </c>
    </row>
    <row r="1672" spans="1:16" ht="25.5">
      <c r="A1672" t="s">
        <v>50</v>
      </c>
      <c s="34" t="s">
        <v>1602</v>
      </c>
      <c s="34" t="s">
        <v>1603</v>
      </c>
      <c s="35" t="s">
        <v>1604</v>
      </c>
      <c s="6" t="s">
        <v>1605</v>
      </c>
      <c s="36" t="s">
        <v>118</v>
      </c>
      <c s="37">
        <v>15284.47</v>
      </c>
      <c s="36">
        <v>0</v>
      </c>
      <c s="36">
        <f>ROUND(G1672*H1672,6)</f>
      </c>
      <c r="L1672" s="38">
        <v>0</v>
      </c>
      <c s="32">
        <f>ROUND(ROUND(L1672,2)*ROUND(G1672,3),2)</f>
      </c>
      <c s="36" t="s">
        <v>55</v>
      </c>
      <c>
        <f>(M1672*21)/100</f>
      </c>
      <c t="s">
        <v>28</v>
      </c>
    </row>
    <row r="1673" spans="1:5" ht="25.5">
      <c r="A1673" s="35" t="s">
        <v>56</v>
      </c>
      <c r="E1673" s="39" t="s">
        <v>1606</v>
      </c>
    </row>
    <row r="1674" spans="1:5" ht="38.25">
      <c r="A1674" s="35" t="s">
        <v>58</v>
      </c>
      <c r="E1674" s="40" t="s">
        <v>1607</v>
      </c>
    </row>
    <row r="1675" spans="1:5" ht="12.75">
      <c r="A1675" t="s">
        <v>60</v>
      </c>
      <c r="E1675" s="39" t="s">
        <v>5</v>
      </c>
    </row>
    <row r="1676" spans="1:13" ht="12.75">
      <c r="A1676" t="s">
        <v>47</v>
      </c>
      <c r="C1676" s="31" t="s">
        <v>1608</v>
      </c>
      <c r="E1676" s="33" t="s">
        <v>1609</v>
      </c>
      <c r="J1676" s="32">
        <f>0</f>
      </c>
      <c s="32">
        <f>0</f>
      </c>
      <c s="32">
        <f>0+L1677</f>
      </c>
      <c s="32">
        <f>0+M1677</f>
      </c>
    </row>
    <row r="1677" spans="1:16" ht="38.25">
      <c r="A1677" t="s">
        <v>50</v>
      </c>
      <c s="34" t="s">
        <v>1610</v>
      </c>
      <c s="34" t="s">
        <v>1611</v>
      </c>
      <c s="35" t="s">
        <v>5</v>
      </c>
      <c s="6" t="s">
        <v>1612</v>
      </c>
      <c s="36" t="s">
        <v>118</v>
      </c>
      <c s="37">
        <v>560.174</v>
      </c>
      <c s="36">
        <v>0</v>
      </c>
      <c s="36">
        <f>ROUND(G1677*H1677,6)</f>
      </c>
      <c r="L1677" s="38">
        <v>0</v>
      </c>
      <c s="32">
        <f>ROUND(ROUND(L1677,2)*ROUND(G1677,3),2)</f>
      </c>
      <c s="36" t="s">
        <v>55</v>
      </c>
      <c>
        <f>(M1677*21)/100</f>
      </c>
      <c t="s">
        <v>28</v>
      </c>
    </row>
    <row r="1678" spans="1:5" ht="38.25">
      <c r="A1678" s="35" t="s">
        <v>56</v>
      </c>
      <c r="E1678" s="39" t="s">
        <v>1613</v>
      </c>
    </row>
    <row r="1679" spans="1:5" ht="12.75">
      <c r="A1679" s="35" t="s">
        <v>58</v>
      </c>
      <c r="E1679" s="40" t="s">
        <v>5</v>
      </c>
    </row>
    <row r="1680" spans="1:5" ht="12.75">
      <c r="A1680" t="s">
        <v>60</v>
      </c>
      <c r="E168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COUNTIFS(L8:L70,"=0",A8:A70,"P")+COUNTIFS(L8:L70,"",A8:A70,"P")+SUM(Q8:Q70)</f>
      </c>
    </row>
    <row r="8" spans="1:13" ht="12.75">
      <c r="A8" t="s">
        <v>45</v>
      </c>
      <c r="C8" s="28" t="s">
        <v>1616</v>
      </c>
      <c r="E8" s="30" t="s">
        <v>1615</v>
      </c>
      <c r="J8" s="29">
        <f>0+J9+J22+J35+J48+J69</f>
      </c>
      <c s="29">
        <f>0+K9+K22+K35+K48+K69</f>
      </c>
      <c s="29">
        <f>0+L9+L22+L35+L48+L69</f>
      </c>
      <c s="29">
        <f>0+M9+M22+M35+M48+M69</f>
      </c>
    </row>
    <row r="9" spans="1:13" ht="12.75">
      <c r="A9" t="s">
        <v>47</v>
      </c>
      <c r="C9" s="31" t="s">
        <v>308</v>
      </c>
      <c r="E9" s="33" t="s">
        <v>452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27</v>
      </c>
      <c s="34" t="s">
        <v>1617</v>
      </c>
      <c s="35" t="s">
        <v>5</v>
      </c>
      <c s="6" t="s">
        <v>1618</v>
      </c>
      <c s="36" t="s">
        <v>54</v>
      </c>
      <c s="37">
        <v>237.84</v>
      </c>
      <c s="36">
        <v>0.0408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1618</v>
      </c>
    </row>
    <row r="12" spans="1:5" ht="63.75">
      <c r="A12" s="35" t="s">
        <v>58</v>
      </c>
      <c r="E12" s="40" t="s">
        <v>1619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83</v>
      </c>
      <c s="34" t="s">
        <v>1620</v>
      </c>
      <c s="35" t="s">
        <v>5</v>
      </c>
      <c s="6" t="s">
        <v>1621</v>
      </c>
      <c s="36" t="s">
        <v>54</v>
      </c>
      <c s="37">
        <v>237.84</v>
      </c>
      <c s="36">
        <v>0.0015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1621</v>
      </c>
    </row>
    <row r="16" spans="1:5" ht="63.75">
      <c r="A16" s="35" t="s">
        <v>58</v>
      </c>
      <c r="E16" s="40" t="s">
        <v>1619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91</v>
      </c>
      <c s="34" t="s">
        <v>1622</v>
      </c>
      <c s="35" t="s">
        <v>5</v>
      </c>
      <c s="6" t="s">
        <v>1623</v>
      </c>
      <c s="36" t="s">
        <v>54</v>
      </c>
      <c s="37">
        <v>242.597</v>
      </c>
      <c s="36">
        <v>0.132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1623</v>
      </c>
    </row>
    <row r="20" spans="1:5" ht="12.75">
      <c r="A20" s="35" t="s">
        <v>58</v>
      </c>
      <c r="E20" s="40" t="s">
        <v>1624</v>
      </c>
    </row>
    <row r="21" spans="1:5" ht="12.75">
      <c r="A21" t="s">
        <v>60</v>
      </c>
      <c r="E21" s="39" t="s">
        <v>5</v>
      </c>
    </row>
    <row r="22" spans="1:13" ht="12.75">
      <c r="A22" t="s">
        <v>47</v>
      </c>
      <c r="C22" s="31" t="s">
        <v>1121</v>
      </c>
      <c r="E22" s="33" t="s">
        <v>1122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50</v>
      </c>
      <c s="34" t="s">
        <v>78</v>
      </c>
      <c s="34" t="s">
        <v>1124</v>
      </c>
      <c s="35" t="s">
        <v>5</v>
      </c>
      <c s="6" t="s">
        <v>1125</v>
      </c>
      <c s="36" t="s">
        <v>54</v>
      </c>
      <c s="37">
        <v>237.84</v>
      </c>
      <c s="36">
        <v>0.0003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1125</v>
      </c>
    </row>
    <row r="25" spans="1:5" ht="63.75">
      <c r="A25" s="35" t="s">
        <v>58</v>
      </c>
      <c r="E25" s="40" t="s">
        <v>1619</v>
      </c>
    </row>
    <row r="26" spans="1:5" ht="12.75">
      <c r="A26" t="s">
        <v>60</v>
      </c>
      <c r="E26" s="39" t="s">
        <v>5</v>
      </c>
    </row>
    <row r="27" spans="1:16" ht="25.5">
      <c r="A27" t="s">
        <v>50</v>
      </c>
      <c s="34" t="s">
        <v>114</v>
      </c>
      <c s="34" t="s">
        <v>1173</v>
      </c>
      <c s="35" t="s">
        <v>5</v>
      </c>
      <c s="6" t="s">
        <v>1174</v>
      </c>
      <c s="36" t="s">
        <v>118</v>
      </c>
      <c s="37">
        <v>0.071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25.5">
      <c r="A28" s="35" t="s">
        <v>56</v>
      </c>
      <c r="E28" s="39" t="s">
        <v>1174</v>
      </c>
    </row>
    <row r="29" spans="1:5" ht="12.75">
      <c r="A29" s="35" t="s">
        <v>58</v>
      </c>
      <c r="E29" s="40" t="s">
        <v>5</v>
      </c>
    </row>
    <row r="30" spans="1:5" ht="12.75">
      <c r="A30" t="s">
        <v>60</v>
      </c>
      <c r="E30" s="39" t="s">
        <v>5</v>
      </c>
    </row>
    <row r="31" spans="1:16" ht="25.5">
      <c r="A31" t="s">
        <v>50</v>
      </c>
      <c s="34" t="s">
        <v>121</v>
      </c>
      <c s="34" t="s">
        <v>1625</v>
      </c>
      <c s="35" t="s">
        <v>5</v>
      </c>
      <c s="6" t="s">
        <v>1626</v>
      </c>
      <c s="36" t="s">
        <v>118</v>
      </c>
      <c s="37">
        <v>0.071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38.25">
      <c r="A32" s="35" t="s">
        <v>56</v>
      </c>
      <c r="E32" s="39" t="s">
        <v>1627</v>
      </c>
    </row>
    <row r="33" spans="1:5" ht="12.75">
      <c r="A33" s="35" t="s">
        <v>58</v>
      </c>
      <c r="E33" s="40" t="s">
        <v>5</v>
      </c>
    </row>
    <row r="34" spans="1:5" ht="12.75">
      <c r="A34" t="s">
        <v>60</v>
      </c>
      <c r="E34" s="39" t="s">
        <v>5</v>
      </c>
    </row>
    <row r="35" spans="1:13" ht="12.75">
      <c r="A35" t="s">
        <v>47</v>
      </c>
      <c r="C35" s="31" t="s">
        <v>441</v>
      </c>
      <c r="E35" s="33" t="s">
        <v>1419</v>
      </c>
      <c r="J35" s="32">
        <f>0</f>
      </c>
      <c s="32">
        <f>0</f>
      </c>
      <c s="32">
        <f>0+L36+L40+L44</f>
      </c>
      <c s="32">
        <f>0+M36+M40+M44</f>
      </c>
    </row>
    <row r="36" spans="1:16" ht="25.5">
      <c r="A36" t="s">
        <v>50</v>
      </c>
      <c s="34" t="s">
        <v>95</v>
      </c>
      <c s="34" t="s">
        <v>1421</v>
      </c>
      <c s="35" t="s">
        <v>5</v>
      </c>
      <c s="6" t="s">
        <v>1422</v>
      </c>
      <c s="36" t="s">
        <v>54</v>
      </c>
      <c s="37">
        <v>0.071</v>
      </c>
      <c s="36">
        <v>4E-05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25.5">
      <c r="A37" s="35" t="s">
        <v>56</v>
      </c>
      <c r="E37" s="39" t="s">
        <v>1422</v>
      </c>
    </row>
    <row r="38" spans="1:5" ht="12.75">
      <c r="A38" s="35" t="s">
        <v>58</v>
      </c>
      <c r="E38" s="40" t="s">
        <v>5</v>
      </c>
    </row>
    <row r="39" spans="1:5" ht="12.75">
      <c r="A39" t="s">
        <v>60</v>
      </c>
      <c r="E39" s="39" t="s">
        <v>5</v>
      </c>
    </row>
    <row r="40" spans="1:16" ht="25.5">
      <c r="A40" t="s">
        <v>50</v>
      </c>
      <c s="34" t="s">
        <v>100</v>
      </c>
      <c s="34" t="s">
        <v>1485</v>
      </c>
      <c s="35" t="s">
        <v>5</v>
      </c>
      <c s="6" t="s">
        <v>1486</v>
      </c>
      <c s="36" t="s">
        <v>76</v>
      </c>
      <c s="37">
        <v>4.757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25.5">
      <c r="A41" s="35" t="s">
        <v>56</v>
      </c>
      <c r="E41" s="39" t="s">
        <v>1486</v>
      </c>
    </row>
    <row r="42" spans="1:5" ht="76.5">
      <c r="A42" s="35" t="s">
        <v>58</v>
      </c>
      <c r="E42" s="41" t="s">
        <v>1628</v>
      </c>
    </row>
    <row r="43" spans="1:5" ht="12.75">
      <c r="A43" t="s">
        <v>60</v>
      </c>
      <c r="E43" s="39" t="s">
        <v>5</v>
      </c>
    </row>
    <row r="44" spans="1:16" ht="25.5">
      <c r="A44" t="s">
        <v>50</v>
      </c>
      <c s="34" t="s">
        <v>48</v>
      </c>
      <c s="34" t="s">
        <v>1629</v>
      </c>
      <c s="35" t="s">
        <v>5</v>
      </c>
      <c s="6" t="s">
        <v>1630</v>
      </c>
      <c s="36" t="s">
        <v>54</v>
      </c>
      <c s="37">
        <v>237.84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25.5">
      <c r="A45" s="35" t="s">
        <v>56</v>
      </c>
      <c r="E45" s="39" t="s">
        <v>1630</v>
      </c>
    </row>
    <row r="46" spans="1:5" ht="63.75">
      <c r="A46" s="35" t="s">
        <v>58</v>
      </c>
      <c r="E46" s="40" t="s">
        <v>1619</v>
      </c>
    </row>
    <row r="47" spans="1:5" ht="12.75">
      <c r="A47" t="s">
        <v>60</v>
      </c>
      <c r="E47" s="39" t="s">
        <v>5</v>
      </c>
    </row>
    <row r="48" spans="1:13" ht="12.75">
      <c r="A48" t="s">
        <v>47</v>
      </c>
      <c r="C48" s="31" t="s">
        <v>1575</v>
      </c>
      <c r="E48" s="33" t="s">
        <v>1576</v>
      </c>
      <c r="J48" s="32">
        <f>0</f>
      </c>
      <c s="32">
        <f>0</f>
      </c>
      <c s="32">
        <f>0+L49+L53+L57+L61+L65</f>
      </c>
      <c s="32">
        <f>0+M49+M53+M57+M61+M65</f>
      </c>
    </row>
    <row r="49" spans="1:16" ht="25.5">
      <c r="A49" t="s">
        <v>50</v>
      </c>
      <c s="34" t="s">
        <v>51</v>
      </c>
      <c s="34" t="s">
        <v>1597</v>
      </c>
      <c s="35" t="s">
        <v>1598</v>
      </c>
      <c s="6" t="s">
        <v>1599</v>
      </c>
      <c s="36" t="s">
        <v>118</v>
      </c>
      <c s="37">
        <v>31.871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28</v>
      </c>
    </row>
    <row r="50" spans="1:5" ht="25.5">
      <c r="A50" s="35" t="s">
        <v>56</v>
      </c>
      <c r="E50" s="39" t="s">
        <v>1600</v>
      </c>
    </row>
    <row r="51" spans="1:5" ht="12.75">
      <c r="A51" s="35" t="s">
        <v>58</v>
      </c>
      <c r="E51" s="40" t="s">
        <v>5</v>
      </c>
    </row>
    <row r="52" spans="1:5" ht="12.75">
      <c r="A52" t="s">
        <v>60</v>
      </c>
      <c r="E52" s="39" t="s">
        <v>5</v>
      </c>
    </row>
    <row r="53" spans="1:16" ht="25.5">
      <c r="A53" t="s">
        <v>50</v>
      </c>
      <c s="34" t="s">
        <v>28</v>
      </c>
      <c s="34" t="s">
        <v>1603</v>
      </c>
      <c s="35" t="s">
        <v>1604</v>
      </c>
      <c s="6" t="s">
        <v>1605</v>
      </c>
      <c s="36" t="s">
        <v>118</v>
      </c>
      <c s="37">
        <v>318.71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25.5">
      <c r="A54" s="35" t="s">
        <v>56</v>
      </c>
      <c r="E54" s="39" t="s">
        <v>1606</v>
      </c>
    </row>
    <row r="55" spans="1:5" ht="25.5">
      <c r="A55" s="35" t="s">
        <v>58</v>
      </c>
      <c r="E55" s="40" t="s">
        <v>1631</v>
      </c>
    </row>
    <row r="56" spans="1:5" ht="12.75">
      <c r="A56" t="s">
        <v>60</v>
      </c>
      <c r="E56" s="39" t="s">
        <v>5</v>
      </c>
    </row>
    <row r="57" spans="1:16" ht="25.5">
      <c r="A57" t="s">
        <v>50</v>
      </c>
      <c s="34" t="s">
        <v>26</v>
      </c>
      <c s="34" t="s">
        <v>1632</v>
      </c>
      <c s="35" t="s">
        <v>5</v>
      </c>
      <c s="6" t="s">
        <v>1633</v>
      </c>
      <c s="36" t="s">
        <v>118</v>
      </c>
      <c s="37">
        <v>31.871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28</v>
      </c>
    </row>
    <row r="58" spans="1:5" ht="25.5">
      <c r="A58" s="35" t="s">
        <v>56</v>
      </c>
      <c r="E58" s="39" t="s">
        <v>1633</v>
      </c>
    </row>
    <row r="59" spans="1:5" ht="12.75">
      <c r="A59" s="35" t="s">
        <v>58</v>
      </c>
      <c r="E59" s="40" t="s">
        <v>5</v>
      </c>
    </row>
    <row r="60" spans="1:5" ht="12.75">
      <c r="A60" t="s">
        <v>60</v>
      </c>
      <c r="E60" s="39" t="s">
        <v>5</v>
      </c>
    </row>
    <row r="61" spans="1:16" ht="38.25">
      <c r="A61" t="s">
        <v>50</v>
      </c>
      <c s="34" t="s">
        <v>69</v>
      </c>
      <c s="34" t="s">
        <v>1588</v>
      </c>
      <c s="35" t="s">
        <v>1589</v>
      </c>
      <c s="6" t="s">
        <v>1590</v>
      </c>
      <c s="36" t="s">
        <v>118</v>
      </c>
      <c s="37">
        <v>9.561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28</v>
      </c>
    </row>
    <row r="62" spans="1:5" ht="25.5">
      <c r="A62" s="35" t="s">
        <v>56</v>
      </c>
      <c r="E62" s="39" t="s">
        <v>1591</v>
      </c>
    </row>
    <row r="63" spans="1:5" ht="25.5">
      <c r="A63" s="35" t="s">
        <v>58</v>
      </c>
      <c r="E63" s="40" t="s">
        <v>1634</v>
      </c>
    </row>
    <row r="64" spans="1:5" ht="12.75">
      <c r="A64" t="s">
        <v>60</v>
      </c>
      <c r="E64" s="39" t="s">
        <v>5</v>
      </c>
    </row>
    <row r="65" spans="1:16" ht="38.25">
      <c r="A65" t="s">
        <v>50</v>
      </c>
      <c s="34" t="s">
        <v>73</v>
      </c>
      <c s="34" t="s">
        <v>1582</v>
      </c>
      <c s="35" t="s">
        <v>1583</v>
      </c>
      <c s="6" t="s">
        <v>1584</v>
      </c>
      <c s="36" t="s">
        <v>118</v>
      </c>
      <c s="37">
        <v>22.31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28</v>
      </c>
    </row>
    <row r="66" spans="1:5" ht="38.25">
      <c r="A66" s="35" t="s">
        <v>56</v>
      </c>
      <c r="E66" s="39" t="s">
        <v>1585</v>
      </c>
    </row>
    <row r="67" spans="1:5" ht="25.5">
      <c r="A67" s="35" t="s">
        <v>58</v>
      </c>
      <c r="E67" s="40" t="s">
        <v>1635</v>
      </c>
    </row>
    <row r="68" spans="1:5" ht="12.75">
      <c r="A68" t="s">
        <v>60</v>
      </c>
      <c r="E68" s="39" t="s">
        <v>5</v>
      </c>
    </row>
    <row r="69" spans="1:13" ht="12.75">
      <c r="A69" t="s">
        <v>47</v>
      </c>
      <c r="C69" s="31" t="s">
        <v>1608</v>
      </c>
      <c r="E69" s="33" t="s">
        <v>1609</v>
      </c>
      <c r="J69" s="32">
        <f>0</f>
      </c>
      <c s="32">
        <f>0</f>
      </c>
      <c s="32">
        <f>0+L70</f>
      </c>
      <c s="32">
        <f>0+M70</f>
      </c>
    </row>
    <row r="70" spans="1:16" ht="38.25">
      <c r="A70" t="s">
        <v>50</v>
      </c>
      <c s="34" t="s">
        <v>67</v>
      </c>
      <c s="34" t="s">
        <v>1636</v>
      </c>
      <c s="35" t="s">
        <v>5</v>
      </c>
      <c s="6" t="s">
        <v>1612</v>
      </c>
      <c s="36" t="s">
        <v>118</v>
      </c>
      <c s="37">
        <v>42.083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38.25">
      <c r="A71" s="35" t="s">
        <v>56</v>
      </c>
      <c r="E71" s="39" t="s">
        <v>1637</v>
      </c>
    </row>
    <row r="72" spans="1:5" ht="12.75">
      <c r="A72" s="35" t="s">
        <v>58</v>
      </c>
      <c r="E72" s="40" t="s">
        <v>5</v>
      </c>
    </row>
    <row r="73" spans="1:5" ht="12.75">
      <c r="A73" t="s">
        <v>60</v>
      </c>
      <c r="E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COUNTIFS(L8:L60,"=0",A8:A60,"P")+COUNTIFS(L8:L60,"",A8:A60,"P")+SUM(Q8:Q60)</f>
      </c>
    </row>
    <row r="8" spans="1:13" ht="12.75">
      <c r="A8" t="s">
        <v>45</v>
      </c>
      <c r="C8" s="28" t="s">
        <v>1640</v>
      </c>
      <c r="E8" s="30" t="s">
        <v>1639</v>
      </c>
      <c r="J8" s="29">
        <f>0+J9+J14+J19+J28+J33+J54+J59</f>
      </c>
      <c s="29">
        <f>0+K9+K14+K19+K28+K33+K54+K59</f>
      </c>
      <c s="29">
        <f>0+L9+L14+L19+L28+L33+L54+L59</f>
      </c>
      <c s="29">
        <f>0+M9+M14+M19+M28+M33+M54+M59</f>
      </c>
    </row>
    <row r="9" spans="1:13" ht="12.75">
      <c r="A9" t="s">
        <v>47</v>
      </c>
      <c r="C9" s="31" t="s">
        <v>78</v>
      </c>
      <c r="E9" s="33" t="s">
        <v>79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1641</v>
      </c>
      <c s="35" t="s">
        <v>5</v>
      </c>
      <c s="6" t="s">
        <v>1642</v>
      </c>
      <c s="36" t="s">
        <v>76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1642</v>
      </c>
    </row>
    <row r="12" spans="1:5" ht="25.5">
      <c r="A12" s="35" t="s">
        <v>58</v>
      </c>
      <c r="E12" s="40" t="s">
        <v>1643</v>
      </c>
    </row>
    <row r="13" spans="1:5" ht="12.75">
      <c r="A13" t="s">
        <v>60</v>
      </c>
      <c r="E13" s="39" t="s">
        <v>5</v>
      </c>
    </row>
    <row r="14" spans="1:13" ht="12.75">
      <c r="A14" t="s">
        <v>47</v>
      </c>
      <c r="C14" s="31" t="s">
        <v>89</v>
      </c>
      <c r="E14" s="33" t="s">
        <v>90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50</v>
      </c>
      <c s="34" t="s">
        <v>28</v>
      </c>
      <c s="34" t="s">
        <v>104</v>
      </c>
      <c s="35" t="s">
        <v>105</v>
      </c>
      <c s="6" t="s">
        <v>106</v>
      </c>
      <c s="36" t="s">
        <v>76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38.25">
      <c r="A16" s="35" t="s">
        <v>56</v>
      </c>
      <c r="E16" s="39" t="s">
        <v>107</v>
      </c>
    </row>
    <row r="17" spans="1:5" ht="25.5">
      <c r="A17" s="35" t="s">
        <v>58</v>
      </c>
      <c r="E17" s="40" t="s">
        <v>1644</v>
      </c>
    </row>
    <row r="18" spans="1:5" ht="12.75">
      <c r="A18" t="s">
        <v>60</v>
      </c>
      <c r="E18" s="39" t="s">
        <v>5</v>
      </c>
    </row>
    <row r="19" spans="1:13" ht="12.75">
      <c r="A19" t="s">
        <v>47</v>
      </c>
      <c r="C19" s="31" t="s">
        <v>109</v>
      </c>
      <c r="E19" s="33" t="s">
        <v>110</v>
      </c>
      <c r="J19" s="32">
        <f>0</f>
      </c>
      <c s="32">
        <f>0</f>
      </c>
      <c s="32">
        <f>0+L20+L24</f>
      </c>
      <c s="32">
        <f>0+M20+M24</f>
      </c>
    </row>
    <row r="20" spans="1:16" ht="25.5">
      <c r="A20" t="s">
        <v>50</v>
      </c>
      <c s="34" t="s">
        <v>26</v>
      </c>
      <c s="34" t="s">
        <v>1645</v>
      </c>
      <c s="35" t="s">
        <v>123</v>
      </c>
      <c s="6" t="s">
        <v>124</v>
      </c>
      <c s="36" t="s">
        <v>76</v>
      </c>
      <c s="37">
        <v>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55</v>
      </c>
      <c>
        <f>(M20*21)/100</f>
      </c>
      <c t="s">
        <v>28</v>
      </c>
    </row>
    <row r="21" spans="1:5" ht="25.5">
      <c r="A21" s="35" t="s">
        <v>56</v>
      </c>
      <c r="E21" s="39" t="s">
        <v>125</v>
      </c>
    </row>
    <row r="22" spans="1:5" ht="25.5">
      <c r="A22" s="35" t="s">
        <v>58</v>
      </c>
      <c r="E22" s="40" t="s">
        <v>1644</v>
      </c>
    </row>
    <row r="23" spans="1:5" ht="12.75">
      <c r="A23" t="s">
        <v>60</v>
      </c>
      <c r="E23" s="39" t="s">
        <v>5</v>
      </c>
    </row>
    <row r="24" spans="1:16" ht="25.5">
      <c r="A24" t="s">
        <v>50</v>
      </c>
      <c s="34" t="s">
        <v>69</v>
      </c>
      <c s="34" t="s">
        <v>1646</v>
      </c>
      <c s="35" t="s">
        <v>116</v>
      </c>
      <c s="6" t="s">
        <v>1647</v>
      </c>
      <c s="36" t="s">
        <v>118</v>
      </c>
      <c s="37">
        <v>3.4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28</v>
      </c>
    </row>
    <row r="25" spans="1:5" ht="25.5">
      <c r="A25" s="35" t="s">
        <v>56</v>
      </c>
      <c r="E25" s="39" t="s">
        <v>1648</v>
      </c>
    </row>
    <row r="26" spans="1:5" ht="25.5">
      <c r="A26" s="35" t="s">
        <v>58</v>
      </c>
      <c r="E26" s="40" t="s">
        <v>1649</v>
      </c>
    </row>
    <row r="27" spans="1:5" ht="12.75">
      <c r="A27" t="s">
        <v>60</v>
      </c>
      <c r="E27" s="39" t="s">
        <v>5</v>
      </c>
    </row>
    <row r="28" spans="1:13" ht="12.75">
      <c r="A28" t="s">
        <v>47</v>
      </c>
      <c r="C28" s="31" t="s">
        <v>169</v>
      </c>
      <c r="E28" s="33" t="s">
        <v>1650</v>
      </c>
      <c r="J28" s="32">
        <f>0</f>
      </c>
      <c s="32">
        <f>0</f>
      </c>
      <c s="32">
        <f>0+L29</f>
      </c>
      <c s="32">
        <f>0+M29</f>
      </c>
    </row>
    <row r="29" spans="1:16" ht="25.5">
      <c r="A29" t="s">
        <v>50</v>
      </c>
      <c s="34" t="s">
        <v>73</v>
      </c>
      <c s="34" t="s">
        <v>1651</v>
      </c>
      <c s="35" t="s">
        <v>5</v>
      </c>
      <c s="6" t="s">
        <v>1652</v>
      </c>
      <c s="36" t="s">
        <v>76</v>
      </c>
      <c s="37">
        <v>2</v>
      </c>
      <c s="36">
        <v>2.50187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28</v>
      </c>
    </row>
    <row r="30" spans="1:5" ht="25.5">
      <c r="A30" s="35" t="s">
        <v>56</v>
      </c>
      <c r="E30" s="39" t="s">
        <v>1652</v>
      </c>
    </row>
    <row r="31" spans="1:5" ht="25.5">
      <c r="A31" s="35" t="s">
        <v>58</v>
      </c>
      <c r="E31" s="40" t="s">
        <v>1643</v>
      </c>
    </row>
    <row r="32" spans="1:5" ht="12.75">
      <c r="A32" t="s">
        <v>60</v>
      </c>
      <c r="E32" s="39" t="s">
        <v>5</v>
      </c>
    </row>
    <row r="33" spans="1:13" ht="12.75">
      <c r="A33" t="s">
        <v>47</v>
      </c>
      <c r="C33" s="31" t="s">
        <v>423</v>
      </c>
      <c r="E33" s="33" t="s">
        <v>1373</v>
      </c>
      <c r="J33" s="32">
        <f>0</f>
      </c>
      <c s="32">
        <f>0</f>
      </c>
      <c s="32">
        <f>0+L34+L38+L42+L46+L50</f>
      </c>
      <c s="32">
        <f>0+M34+M38+M42+M46+M50</f>
      </c>
    </row>
    <row r="34" spans="1:16" ht="25.5">
      <c r="A34" t="s">
        <v>50</v>
      </c>
      <c s="34" t="s">
        <v>27</v>
      </c>
      <c s="34" t="s">
        <v>1653</v>
      </c>
      <c s="35" t="s">
        <v>5</v>
      </c>
      <c s="6" t="s">
        <v>1654</v>
      </c>
      <c s="36" t="s">
        <v>184</v>
      </c>
      <c s="37">
        <v>8</v>
      </c>
      <c s="36">
        <v>0.0007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1654</v>
      </c>
    </row>
    <row r="36" spans="1:5" ht="63.75">
      <c r="A36" s="35" t="s">
        <v>58</v>
      </c>
      <c r="E36" s="40" t="s">
        <v>1655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83</v>
      </c>
      <c s="34" t="s">
        <v>1656</v>
      </c>
      <c s="35" t="s">
        <v>5</v>
      </c>
      <c s="6" t="s">
        <v>1657</v>
      </c>
      <c s="36" t="s">
        <v>184</v>
      </c>
      <c s="37">
        <v>4</v>
      </c>
      <c s="36">
        <v>0.0035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1657</v>
      </c>
    </row>
    <row r="40" spans="1:5" ht="38.25">
      <c r="A40" s="35" t="s">
        <v>58</v>
      </c>
      <c r="E40" s="40" t="s">
        <v>1658</v>
      </c>
    </row>
    <row r="41" spans="1:5" ht="12.75">
      <c r="A41" t="s">
        <v>60</v>
      </c>
      <c r="E41" s="39" t="s">
        <v>5</v>
      </c>
    </row>
    <row r="42" spans="1:16" ht="12.75">
      <c r="A42" t="s">
        <v>50</v>
      </c>
      <c s="34" t="s">
        <v>91</v>
      </c>
      <c s="34" t="s">
        <v>1659</v>
      </c>
      <c s="35" t="s">
        <v>5</v>
      </c>
      <c s="6" t="s">
        <v>1660</v>
      </c>
      <c s="36" t="s">
        <v>184</v>
      </c>
      <c s="37">
        <v>4</v>
      </c>
      <c s="36">
        <v>0.0017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1660</v>
      </c>
    </row>
    <row r="44" spans="1:5" ht="25.5">
      <c r="A44" s="35" t="s">
        <v>58</v>
      </c>
      <c r="E44" s="40" t="s">
        <v>1661</v>
      </c>
    </row>
    <row r="45" spans="1:5" ht="12.75">
      <c r="A45" t="s">
        <v>60</v>
      </c>
      <c r="E45" s="39" t="s">
        <v>5</v>
      </c>
    </row>
    <row r="46" spans="1:16" ht="12.75">
      <c r="A46" t="s">
        <v>50</v>
      </c>
      <c s="34" t="s">
        <v>95</v>
      </c>
      <c s="34" t="s">
        <v>1662</v>
      </c>
      <c s="35" t="s">
        <v>5</v>
      </c>
      <c s="6" t="s">
        <v>1663</v>
      </c>
      <c s="36" t="s">
        <v>251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28</v>
      </c>
    </row>
    <row r="47" spans="1:5" ht="12.75">
      <c r="A47" s="35" t="s">
        <v>56</v>
      </c>
      <c r="E47" s="39" t="s">
        <v>1663</v>
      </c>
    </row>
    <row r="48" spans="1:5" ht="25.5">
      <c r="A48" s="35" t="s">
        <v>58</v>
      </c>
      <c r="E48" s="40" t="s">
        <v>1664</v>
      </c>
    </row>
    <row r="49" spans="1:5" ht="12.75">
      <c r="A49" t="s">
        <v>60</v>
      </c>
      <c r="E49" s="39" t="s">
        <v>5</v>
      </c>
    </row>
    <row r="50" spans="1:16" ht="25.5">
      <c r="A50" t="s">
        <v>50</v>
      </c>
      <c s="34" t="s">
        <v>100</v>
      </c>
      <c s="34" t="s">
        <v>1665</v>
      </c>
      <c s="35" t="s">
        <v>5</v>
      </c>
      <c s="6" t="s">
        <v>1666</v>
      </c>
      <c s="36" t="s">
        <v>66</v>
      </c>
      <c s="37">
        <v>44.4</v>
      </c>
      <c s="36">
        <v>8E-05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1666</v>
      </c>
    </row>
    <row r="52" spans="1:5" ht="76.5">
      <c r="A52" s="35" t="s">
        <v>58</v>
      </c>
      <c r="E52" s="41" t="s">
        <v>1667</v>
      </c>
    </row>
    <row r="53" spans="1:5" ht="12.75">
      <c r="A53" t="s">
        <v>60</v>
      </c>
      <c r="E53" s="39" t="s">
        <v>5</v>
      </c>
    </row>
    <row r="54" spans="1:13" ht="12.75">
      <c r="A54" t="s">
        <v>47</v>
      </c>
      <c r="C54" s="31" t="s">
        <v>1608</v>
      </c>
      <c r="E54" s="33" t="s">
        <v>1609</v>
      </c>
      <c r="J54" s="32">
        <f>0</f>
      </c>
      <c s="32">
        <f>0</f>
      </c>
      <c s="32">
        <f>0+L55</f>
      </c>
      <c s="32">
        <f>0+M55</f>
      </c>
    </row>
    <row r="55" spans="1:16" ht="38.25">
      <c r="A55" t="s">
        <v>50</v>
      </c>
      <c s="34" t="s">
        <v>48</v>
      </c>
      <c s="34" t="s">
        <v>1668</v>
      </c>
      <c s="35" t="s">
        <v>5</v>
      </c>
      <c s="6" t="s">
        <v>1669</v>
      </c>
      <c s="36" t="s">
        <v>118</v>
      </c>
      <c s="37">
        <v>5.034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51">
      <c r="A56" s="35" t="s">
        <v>56</v>
      </c>
      <c r="E56" s="39" t="s">
        <v>1670</v>
      </c>
    </row>
    <row r="57" spans="1:5" ht="12.75">
      <c r="A57" s="35" t="s">
        <v>58</v>
      </c>
      <c r="E57" s="40" t="s">
        <v>5</v>
      </c>
    </row>
    <row r="58" spans="1:5" ht="12.75">
      <c r="A58" t="s">
        <v>60</v>
      </c>
      <c r="E58" s="39" t="s">
        <v>5</v>
      </c>
    </row>
    <row r="59" spans="1:13" ht="12.75">
      <c r="A59" t="s">
        <v>47</v>
      </c>
      <c r="C59" s="31" t="s">
        <v>1671</v>
      </c>
      <c r="E59" s="33" t="s">
        <v>1672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50</v>
      </c>
      <c s="34" t="s">
        <v>67</v>
      </c>
      <c s="34" t="s">
        <v>1673</v>
      </c>
      <c s="35" t="s">
        <v>5</v>
      </c>
      <c s="6" t="s">
        <v>1674</v>
      </c>
      <c s="36" t="s">
        <v>251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86</v>
      </c>
      <c>
        <f>(M60*21)/100</f>
      </c>
      <c t="s">
        <v>28</v>
      </c>
    </row>
    <row r="61" spans="1:5" ht="25.5">
      <c r="A61" s="35" t="s">
        <v>56</v>
      </c>
      <c r="E61" s="39" t="s">
        <v>1674</v>
      </c>
    </row>
    <row r="62" spans="1:5" ht="25.5">
      <c r="A62" s="35" t="s">
        <v>58</v>
      </c>
      <c r="E62" s="40" t="s">
        <v>1675</v>
      </c>
    </row>
    <row r="63" spans="1:5" ht="12.75">
      <c r="A63" t="s">
        <v>60</v>
      </c>
      <c r="E6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COUNTIFS(L8:L601,"=0",A8:A601,"P")+COUNTIFS(L8:L601,"",A8:A601,"P")+SUM(Q8:Q601)</f>
      </c>
    </row>
    <row r="8" spans="1:13" ht="12.75">
      <c r="A8" t="s">
        <v>45</v>
      </c>
      <c r="C8" s="28" t="s">
        <v>1678</v>
      </c>
      <c r="E8" s="30" t="s">
        <v>1677</v>
      </c>
      <c r="J8" s="29">
        <f>0+J9+J286+J503+J592</f>
      </c>
      <c s="29">
        <f>0+K9+K286+K503+K592</f>
      </c>
      <c s="29">
        <f>0+L9+L286+L503+L592</f>
      </c>
      <c s="29">
        <f>0+M9+M286+M503+M592</f>
      </c>
    </row>
    <row r="9" spans="1:13" ht="12.75">
      <c r="A9" t="s">
        <v>47</v>
      </c>
      <c r="C9" s="31" t="s">
        <v>1679</v>
      </c>
      <c r="E9" s="33" t="s">
        <v>1677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</f>
      </c>
    </row>
    <row r="10" spans="1:16" ht="12.75">
      <c r="A10" t="s">
        <v>50</v>
      </c>
      <c s="34" t="s">
        <v>51</v>
      </c>
      <c s="34" t="s">
        <v>1680</v>
      </c>
      <c s="35" t="s">
        <v>5</v>
      </c>
      <c s="6" t="s">
        <v>1681</v>
      </c>
      <c s="36" t="s">
        <v>1682</v>
      </c>
      <c s="37">
        <v>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12.75">
      <c r="A11" s="35" t="s">
        <v>56</v>
      </c>
      <c r="E11" s="39" t="s">
        <v>1681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1683</v>
      </c>
      <c s="35" t="s">
        <v>5</v>
      </c>
      <c s="6" t="s">
        <v>1684</v>
      </c>
      <c s="36" t="s">
        <v>1682</v>
      </c>
      <c s="37">
        <v>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1684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1685</v>
      </c>
      <c s="35" t="s">
        <v>5</v>
      </c>
      <c s="6" t="s">
        <v>1686</v>
      </c>
      <c s="36" t="s">
        <v>1682</v>
      </c>
      <c s="37">
        <v>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1686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1687</v>
      </c>
      <c s="35" t="s">
        <v>5</v>
      </c>
      <c s="6" t="s">
        <v>1688</v>
      </c>
      <c s="36" t="s">
        <v>1682</v>
      </c>
      <c s="37">
        <v>31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1688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1689</v>
      </c>
      <c s="35" t="s">
        <v>5</v>
      </c>
      <c s="6" t="s">
        <v>1690</v>
      </c>
      <c s="36" t="s">
        <v>1682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1690</v>
      </c>
    </row>
    <row r="28" spans="1:5" ht="12.75">
      <c r="A28" s="35" t="s">
        <v>58</v>
      </c>
      <c r="E28" s="40" t="s">
        <v>5</v>
      </c>
    </row>
    <row r="29" spans="1:5" ht="12.75">
      <c r="A29" t="s">
        <v>60</v>
      </c>
      <c r="E29" s="39" t="s">
        <v>5</v>
      </c>
    </row>
    <row r="30" spans="1:16" ht="12.75">
      <c r="A30" t="s">
        <v>50</v>
      </c>
      <c s="34" t="s">
        <v>27</v>
      </c>
      <c s="34" t="s">
        <v>1691</v>
      </c>
      <c s="35" t="s">
        <v>5</v>
      </c>
      <c s="6" t="s">
        <v>1692</v>
      </c>
      <c s="36" t="s">
        <v>1682</v>
      </c>
      <c s="37">
        <v>34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12.75">
      <c r="A31" s="35" t="s">
        <v>56</v>
      </c>
      <c r="E31" s="39" t="s">
        <v>1692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1693</v>
      </c>
      <c s="35" t="s">
        <v>5</v>
      </c>
      <c s="6" t="s">
        <v>1694</v>
      </c>
      <c s="36" t="s">
        <v>1682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1694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91</v>
      </c>
      <c s="34" t="s">
        <v>1695</v>
      </c>
      <c s="35" t="s">
        <v>5</v>
      </c>
      <c s="6" t="s">
        <v>1696</v>
      </c>
      <c s="36" t="s">
        <v>1682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28</v>
      </c>
    </row>
    <row r="39" spans="1:5" ht="12.75">
      <c r="A39" s="35" t="s">
        <v>56</v>
      </c>
      <c r="E39" s="39" t="s">
        <v>1696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6" ht="12.75">
      <c r="A42" t="s">
        <v>50</v>
      </c>
      <c s="34" t="s">
        <v>95</v>
      </c>
      <c s="34" t="s">
        <v>1697</v>
      </c>
      <c s="35" t="s">
        <v>5</v>
      </c>
      <c s="6" t="s">
        <v>1698</v>
      </c>
      <c s="36" t="s">
        <v>1682</v>
      </c>
      <c s="37">
        <v>29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28</v>
      </c>
    </row>
    <row r="43" spans="1:5" ht="12.75">
      <c r="A43" s="35" t="s">
        <v>56</v>
      </c>
      <c r="E43" s="39" t="s">
        <v>1698</v>
      </c>
    </row>
    <row r="44" spans="1:5" ht="12.75">
      <c r="A44" s="35" t="s">
        <v>58</v>
      </c>
      <c r="E44" s="40" t="s">
        <v>5</v>
      </c>
    </row>
    <row r="45" spans="1:5" ht="12.75">
      <c r="A45" t="s">
        <v>60</v>
      </c>
      <c r="E45" s="39" t="s">
        <v>5</v>
      </c>
    </row>
    <row r="46" spans="1:16" ht="12.75">
      <c r="A46" t="s">
        <v>50</v>
      </c>
      <c s="34" t="s">
        <v>100</v>
      </c>
      <c s="34" t="s">
        <v>1699</v>
      </c>
      <c s="35" t="s">
        <v>5</v>
      </c>
      <c s="6" t="s">
        <v>1700</v>
      </c>
      <c s="36" t="s">
        <v>1682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28</v>
      </c>
    </row>
    <row r="47" spans="1:5" ht="12.75">
      <c r="A47" s="35" t="s">
        <v>56</v>
      </c>
      <c r="E47" s="39" t="s">
        <v>1700</v>
      </c>
    </row>
    <row r="48" spans="1:5" ht="12.75">
      <c r="A48" s="35" t="s">
        <v>58</v>
      </c>
      <c r="E48" s="40" t="s">
        <v>5</v>
      </c>
    </row>
    <row r="49" spans="1:5" ht="12.75">
      <c r="A49" t="s">
        <v>60</v>
      </c>
      <c r="E49" s="39" t="s">
        <v>5</v>
      </c>
    </row>
    <row r="50" spans="1:16" ht="12.75">
      <c r="A50" t="s">
        <v>50</v>
      </c>
      <c s="34" t="s">
        <v>48</v>
      </c>
      <c s="34" t="s">
        <v>1701</v>
      </c>
      <c s="35" t="s">
        <v>5</v>
      </c>
      <c s="6" t="s">
        <v>1702</v>
      </c>
      <c s="36" t="s">
        <v>1682</v>
      </c>
      <c s="37">
        <v>239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28</v>
      </c>
    </row>
    <row r="51" spans="1:5" ht="12.75">
      <c r="A51" s="35" t="s">
        <v>56</v>
      </c>
      <c r="E51" s="39" t="s">
        <v>1702</v>
      </c>
    </row>
    <row r="52" spans="1:5" ht="12.75">
      <c r="A52" s="35" t="s">
        <v>58</v>
      </c>
      <c r="E52" s="40" t="s">
        <v>5</v>
      </c>
    </row>
    <row r="53" spans="1:5" ht="12.75">
      <c r="A53" t="s">
        <v>60</v>
      </c>
      <c r="E53" s="39" t="s">
        <v>5</v>
      </c>
    </row>
    <row r="54" spans="1:16" ht="12.75">
      <c r="A54" t="s">
        <v>50</v>
      </c>
      <c s="34" t="s">
        <v>67</v>
      </c>
      <c s="34" t="s">
        <v>1703</v>
      </c>
      <c s="35" t="s">
        <v>5</v>
      </c>
      <c s="6" t="s">
        <v>1704</v>
      </c>
      <c s="36" t="s">
        <v>1682</v>
      </c>
      <c s="37">
        <v>285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28</v>
      </c>
    </row>
    <row r="55" spans="1:5" ht="12.75">
      <c r="A55" s="35" t="s">
        <v>56</v>
      </c>
      <c r="E55" s="39" t="s">
        <v>1704</v>
      </c>
    </row>
    <row r="56" spans="1:5" ht="12.75">
      <c r="A56" s="35" t="s">
        <v>58</v>
      </c>
      <c r="E56" s="40" t="s">
        <v>5</v>
      </c>
    </row>
    <row r="57" spans="1:5" ht="12.75">
      <c r="A57" t="s">
        <v>60</v>
      </c>
      <c r="E57" s="39" t="s">
        <v>5</v>
      </c>
    </row>
    <row r="58" spans="1:16" ht="12.75">
      <c r="A58" t="s">
        <v>50</v>
      </c>
      <c s="34" t="s">
        <v>78</v>
      </c>
      <c s="34" t="s">
        <v>1705</v>
      </c>
      <c s="35" t="s">
        <v>5</v>
      </c>
      <c s="6" t="s">
        <v>1706</v>
      </c>
      <c s="36" t="s">
        <v>1682</v>
      </c>
      <c s="37">
        <v>14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28</v>
      </c>
    </row>
    <row r="59" spans="1:5" ht="12.75">
      <c r="A59" s="35" t="s">
        <v>56</v>
      </c>
      <c r="E59" s="39" t="s">
        <v>1706</v>
      </c>
    </row>
    <row r="60" spans="1:5" ht="12.75">
      <c r="A60" s="35" t="s">
        <v>58</v>
      </c>
      <c r="E60" s="40" t="s">
        <v>5</v>
      </c>
    </row>
    <row r="61" spans="1:5" ht="12.75">
      <c r="A61" t="s">
        <v>60</v>
      </c>
      <c r="E61" s="39" t="s">
        <v>5</v>
      </c>
    </row>
    <row r="62" spans="1:16" ht="12.75">
      <c r="A62" t="s">
        <v>50</v>
      </c>
      <c s="34" t="s">
        <v>114</v>
      </c>
      <c s="34" t="s">
        <v>1707</v>
      </c>
      <c s="35" t="s">
        <v>5</v>
      </c>
      <c s="6" t="s">
        <v>1708</v>
      </c>
      <c s="36" t="s">
        <v>251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28</v>
      </c>
    </row>
    <row r="63" spans="1:5" ht="12.75">
      <c r="A63" s="35" t="s">
        <v>56</v>
      </c>
      <c r="E63" s="39" t="s">
        <v>1708</v>
      </c>
    </row>
    <row r="64" spans="1:5" ht="12.75">
      <c r="A64" s="35" t="s">
        <v>58</v>
      </c>
      <c r="E64" s="40" t="s">
        <v>5</v>
      </c>
    </row>
    <row r="65" spans="1:5" ht="12.75">
      <c r="A65" t="s">
        <v>60</v>
      </c>
      <c r="E65" s="39" t="s">
        <v>5</v>
      </c>
    </row>
    <row r="66" spans="1:16" ht="12.75">
      <c r="A66" t="s">
        <v>50</v>
      </c>
      <c s="34" t="s">
        <v>121</v>
      </c>
      <c s="34" t="s">
        <v>1709</v>
      </c>
      <c s="35" t="s">
        <v>5</v>
      </c>
      <c s="6" t="s">
        <v>1710</v>
      </c>
      <c s="36" t="s">
        <v>1682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28</v>
      </c>
    </row>
    <row r="67" spans="1:5" ht="12.75">
      <c r="A67" s="35" t="s">
        <v>56</v>
      </c>
      <c r="E67" s="39" t="s">
        <v>1710</v>
      </c>
    </row>
    <row r="68" spans="1:5" ht="12.75">
      <c r="A68" s="35" t="s">
        <v>58</v>
      </c>
      <c r="E68" s="40" t="s">
        <v>5</v>
      </c>
    </row>
    <row r="69" spans="1:5" ht="12.75">
      <c r="A69" t="s">
        <v>60</v>
      </c>
      <c r="E69" s="39" t="s">
        <v>5</v>
      </c>
    </row>
    <row r="70" spans="1:16" ht="12.75">
      <c r="A70" t="s">
        <v>50</v>
      </c>
      <c s="34" t="s">
        <v>89</v>
      </c>
      <c s="34" t="s">
        <v>1711</v>
      </c>
      <c s="35" t="s">
        <v>5</v>
      </c>
      <c s="6" t="s">
        <v>1712</v>
      </c>
      <c s="36" t="s">
        <v>1682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28</v>
      </c>
    </row>
    <row r="71" spans="1:5" ht="12.75">
      <c r="A71" s="35" t="s">
        <v>56</v>
      </c>
      <c r="E71" s="39" t="s">
        <v>1712</v>
      </c>
    </row>
    <row r="72" spans="1:5" ht="12.75">
      <c r="A72" s="35" t="s">
        <v>58</v>
      </c>
      <c r="E72" s="40" t="s">
        <v>5</v>
      </c>
    </row>
    <row r="73" spans="1:5" ht="12.75">
      <c r="A73" t="s">
        <v>60</v>
      </c>
      <c r="E73" s="39" t="s">
        <v>5</v>
      </c>
    </row>
    <row r="74" spans="1:16" ht="12.75">
      <c r="A74" t="s">
        <v>50</v>
      </c>
      <c s="34" t="s">
        <v>109</v>
      </c>
      <c s="34" t="s">
        <v>1713</v>
      </c>
      <c s="35" t="s">
        <v>5</v>
      </c>
      <c s="6" t="s">
        <v>1714</v>
      </c>
      <c s="36" t="s">
        <v>1682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86</v>
      </c>
      <c>
        <f>(M74*21)/100</f>
      </c>
      <c t="s">
        <v>28</v>
      </c>
    </row>
    <row r="75" spans="1:5" ht="12.75">
      <c r="A75" s="35" t="s">
        <v>56</v>
      </c>
      <c r="E75" s="39" t="s">
        <v>1714</v>
      </c>
    </row>
    <row r="76" spans="1:5" ht="12.75">
      <c r="A76" s="35" t="s">
        <v>58</v>
      </c>
      <c r="E76" s="40" t="s">
        <v>5</v>
      </c>
    </row>
    <row r="77" spans="1:5" ht="12.75">
      <c r="A77" t="s">
        <v>60</v>
      </c>
      <c r="E77" s="39" t="s">
        <v>5</v>
      </c>
    </row>
    <row r="78" spans="1:16" ht="12.75">
      <c r="A78" t="s">
        <v>50</v>
      </c>
      <c s="34" t="s">
        <v>129</v>
      </c>
      <c s="34" t="s">
        <v>1715</v>
      </c>
      <c s="35" t="s">
        <v>5</v>
      </c>
      <c s="6" t="s">
        <v>1716</v>
      </c>
      <c s="36" t="s">
        <v>1682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86</v>
      </c>
      <c>
        <f>(M78*21)/100</f>
      </c>
      <c t="s">
        <v>28</v>
      </c>
    </row>
    <row r="79" spans="1:5" ht="12.75">
      <c r="A79" s="35" t="s">
        <v>56</v>
      </c>
      <c r="E79" s="39" t="s">
        <v>1716</v>
      </c>
    </row>
    <row r="80" spans="1:5" ht="12.75">
      <c r="A80" s="35" t="s">
        <v>58</v>
      </c>
      <c r="E80" s="40" t="s">
        <v>5</v>
      </c>
    </row>
    <row r="81" spans="1:5" ht="12.75">
      <c r="A81" t="s">
        <v>60</v>
      </c>
      <c r="E81" s="39" t="s">
        <v>5</v>
      </c>
    </row>
    <row r="82" spans="1:16" ht="12.75">
      <c r="A82" t="s">
        <v>50</v>
      </c>
      <c s="34" t="s">
        <v>135</v>
      </c>
      <c s="34" t="s">
        <v>1717</v>
      </c>
      <c s="35" t="s">
        <v>5</v>
      </c>
      <c s="6" t="s">
        <v>1718</v>
      </c>
      <c s="36" t="s">
        <v>66</v>
      </c>
      <c s="37">
        <v>1050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86</v>
      </c>
      <c>
        <f>(M82*21)/100</f>
      </c>
      <c t="s">
        <v>28</v>
      </c>
    </row>
    <row r="83" spans="1:5" ht="12.75">
      <c r="A83" s="35" t="s">
        <v>56</v>
      </c>
      <c r="E83" s="39" t="s">
        <v>1718</v>
      </c>
    </row>
    <row r="84" spans="1:5" ht="12.75">
      <c r="A84" s="35" t="s">
        <v>58</v>
      </c>
      <c r="E84" s="40" t="s">
        <v>5</v>
      </c>
    </row>
    <row r="85" spans="1:5" ht="12.75">
      <c r="A85" t="s">
        <v>60</v>
      </c>
      <c r="E85" s="39" t="s">
        <v>5</v>
      </c>
    </row>
    <row r="86" spans="1:16" ht="12.75">
      <c r="A86" t="s">
        <v>50</v>
      </c>
      <c s="34" t="s">
        <v>139</v>
      </c>
      <c s="34" t="s">
        <v>1719</v>
      </c>
      <c s="35" t="s">
        <v>5</v>
      </c>
      <c s="6" t="s">
        <v>1720</v>
      </c>
      <c s="36" t="s">
        <v>66</v>
      </c>
      <c s="37">
        <v>2000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28</v>
      </c>
    </row>
    <row r="87" spans="1:5" ht="12.75">
      <c r="A87" s="35" t="s">
        <v>56</v>
      </c>
      <c r="E87" s="39" t="s">
        <v>1720</v>
      </c>
    </row>
    <row r="88" spans="1:5" ht="12.75">
      <c r="A88" s="35" t="s">
        <v>58</v>
      </c>
      <c r="E88" s="40" t="s">
        <v>5</v>
      </c>
    </row>
    <row r="89" spans="1:5" ht="12.75">
      <c r="A89" t="s">
        <v>60</v>
      </c>
      <c r="E89" s="39" t="s">
        <v>5</v>
      </c>
    </row>
    <row r="90" spans="1:16" ht="12.75">
      <c r="A90" t="s">
        <v>50</v>
      </c>
      <c s="34" t="s">
        <v>144</v>
      </c>
      <c s="34" t="s">
        <v>1721</v>
      </c>
      <c s="35" t="s">
        <v>5</v>
      </c>
      <c s="6" t="s">
        <v>1722</v>
      </c>
      <c s="36" t="s">
        <v>66</v>
      </c>
      <c s="37">
        <v>1200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28</v>
      </c>
    </row>
    <row r="91" spans="1:5" ht="12.75">
      <c r="A91" s="35" t="s">
        <v>56</v>
      </c>
      <c r="E91" s="39" t="s">
        <v>1722</v>
      </c>
    </row>
    <row r="92" spans="1:5" ht="12.75">
      <c r="A92" s="35" t="s">
        <v>58</v>
      </c>
      <c r="E92" s="40" t="s">
        <v>5</v>
      </c>
    </row>
    <row r="93" spans="1:5" ht="12.75">
      <c r="A93" t="s">
        <v>60</v>
      </c>
      <c r="E93" s="39" t="s">
        <v>5</v>
      </c>
    </row>
    <row r="94" spans="1:16" ht="12.75">
      <c r="A94" t="s">
        <v>50</v>
      </c>
      <c s="34" t="s">
        <v>149</v>
      </c>
      <c s="34" t="s">
        <v>1723</v>
      </c>
      <c s="35" t="s">
        <v>5</v>
      </c>
      <c s="6" t="s">
        <v>1724</v>
      </c>
      <c s="36" t="s">
        <v>66</v>
      </c>
      <c s="37">
        <v>2850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86</v>
      </c>
      <c>
        <f>(M94*21)/100</f>
      </c>
      <c t="s">
        <v>28</v>
      </c>
    </row>
    <row r="95" spans="1:5" ht="12.75">
      <c r="A95" s="35" t="s">
        <v>56</v>
      </c>
      <c r="E95" s="39" t="s">
        <v>1724</v>
      </c>
    </row>
    <row r="96" spans="1:5" ht="12.75">
      <c r="A96" s="35" t="s">
        <v>58</v>
      </c>
      <c r="E96" s="40" t="s">
        <v>5</v>
      </c>
    </row>
    <row r="97" spans="1:5" ht="12.75">
      <c r="A97" t="s">
        <v>60</v>
      </c>
      <c r="E97" s="39" t="s">
        <v>5</v>
      </c>
    </row>
    <row r="98" spans="1:16" ht="12.75">
      <c r="A98" t="s">
        <v>50</v>
      </c>
      <c s="34" t="s">
        <v>153</v>
      </c>
      <c s="34" t="s">
        <v>1725</v>
      </c>
      <c s="35" t="s">
        <v>5</v>
      </c>
      <c s="6" t="s">
        <v>1726</v>
      </c>
      <c s="36" t="s">
        <v>66</v>
      </c>
      <c s="37">
        <v>130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86</v>
      </c>
      <c>
        <f>(M98*21)/100</f>
      </c>
      <c t="s">
        <v>28</v>
      </c>
    </row>
    <row r="99" spans="1:5" ht="12.75">
      <c r="A99" s="35" t="s">
        <v>56</v>
      </c>
      <c r="E99" s="39" t="s">
        <v>1726</v>
      </c>
    </row>
    <row r="100" spans="1:5" ht="12.75">
      <c r="A100" s="35" t="s">
        <v>58</v>
      </c>
      <c r="E100" s="40" t="s">
        <v>5</v>
      </c>
    </row>
    <row r="101" spans="1:5" ht="12.75">
      <c r="A101" t="s">
        <v>60</v>
      </c>
      <c r="E101" s="39" t="s">
        <v>5</v>
      </c>
    </row>
    <row r="102" spans="1:16" ht="12.75">
      <c r="A102" t="s">
        <v>50</v>
      </c>
      <c s="34" t="s">
        <v>157</v>
      </c>
      <c s="34" t="s">
        <v>1727</v>
      </c>
      <c s="35" t="s">
        <v>5</v>
      </c>
      <c s="6" t="s">
        <v>1728</v>
      </c>
      <c s="36" t="s">
        <v>66</v>
      </c>
      <c s="37">
        <v>900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86</v>
      </c>
      <c>
        <f>(M102*21)/100</f>
      </c>
      <c t="s">
        <v>28</v>
      </c>
    </row>
    <row r="103" spans="1:5" ht="12.75">
      <c r="A103" s="35" t="s">
        <v>56</v>
      </c>
      <c r="E103" s="39" t="s">
        <v>1728</v>
      </c>
    </row>
    <row r="104" spans="1:5" ht="12.75">
      <c r="A104" s="35" t="s">
        <v>58</v>
      </c>
      <c r="E104" s="40" t="s">
        <v>5</v>
      </c>
    </row>
    <row r="105" spans="1:5" ht="12.75">
      <c r="A105" t="s">
        <v>60</v>
      </c>
      <c r="E105" s="39" t="s">
        <v>5</v>
      </c>
    </row>
    <row r="106" spans="1:16" ht="12.75">
      <c r="A106" t="s">
        <v>50</v>
      </c>
      <c s="34" t="s">
        <v>161</v>
      </c>
      <c s="34" t="s">
        <v>1729</v>
      </c>
      <c s="35" t="s">
        <v>5</v>
      </c>
      <c s="6" t="s">
        <v>1730</v>
      </c>
      <c s="36" t="s">
        <v>66</v>
      </c>
      <c s="37">
        <v>200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86</v>
      </c>
      <c>
        <f>(M106*21)/100</f>
      </c>
      <c t="s">
        <v>28</v>
      </c>
    </row>
    <row r="107" spans="1:5" ht="12.75">
      <c r="A107" s="35" t="s">
        <v>56</v>
      </c>
      <c r="E107" s="39" t="s">
        <v>1730</v>
      </c>
    </row>
    <row r="108" spans="1:5" ht="12.75">
      <c r="A108" s="35" t="s">
        <v>58</v>
      </c>
      <c r="E108" s="40" t="s">
        <v>5</v>
      </c>
    </row>
    <row r="109" spans="1:5" ht="12.75">
      <c r="A109" t="s">
        <v>60</v>
      </c>
      <c r="E109" s="39" t="s">
        <v>5</v>
      </c>
    </row>
    <row r="110" spans="1:16" ht="12.75">
      <c r="A110" t="s">
        <v>50</v>
      </c>
      <c s="34" t="s">
        <v>164</v>
      </c>
      <c s="34" t="s">
        <v>1731</v>
      </c>
      <c s="35" t="s">
        <v>5</v>
      </c>
      <c s="6" t="s">
        <v>1732</v>
      </c>
      <c s="36" t="s">
        <v>66</v>
      </c>
      <c s="37">
        <v>1950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28</v>
      </c>
    </row>
    <row r="111" spans="1:5" ht="12.75">
      <c r="A111" s="35" t="s">
        <v>56</v>
      </c>
      <c r="E111" s="39" t="s">
        <v>1732</v>
      </c>
    </row>
    <row r="112" spans="1:5" ht="12.75">
      <c r="A112" s="35" t="s">
        <v>58</v>
      </c>
      <c r="E112" s="40" t="s">
        <v>5</v>
      </c>
    </row>
    <row r="113" spans="1:5" ht="12.75">
      <c r="A113" t="s">
        <v>60</v>
      </c>
      <c r="E113" s="39" t="s">
        <v>5</v>
      </c>
    </row>
    <row r="114" spans="1:16" ht="12.75">
      <c r="A114" t="s">
        <v>50</v>
      </c>
      <c s="34" t="s">
        <v>169</v>
      </c>
      <c s="34" t="s">
        <v>1733</v>
      </c>
      <c s="35" t="s">
        <v>5</v>
      </c>
      <c s="6" t="s">
        <v>1734</v>
      </c>
      <c s="36" t="s">
        <v>66</v>
      </c>
      <c s="37">
        <v>1050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28</v>
      </c>
    </row>
    <row r="115" spans="1:5" ht="12.75">
      <c r="A115" s="35" t="s">
        <v>56</v>
      </c>
      <c r="E115" s="39" t="s">
        <v>1734</v>
      </c>
    </row>
    <row r="116" spans="1:5" ht="12.75">
      <c r="A116" s="35" t="s">
        <v>58</v>
      </c>
      <c r="E116" s="40" t="s">
        <v>5</v>
      </c>
    </row>
    <row r="117" spans="1:5" ht="12.75">
      <c r="A117" t="s">
        <v>60</v>
      </c>
      <c r="E117" s="39" t="s">
        <v>5</v>
      </c>
    </row>
    <row r="118" spans="1:16" ht="12.75">
      <c r="A118" t="s">
        <v>50</v>
      </c>
      <c s="34" t="s">
        <v>173</v>
      </c>
      <c s="34" t="s">
        <v>1735</v>
      </c>
      <c s="35" t="s">
        <v>5</v>
      </c>
      <c s="6" t="s">
        <v>1736</v>
      </c>
      <c s="36" t="s">
        <v>1682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28</v>
      </c>
    </row>
    <row r="119" spans="1:5" ht="12.75">
      <c r="A119" s="35" t="s">
        <v>56</v>
      </c>
      <c r="E119" s="39" t="s">
        <v>1736</v>
      </c>
    </row>
    <row r="120" spans="1:5" ht="12.75">
      <c r="A120" s="35" t="s">
        <v>58</v>
      </c>
      <c r="E120" s="40" t="s">
        <v>5</v>
      </c>
    </row>
    <row r="121" spans="1:5" ht="12.75">
      <c r="A121" t="s">
        <v>60</v>
      </c>
      <c r="E121" s="39" t="s">
        <v>5</v>
      </c>
    </row>
    <row r="122" spans="1:16" ht="12.75">
      <c r="A122" t="s">
        <v>50</v>
      </c>
      <c s="34" t="s">
        <v>177</v>
      </c>
      <c s="34" t="s">
        <v>1737</v>
      </c>
      <c s="35" t="s">
        <v>5</v>
      </c>
      <c s="6" t="s">
        <v>1738</v>
      </c>
      <c s="36" t="s">
        <v>66</v>
      </c>
      <c s="37">
        <v>650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28</v>
      </c>
    </row>
    <row r="123" spans="1:5" ht="12.75">
      <c r="A123" s="35" t="s">
        <v>56</v>
      </c>
      <c r="E123" s="39" t="s">
        <v>1738</v>
      </c>
    </row>
    <row r="124" spans="1:5" ht="12.75">
      <c r="A124" s="35" t="s">
        <v>58</v>
      </c>
      <c r="E124" s="40" t="s">
        <v>5</v>
      </c>
    </row>
    <row r="125" spans="1:5" ht="12.75">
      <c r="A125" t="s">
        <v>60</v>
      </c>
      <c r="E125" s="39" t="s">
        <v>5</v>
      </c>
    </row>
    <row r="126" spans="1:16" ht="12.75">
      <c r="A126" t="s">
        <v>50</v>
      </c>
      <c s="34" t="s">
        <v>181</v>
      </c>
      <c s="34" t="s">
        <v>1739</v>
      </c>
      <c s="35" t="s">
        <v>5</v>
      </c>
      <c s="6" t="s">
        <v>1740</v>
      </c>
      <c s="36" t="s">
        <v>66</v>
      </c>
      <c s="37">
        <v>150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28</v>
      </c>
    </row>
    <row r="127" spans="1:5" ht="12.75">
      <c r="A127" s="35" t="s">
        <v>56</v>
      </c>
      <c r="E127" s="39" t="s">
        <v>1740</v>
      </c>
    </row>
    <row r="128" spans="1:5" ht="12.75">
      <c r="A128" s="35" t="s">
        <v>58</v>
      </c>
      <c r="E128" s="40" t="s">
        <v>5</v>
      </c>
    </row>
    <row r="129" spans="1:5" ht="12.75">
      <c r="A129" t="s">
        <v>60</v>
      </c>
      <c r="E129" s="39" t="s">
        <v>5</v>
      </c>
    </row>
    <row r="130" spans="1:16" ht="12.75">
      <c r="A130" t="s">
        <v>50</v>
      </c>
      <c s="34" t="s">
        <v>185</v>
      </c>
      <c s="34" t="s">
        <v>1741</v>
      </c>
      <c s="35" t="s">
        <v>5</v>
      </c>
      <c s="6" t="s">
        <v>1742</v>
      </c>
      <c s="36" t="s">
        <v>66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86</v>
      </c>
      <c>
        <f>(M130*21)/100</f>
      </c>
      <c t="s">
        <v>28</v>
      </c>
    </row>
    <row r="131" spans="1:5" ht="12.75">
      <c r="A131" s="35" t="s">
        <v>56</v>
      </c>
      <c r="E131" s="39" t="s">
        <v>1742</v>
      </c>
    </row>
    <row r="132" spans="1:5" ht="12.75">
      <c r="A132" s="35" t="s">
        <v>58</v>
      </c>
      <c r="E132" s="40" t="s">
        <v>5</v>
      </c>
    </row>
    <row r="133" spans="1:5" ht="12.75">
      <c r="A133" t="s">
        <v>60</v>
      </c>
      <c r="E133" s="39" t="s">
        <v>5</v>
      </c>
    </row>
    <row r="134" spans="1:16" ht="12.75">
      <c r="A134" t="s">
        <v>50</v>
      </c>
      <c s="34" t="s">
        <v>188</v>
      </c>
      <c s="34" t="s">
        <v>1743</v>
      </c>
      <c s="35" t="s">
        <v>5</v>
      </c>
      <c s="6" t="s">
        <v>1744</v>
      </c>
      <c s="36" t="s">
        <v>66</v>
      </c>
      <c s="37">
        <v>140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86</v>
      </c>
      <c>
        <f>(M134*21)/100</f>
      </c>
      <c t="s">
        <v>28</v>
      </c>
    </row>
    <row r="135" spans="1:5" ht="12.75">
      <c r="A135" s="35" t="s">
        <v>56</v>
      </c>
      <c r="E135" s="39" t="s">
        <v>1744</v>
      </c>
    </row>
    <row r="136" spans="1:5" ht="12.75">
      <c r="A136" s="35" t="s">
        <v>58</v>
      </c>
      <c r="E136" s="40" t="s">
        <v>5</v>
      </c>
    </row>
    <row r="137" spans="1:5" ht="12.75">
      <c r="A137" t="s">
        <v>60</v>
      </c>
      <c r="E137" s="39" t="s">
        <v>5</v>
      </c>
    </row>
    <row r="138" spans="1:16" ht="12.75">
      <c r="A138" t="s">
        <v>50</v>
      </c>
      <c s="34" t="s">
        <v>191</v>
      </c>
      <c s="34" t="s">
        <v>1745</v>
      </c>
      <c s="35" t="s">
        <v>5</v>
      </c>
      <c s="6" t="s">
        <v>1746</v>
      </c>
      <c s="36" t="s">
        <v>66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86</v>
      </c>
      <c>
        <f>(M138*21)/100</f>
      </c>
      <c t="s">
        <v>28</v>
      </c>
    </row>
    <row r="139" spans="1:5" ht="12.75">
      <c r="A139" s="35" t="s">
        <v>56</v>
      </c>
      <c r="E139" s="39" t="s">
        <v>1746</v>
      </c>
    </row>
    <row r="140" spans="1:5" ht="12.75">
      <c r="A140" s="35" t="s">
        <v>58</v>
      </c>
      <c r="E140" s="40" t="s">
        <v>5</v>
      </c>
    </row>
    <row r="141" spans="1:5" ht="12.75">
      <c r="A141" t="s">
        <v>60</v>
      </c>
      <c r="E141" s="39" t="s">
        <v>5</v>
      </c>
    </row>
    <row r="142" spans="1:16" ht="12.75">
      <c r="A142" t="s">
        <v>50</v>
      </c>
      <c s="34" t="s">
        <v>195</v>
      </c>
      <c s="34" t="s">
        <v>1747</v>
      </c>
      <c s="35" t="s">
        <v>5</v>
      </c>
      <c s="6" t="s">
        <v>1748</v>
      </c>
      <c s="36" t="s">
        <v>66</v>
      </c>
      <c s="37">
        <v>50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86</v>
      </c>
      <c>
        <f>(M142*21)/100</f>
      </c>
      <c t="s">
        <v>28</v>
      </c>
    </row>
    <row r="143" spans="1:5" ht="12.75">
      <c r="A143" s="35" t="s">
        <v>56</v>
      </c>
      <c r="E143" s="39" t="s">
        <v>1748</v>
      </c>
    </row>
    <row r="144" spans="1:5" ht="12.75">
      <c r="A144" s="35" t="s">
        <v>58</v>
      </c>
      <c r="E144" s="40" t="s">
        <v>5</v>
      </c>
    </row>
    <row r="145" spans="1:5" ht="12.75">
      <c r="A145" t="s">
        <v>60</v>
      </c>
      <c r="E145" s="39" t="s">
        <v>5</v>
      </c>
    </row>
    <row r="146" spans="1:16" ht="12.75">
      <c r="A146" t="s">
        <v>50</v>
      </c>
      <c s="34" t="s">
        <v>198</v>
      </c>
      <c s="34" t="s">
        <v>1749</v>
      </c>
      <c s="35" t="s">
        <v>5</v>
      </c>
      <c s="6" t="s">
        <v>1750</v>
      </c>
      <c s="36" t="s">
        <v>66</v>
      </c>
      <c s="37">
        <v>100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86</v>
      </c>
      <c>
        <f>(M146*21)/100</f>
      </c>
      <c t="s">
        <v>28</v>
      </c>
    </row>
    <row r="147" spans="1:5" ht="12.75">
      <c r="A147" s="35" t="s">
        <v>56</v>
      </c>
      <c r="E147" s="39" t="s">
        <v>1750</v>
      </c>
    </row>
    <row r="148" spans="1:5" ht="12.75">
      <c r="A148" s="35" t="s">
        <v>58</v>
      </c>
      <c r="E148" s="40" t="s">
        <v>5</v>
      </c>
    </row>
    <row r="149" spans="1:5" ht="12.75">
      <c r="A149" t="s">
        <v>60</v>
      </c>
      <c r="E149" s="39" t="s">
        <v>5</v>
      </c>
    </row>
    <row r="150" spans="1:16" ht="12.75">
      <c r="A150" t="s">
        <v>50</v>
      </c>
      <c s="34" t="s">
        <v>201</v>
      </c>
      <c s="34" t="s">
        <v>1751</v>
      </c>
      <c s="35" t="s">
        <v>5</v>
      </c>
      <c s="6" t="s">
        <v>1752</v>
      </c>
      <c s="36" t="s">
        <v>66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86</v>
      </c>
      <c>
        <f>(M150*21)/100</f>
      </c>
      <c t="s">
        <v>28</v>
      </c>
    </row>
    <row r="151" spans="1:5" ht="12.75">
      <c r="A151" s="35" t="s">
        <v>56</v>
      </c>
      <c r="E151" s="39" t="s">
        <v>1752</v>
      </c>
    </row>
    <row r="152" spans="1:5" ht="12.75">
      <c r="A152" s="35" t="s">
        <v>58</v>
      </c>
      <c r="E152" s="40" t="s">
        <v>5</v>
      </c>
    </row>
    <row r="153" spans="1:5" ht="12.75">
      <c r="A153" t="s">
        <v>60</v>
      </c>
      <c r="E153" s="39" t="s">
        <v>5</v>
      </c>
    </row>
    <row r="154" spans="1:16" ht="12.75">
      <c r="A154" t="s">
        <v>50</v>
      </c>
      <c s="34" t="s">
        <v>204</v>
      </c>
      <c s="34" t="s">
        <v>1753</v>
      </c>
      <c s="35" t="s">
        <v>5</v>
      </c>
      <c s="6" t="s">
        <v>1754</v>
      </c>
      <c s="36" t="s">
        <v>66</v>
      </c>
      <c s="37">
        <v>30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86</v>
      </c>
      <c>
        <f>(M154*21)/100</f>
      </c>
      <c t="s">
        <v>28</v>
      </c>
    </row>
    <row r="155" spans="1:5" ht="12.75">
      <c r="A155" s="35" t="s">
        <v>56</v>
      </c>
      <c r="E155" s="39" t="s">
        <v>1754</v>
      </c>
    </row>
    <row r="156" spans="1:5" ht="12.75">
      <c r="A156" s="35" t="s">
        <v>58</v>
      </c>
      <c r="E156" s="40" t="s">
        <v>5</v>
      </c>
    </row>
    <row r="157" spans="1:5" ht="12.75">
      <c r="A157" t="s">
        <v>60</v>
      </c>
      <c r="E157" s="39" t="s">
        <v>5</v>
      </c>
    </row>
    <row r="158" spans="1:16" ht="12.75">
      <c r="A158" t="s">
        <v>50</v>
      </c>
      <c s="34" t="s">
        <v>208</v>
      </c>
      <c s="34" t="s">
        <v>1755</v>
      </c>
      <c s="35" t="s">
        <v>5</v>
      </c>
      <c s="6" t="s">
        <v>1756</v>
      </c>
      <c s="36" t="s">
        <v>66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86</v>
      </c>
      <c>
        <f>(M158*21)/100</f>
      </c>
      <c t="s">
        <v>28</v>
      </c>
    </row>
    <row r="159" spans="1:5" ht="12.75">
      <c r="A159" s="35" t="s">
        <v>56</v>
      </c>
      <c r="E159" s="39" t="s">
        <v>1756</v>
      </c>
    </row>
    <row r="160" spans="1:5" ht="12.75">
      <c r="A160" s="35" t="s">
        <v>58</v>
      </c>
      <c r="E160" s="40" t="s">
        <v>5</v>
      </c>
    </row>
    <row r="161" spans="1:5" ht="12.75">
      <c r="A161" t="s">
        <v>60</v>
      </c>
      <c r="E161" s="39" t="s">
        <v>5</v>
      </c>
    </row>
    <row r="162" spans="1:16" ht="12.75">
      <c r="A162" t="s">
        <v>50</v>
      </c>
      <c s="34" t="s">
        <v>212</v>
      </c>
      <c s="34" t="s">
        <v>1757</v>
      </c>
      <c s="35" t="s">
        <v>5</v>
      </c>
      <c s="6" t="s">
        <v>1758</v>
      </c>
      <c s="36" t="s">
        <v>66</v>
      </c>
      <c s="37">
        <v>40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86</v>
      </c>
      <c>
        <f>(M162*21)/100</f>
      </c>
      <c t="s">
        <v>28</v>
      </c>
    </row>
    <row r="163" spans="1:5" ht="12.75">
      <c r="A163" s="35" t="s">
        <v>56</v>
      </c>
      <c r="E163" s="39" t="s">
        <v>1758</v>
      </c>
    </row>
    <row r="164" spans="1:5" ht="12.75">
      <c r="A164" s="35" t="s">
        <v>58</v>
      </c>
      <c r="E164" s="40" t="s">
        <v>5</v>
      </c>
    </row>
    <row r="165" spans="1:5" ht="12.75">
      <c r="A165" t="s">
        <v>60</v>
      </c>
      <c r="E165" s="39" t="s">
        <v>5</v>
      </c>
    </row>
    <row r="166" spans="1:16" ht="12.75">
      <c r="A166" t="s">
        <v>50</v>
      </c>
      <c s="34" t="s">
        <v>216</v>
      </c>
      <c s="34" t="s">
        <v>1759</v>
      </c>
      <c s="35" t="s">
        <v>5</v>
      </c>
      <c s="6" t="s">
        <v>1760</v>
      </c>
      <c s="36" t="s">
        <v>66</v>
      </c>
      <c s="37">
        <v>130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86</v>
      </c>
      <c>
        <f>(M166*21)/100</f>
      </c>
      <c t="s">
        <v>28</v>
      </c>
    </row>
    <row r="167" spans="1:5" ht="12.75">
      <c r="A167" s="35" t="s">
        <v>56</v>
      </c>
      <c r="E167" s="39" t="s">
        <v>1760</v>
      </c>
    </row>
    <row r="168" spans="1:5" ht="12.75">
      <c r="A168" s="35" t="s">
        <v>58</v>
      </c>
      <c r="E168" s="40" t="s">
        <v>5</v>
      </c>
    </row>
    <row r="169" spans="1:5" ht="12.75">
      <c r="A169" t="s">
        <v>60</v>
      </c>
      <c r="E169" s="39" t="s">
        <v>5</v>
      </c>
    </row>
    <row r="170" spans="1:16" ht="12.75">
      <c r="A170" t="s">
        <v>50</v>
      </c>
      <c s="34" t="s">
        <v>220</v>
      </c>
      <c s="34" t="s">
        <v>1761</v>
      </c>
      <c s="35" t="s">
        <v>5</v>
      </c>
      <c s="6" t="s">
        <v>1762</v>
      </c>
      <c s="36" t="s">
        <v>66</v>
      </c>
      <c s="37">
        <v>40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86</v>
      </c>
      <c>
        <f>(M170*21)/100</f>
      </c>
      <c t="s">
        <v>28</v>
      </c>
    </row>
    <row r="171" spans="1:5" ht="12.75">
      <c r="A171" s="35" t="s">
        <v>56</v>
      </c>
      <c r="E171" s="39" t="s">
        <v>1762</v>
      </c>
    </row>
    <row r="172" spans="1:5" ht="12.75">
      <c r="A172" s="35" t="s">
        <v>58</v>
      </c>
      <c r="E172" s="40" t="s">
        <v>5</v>
      </c>
    </row>
    <row r="173" spans="1:5" ht="12.75">
      <c r="A173" t="s">
        <v>60</v>
      </c>
      <c r="E173" s="39" t="s">
        <v>5</v>
      </c>
    </row>
    <row r="174" spans="1:16" ht="12.75">
      <c r="A174" t="s">
        <v>50</v>
      </c>
      <c s="34" t="s">
        <v>224</v>
      </c>
      <c s="34" t="s">
        <v>1763</v>
      </c>
      <c s="35" t="s">
        <v>5</v>
      </c>
      <c s="6" t="s">
        <v>1764</v>
      </c>
      <c s="36" t="s">
        <v>66</v>
      </c>
      <c s="37">
        <v>20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86</v>
      </c>
      <c>
        <f>(M174*21)/100</f>
      </c>
      <c t="s">
        <v>28</v>
      </c>
    </row>
    <row r="175" spans="1:5" ht="12.75">
      <c r="A175" s="35" t="s">
        <v>56</v>
      </c>
      <c r="E175" s="39" t="s">
        <v>1764</v>
      </c>
    </row>
    <row r="176" spans="1:5" ht="12.75">
      <c r="A176" s="35" t="s">
        <v>58</v>
      </c>
      <c r="E176" s="40" t="s">
        <v>5</v>
      </c>
    </row>
    <row r="177" spans="1:5" ht="12.75">
      <c r="A177" t="s">
        <v>60</v>
      </c>
      <c r="E177" s="39" t="s">
        <v>5</v>
      </c>
    </row>
    <row r="178" spans="1:16" ht="12.75">
      <c r="A178" t="s">
        <v>50</v>
      </c>
      <c s="34" t="s">
        <v>227</v>
      </c>
      <c s="34" t="s">
        <v>1765</v>
      </c>
      <c s="35" t="s">
        <v>5</v>
      </c>
      <c s="6" t="s">
        <v>1766</v>
      </c>
      <c s="36" t="s">
        <v>66</v>
      </c>
      <c s="37">
        <v>20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86</v>
      </c>
      <c>
        <f>(M178*21)/100</f>
      </c>
      <c t="s">
        <v>28</v>
      </c>
    </row>
    <row r="179" spans="1:5" ht="12.75">
      <c r="A179" s="35" t="s">
        <v>56</v>
      </c>
      <c r="E179" s="39" t="s">
        <v>1766</v>
      </c>
    </row>
    <row r="180" spans="1:5" ht="12.75">
      <c r="A180" s="35" t="s">
        <v>58</v>
      </c>
      <c r="E180" s="40" t="s">
        <v>5</v>
      </c>
    </row>
    <row r="181" spans="1:5" ht="12.75">
      <c r="A181" t="s">
        <v>60</v>
      </c>
      <c r="E181" s="39" t="s">
        <v>5</v>
      </c>
    </row>
    <row r="182" spans="1:16" ht="12.75">
      <c r="A182" t="s">
        <v>50</v>
      </c>
      <c s="34" t="s">
        <v>230</v>
      </c>
      <c s="34" t="s">
        <v>1767</v>
      </c>
      <c s="35" t="s">
        <v>5</v>
      </c>
      <c s="6" t="s">
        <v>1768</v>
      </c>
      <c s="36" t="s">
        <v>66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86</v>
      </c>
      <c>
        <f>(M182*21)/100</f>
      </c>
      <c t="s">
        <v>28</v>
      </c>
    </row>
    <row r="183" spans="1:5" ht="12.75">
      <c r="A183" s="35" t="s">
        <v>56</v>
      </c>
      <c r="E183" s="39" t="s">
        <v>1768</v>
      </c>
    </row>
    <row r="184" spans="1:5" ht="12.75">
      <c r="A184" s="35" t="s">
        <v>58</v>
      </c>
      <c r="E184" s="40" t="s">
        <v>5</v>
      </c>
    </row>
    <row r="185" spans="1:5" ht="12.75">
      <c r="A185" t="s">
        <v>60</v>
      </c>
      <c r="E185" s="39" t="s">
        <v>5</v>
      </c>
    </row>
    <row r="186" spans="1:16" ht="12.75">
      <c r="A186" t="s">
        <v>50</v>
      </c>
      <c s="34" t="s">
        <v>233</v>
      </c>
      <c s="34" t="s">
        <v>1769</v>
      </c>
      <c s="35" t="s">
        <v>5</v>
      </c>
      <c s="6" t="s">
        <v>1770</v>
      </c>
      <c s="36" t="s">
        <v>66</v>
      </c>
      <c s="37">
        <v>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86</v>
      </c>
      <c>
        <f>(M186*21)/100</f>
      </c>
      <c t="s">
        <v>28</v>
      </c>
    </row>
    <row r="187" spans="1:5" ht="12.75">
      <c r="A187" s="35" t="s">
        <v>56</v>
      </c>
      <c r="E187" s="39" t="s">
        <v>1770</v>
      </c>
    </row>
    <row r="188" spans="1:5" ht="12.75">
      <c r="A188" s="35" t="s">
        <v>58</v>
      </c>
      <c r="E188" s="40" t="s">
        <v>5</v>
      </c>
    </row>
    <row r="189" spans="1:5" ht="12.75">
      <c r="A189" t="s">
        <v>60</v>
      </c>
      <c r="E189" s="39" t="s">
        <v>5</v>
      </c>
    </row>
    <row r="190" spans="1:16" ht="12.75">
      <c r="A190" t="s">
        <v>50</v>
      </c>
      <c s="34" t="s">
        <v>236</v>
      </c>
      <c s="34" t="s">
        <v>1771</v>
      </c>
      <c s="35" t="s">
        <v>5</v>
      </c>
      <c s="6" t="s">
        <v>1772</v>
      </c>
      <c s="36" t="s">
        <v>66</v>
      </c>
      <c s="37">
        <v>1348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86</v>
      </c>
      <c>
        <f>(M190*21)/100</f>
      </c>
      <c t="s">
        <v>28</v>
      </c>
    </row>
    <row r="191" spans="1:5" ht="12.75">
      <c r="A191" s="35" t="s">
        <v>56</v>
      </c>
      <c r="E191" s="39" t="s">
        <v>1772</v>
      </c>
    </row>
    <row r="192" spans="1:5" ht="12.75">
      <c r="A192" s="35" t="s">
        <v>58</v>
      </c>
      <c r="E192" s="40" t="s">
        <v>5</v>
      </c>
    </row>
    <row r="193" spans="1:5" ht="12.75">
      <c r="A193" t="s">
        <v>60</v>
      </c>
      <c r="E193" s="39" t="s">
        <v>5</v>
      </c>
    </row>
    <row r="194" spans="1:16" ht="12.75">
      <c r="A194" t="s">
        <v>50</v>
      </c>
      <c s="34" t="s">
        <v>239</v>
      </c>
      <c s="34" t="s">
        <v>1773</v>
      </c>
      <c s="35" t="s">
        <v>5</v>
      </c>
      <c s="6" t="s">
        <v>1774</v>
      </c>
      <c s="36" t="s">
        <v>1682</v>
      </c>
      <c s="37">
        <v>1285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86</v>
      </c>
      <c>
        <f>(M194*21)/100</f>
      </c>
      <c t="s">
        <v>28</v>
      </c>
    </row>
    <row r="195" spans="1:5" ht="12.75">
      <c r="A195" s="35" t="s">
        <v>56</v>
      </c>
      <c r="E195" s="39" t="s">
        <v>1774</v>
      </c>
    </row>
    <row r="196" spans="1:5" ht="12.75">
      <c r="A196" s="35" t="s">
        <v>58</v>
      </c>
      <c r="E196" s="40" t="s">
        <v>5</v>
      </c>
    </row>
    <row r="197" spans="1:5" ht="12.75">
      <c r="A197" t="s">
        <v>60</v>
      </c>
      <c r="E197" s="39" t="s">
        <v>5</v>
      </c>
    </row>
    <row r="198" spans="1:16" ht="12.75">
      <c r="A198" t="s">
        <v>50</v>
      </c>
      <c s="34" t="s">
        <v>242</v>
      </c>
      <c s="34" t="s">
        <v>1775</v>
      </c>
      <c s="35" t="s">
        <v>5</v>
      </c>
      <c s="6" t="s">
        <v>1776</v>
      </c>
      <c s="36" t="s">
        <v>66</v>
      </c>
      <c s="37">
        <v>24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86</v>
      </c>
      <c>
        <f>(M198*21)/100</f>
      </c>
      <c t="s">
        <v>28</v>
      </c>
    </row>
    <row r="199" spans="1:5" ht="12.75">
      <c r="A199" s="35" t="s">
        <v>56</v>
      </c>
      <c r="E199" s="39" t="s">
        <v>1776</v>
      </c>
    </row>
    <row r="200" spans="1:5" ht="12.75">
      <c r="A200" s="35" t="s">
        <v>58</v>
      </c>
      <c r="E200" s="40" t="s">
        <v>5</v>
      </c>
    </row>
    <row r="201" spans="1:5" ht="12.75">
      <c r="A201" t="s">
        <v>60</v>
      </c>
      <c r="E201" s="39" t="s">
        <v>5</v>
      </c>
    </row>
    <row r="202" spans="1:16" ht="12.75">
      <c r="A202" t="s">
        <v>50</v>
      </c>
      <c s="34" t="s">
        <v>253</v>
      </c>
      <c s="34" t="s">
        <v>1777</v>
      </c>
      <c s="35" t="s">
        <v>5</v>
      </c>
      <c s="6" t="s">
        <v>1778</v>
      </c>
      <c s="36" t="s">
        <v>66</v>
      </c>
      <c s="37">
        <v>10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86</v>
      </c>
      <c>
        <f>(M202*21)/100</f>
      </c>
      <c t="s">
        <v>28</v>
      </c>
    </row>
    <row r="203" spans="1:5" ht="12.75">
      <c r="A203" s="35" t="s">
        <v>56</v>
      </c>
      <c r="E203" s="39" t="s">
        <v>1778</v>
      </c>
    </row>
    <row r="204" spans="1:5" ht="12.75">
      <c r="A204" s="35" t="s">
        <v>58</v>
      </c>
      <c r="E204" s="40" t="s">
        <v>5</v>
      </c>
    </row>
    <row r="205" spans="1:5" ht="12.75">
      <c r="A205" t="s">
        <v>60</v>
      </c>
      <c r="E205" s="39" t="s">
        <v>5</v>
      </c>
    </row>
    <row r="206" spans="1:16" ht="12.75">
      <c r="A206" t="s">
        <v>50</v>
      </c>
      <c s="34" t="s">
        <v>257</v>
      </c>
      <c s="34" t="s">
        <v>1779</v>
      </c>
      <c s="35" t="s">
        <v>5</v>
      </c>
      <c s="6" t="s">
        <v>1780</v>
      </c>
      <c s="36" t="s">
        <v>66</v>
      </c>
      <c s="37">
        <v>10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86</v>
      </c>
      <c>
        <f>(M206*21)/100</f>
      </c>
      <c t="s">
        <v>28</v>
      </c>
    </row>
    <row r="207" spans="1:5" ht="12.75">
      <c r="A207" s="35" t="s">
        <v>56</v>
      </c>
      <c r="E207" s="39" t="s">
        <v>1780</v>
      </c>
    </row>
    <row r="208" spans="1:5" ht="12.75">
      <c r="A208" s="35" t="s">
        <v>58</v>
      </c>
      <c r="E208" s="40" t="s">
        <v>5</v>
      </c>
    </row>
    <row r="209" spans="1:5" ht="12.75">
      <c r="A209" t="s">
        <v>60</v>
      </c>
      <c r="E209" s="39" t="s">
        <v>5</v>
      </c>
    </row>
    <row r="210" spans="1:16" ht="12.75">
      <c r="A210" t="s">
        <v>50</v>
      </c>
      <c s="34" t="s">
        <v>261</v>
      </c>
      <c s="34" t="s">
        <v>1781</v>
      </c>
      <c s="35" t="s">
        <v>5</v>
      </c>
      <c s="6" t="s">
        <v>1782</v>
      </c>
      <c s="36" t="s">
        <v>66</v>
      </c>
      <c s="37">
        <v>450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86</v>
      </c>
      <c>
        <f>(M210*21)/100</f>
      </c>
      <c t="s">
        <v>28</v>
      </c>
    </row>
    <row r="211" spans="1:5" ht="12.75">
      <c r="A211" s="35" t="s">
        <v>56</v>
      </c>
      <c r="E211" s="39" t="s">
        <v>1782</v>
      </c>
    </row>
    <row r="212" spans="1:5" ht="12.75">
      <c r="A212" s="35" t="s">
        <v>58</v>
      </c>
      <c r="E212" s="40" t="s">
        <v>5</v>
      </c>
    </row>
    <row r="213" spans="1:5" ht="12.75">
      <c r="A213" t="s">
        <v>60</v>
      </c>
      <c r="E213" s="39" t="s">
        <v>5</v>
      </c>
    </row>
    <row r="214" spans="1:16" ht="12.75">
      <c r="A214" t="s">
        <v>50</v>
      </c>
      <c s="34" t="s">
        <v>264</v>
      </c>
      <c s="34" t="s">
        <v>1783</v>
      </c>
      <c s="35" t="s">
        <v>5</v>
      </c>
      <c s="6" t="s">
        <v>1784</v>
      </c>
      <c s="36" t="s">
        <v>66</v>
      </c>
      <c s="37">
        <v>120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86</v>
      </c>
      <c>
        <f>(M214*21)/100</f>
      </c>
      <c t="s">
        <v>28</v>
      </c>
    </row>
    <row r="215" spans="1:5" ht="12.75">
      <c r="A215" s="35" t="s">
        <v>56</v>
      </c>
      <c r="E215" s="39" t="s">
        <v>1784</v>
      </c>
    </row>
    <row r="216" spans="1:5" ht="12.75">
      <c r="A216" s="35" t="s">
        <v>58</v>
      </c>
      <c r="E216" s="40" t="s">
        <v>5</v>
      </c>
    </row>
    <row r="217" spans="1:5" ht="12.75">
      <c r="A217" t="s">
        <v>60</v>
      </c>
      <c r="E217" s="39" t="s">
        <v>5</v>
      </c>
    </row>
    <row r="218" spans="1:16" ht="12.75">
      <c r="A218" t="s">
        <v>50</v>
      </c>
      <c s="34" t="s">
        <v>267</v>
      </c>
      <c s="34" t="s">
        <v>1785</v>
      </c>
      <c s="35" t="s">
        <v>5</v>
      </c>
      <c s="6" t="s">
        <v>1786</v>
      </c>
      <c s="36" t="s">
        <v>66</v>
      </c>
      <c s="37">
        <v>60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86</v>
      </c>
      <c>
        <f>(M218*21)/100</f>
      </c>
      <c t="s">
        <v>28</v>
      </c>
    </row>
    <row r="219" spans="1:5" ht="12.75">
      <c r="A219" s="35" t="s">
        <v>56</v>
      </c>
      <c r="E219" s="39" t="s">
        <v>1786</v>
      </c>
    </row>
    <row r="220" spans="1:5" ht="12.75">
      <c r="A220" s="35" t="s">
        <v>58</v>
      </c>
      <c r="E220" s="40" t="s">
        <v>5</v>
      </c>
    </row>
    <row r="221" spans="1:5" ht="12.75">
      <c r="A221" t="s">
        <v>60</v>
      </c>
      <c r="E221" s="39" t="s">
        <v>5</v>
      </c>
    </row>
    <row r="222" spans="1:16" ht="12.75">
      <c r="A222" t="s">
        <v>50</v>
      </c>
      <c s="34" t="s">
        <v>270</v>
      </c>
      <c s="34" t="s">
        <v>1787</v>
      </c>
      <c s="35" t="s">
        <v>5</v>
      </c>
      <c s="6" t="s">
        <v>1788</v>
      </c>
      <c s="36" t="s">
        <v>1682</v>
      </c>
      <c s="37">
        <v>2450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86</v>
      </c>
      <c>
        <f>(M222*21)/100</f>
      </c>
      <c t="s">
        <v>28</v>
      </c>
    </row>
    <row r="223" spans="1:5" ht="12.75">
      <c r="A223" s="35" t="s">
        <v>56</v>
      </c>
      <c r="E223" s="39" t="s">
        <v>1788</v>
      </c>
    </row>
    <row r="224" spans="1:5" ht="12.75">
      <c r="A224" s="35" t="s">
        <v>58</v>
      </c>
      <c r="E224" s="40" t="s">
        <v>5</v>
      </c>
    </row>
    <row r="225" spans="1:5" ht="12.75">
      <c r="A225" t="s">
        <v>60</v>
      </c>
      <c r="E225" s="39" t="s">
        <v>5</v>
      </c>
    </row>
    <row r="226" spans="1:16" ht="12.75">
      <c r="A226" t="s">
        <v>50</v>
      </c>
      <c s="34" t="s">
        <v>275</v>
      </c>
      <c s="34" t="s">
        <v>1789</v>
      </c>
      <c s="35" t="s">
        <v>5</v>
      </c>
      <c s="6" t="s">
        <v>1790</v>
      </c>
      <c s="36" t="s">
        <v>1682</v>
      </c>
      <c s="37">
        <v>10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86</v>
      </c>
      <c>
        <f>(M226*21)/100</f>
      </c>
      <c t="s">
        <v>28</v>
      </c>
    </row>
    <row r="227" spans="1:5" ht="12.75">
      <c r="A227" s="35" t="s">
        <v>56</v>
      </c>
      <c r="E227" s="39" t="s">
        <v>1790</v>
      </c>
    </row>
    <row r="228" spans="1:5" ht="12.75">
      <c r="A228" s="35" t="s">
        <v>58</v>
      </c>
      <c r="E228" s="40" t="s">
        <v>5</v>
      </c>
    </row>
    <row r="229" spans="1:5" ht="12.75">
      <c r="A229" t="s">
        <v>60</v>
      </c>
      <c r="E229" s="39" t="s">
        <v>5</v>
      </c>
    </row>
    <row r="230" spans="1:16" ht="12.75">
      <c r="A230" t="s">
        <v>50</v>
      </c>
      <c s="34" t="s">
        <v>279</v>
      </c>
      <c s="34" t="s">
        <v>1791</v>
      </c>
      <c s="35" t="s">
        <v>5</v>
      </c>
      <c s="6" t="s">
        <v>1792</v>
      </c>
      <c s="36" t="s">
        <v>1682</v>
      </c>
      <c s="37">
        <v>10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86</v>
      </c>
      <c>
        <f>(M230*21)/100</f>
      </c>
      <c t="s">
        <v>28</v>
      </c>
    </row>
    <row r="231" spans="1:5" ht="12.75">
      <c r="A231" s="35" t="s">
        <v>56</v>
      </c>
      <c r="E231" s="39" t="s">
        <v>1792</v>
      </c>
    </row>
    <row r="232" spans="1:5" ht="12.75">
      <c r="A232" s="35" t="s">
        <v>58</v>
      </c>
      <c r="E232" s="40" t="s">
        <v>5</v>
      </c>
    </row>
    <row r="233" spans="1:5" ht="12.75">
      <c r="A233" t="s">
        <v>60</v>
      </c>
      <c r="E233" s="39" t="s">
        <v>5</v>
      </c>
    </row>
    <row r="234" spans="1:16" ht="25.5">
      <c r="A234" t="s">
        <v>50</v>
      </c>
      <c s="34" t="s">
        <v>283</v>
      </c>
      <c s="34" t="s">
        <v>1793</v>
      </c>
      <c s="35" t="s">
        <v>5</v>
      </c>
      <c s="6" t="s">
        <v>1794</v>
      </c>
      <c s="36" t="s">
        <v>1795</v>
      </c>
      <c s="37">
        <v>26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86</v>
      </c>
      <c>
        <f>(M234*21)/100</f>
      </c>
      <c t="s">
        <v>28</v>
      </c>
    </row>
    <row r="235" spans="1:5" ht="38.25">
      <c r="A235" s="35" t="s">
        <v>56</v>
      </c>
      <c r="E235" s="39" t="s">
        <v>1796</v>
      </c>
    </row>
    <row r="236" spans="1:5" ht="12.75">
      <c r="A236" s="35" t="s">
        <v>58</v>
      </c>
      <c r="E236" s="40" t="s">
        <v>5</v>
      </c>
    </row>
    <row r="237" spans="1:5" ht="12.75">
      <c r="A237" t="s">
        <v>60</v>
      </c>
      <c r="E237" s="39" t="s">
        <v>5</v>
      </c>
    </row>
    <row r="238" spans="1:16" ht="12.75">
      <c r="A238" t="s">
        <v>50</v>
      </c>
      <c s="34" t="s">
        <v>286</v>
      </c>
      <c s="34" t="s">
        <v>1797</v>
      </c>
      <c s="35" t="s">
        <v>5</v>
      </c>
      <c s="6" t="s">
        <v>1798</v>
      </c>
      <c s="36" t="s">
        <v>1682</v>
      </c>
      <c s="37">
        <v>40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86</v>
      </c>
      <c>
        <f>(M238*21)/100</f>
      </c>
      <c t="s">
        <v>28</v>
      </c>
    </row>
    <row r="239" spans="1:5" ht="12.75">
      <c r="A239" s="35" t="s">
        <v>56</v>
      </c>
      <c r="E239" s="39" t="s">
        <v>1798</v>
      </c>
    </row>
    <row r="240" spans="1:5" ht="12.75">
      <c r="A240" s="35" t="s">
        <v>58</v>
      </c>
      <c r="E240" s="40" t="s">
        <v>5</v>
      </c>
    </row>
    <row r="241" spans="1:5" ht="12.75">
      <c r="A241" t="s">
        <v>60</v>
      </c>
      <c r="E241" s="39" t="s">
        <v>5</v>
      </c>
    </row>
    <row r="242" spans="1:16" ht="12.75">
      <c r="A242" t="s">
        <v>50</v>
      </c>
      <c s="34" t="s">
        <v>291</v>
      </c>
      <c s="34" t="s">
        <v>1799</v>
      </c>
      <c s="35" t="s">
        <v>5</v>
      </c>
      <c s="6" t="s">
        <v>1800</v>
      </c>
      <c s="36" t="s">
        <v>1682</v>
      </c>
      <c s="37">
        <v>39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86</v>
      </c>
      <c>
        <f>(M242*21)/100</f>
      </c>
      <c t="s">
        <v>28</v>
      </c>
    </row>
    <row r="243" spans="1:5" ht="12.75">
      <c r="A243" s="35" t="s">
        <v>56</v>
      </c>
      <c r="E243" s="39" t="s">
        <v>1800</v>
      </c>
    </row>
    <row r="244" spans="1:5" ht="12.75">
      <c r="A244" s="35" t="s">
        <v>58</v>
      </c>
      <c r="E244" s="40" t="s">
        <v>5</v>
      </c>
    </row>
    <row r="245" spans="1:5" ht="12.75">
      <c r="A245" t="s">
        <v>60</v>
      </c>
      <c r="E245" s="39" t="s">
        <v>5</v>
      </c>
    </row>
    <row r="246" spans="1:16" ht="12.75">
      <c r="A246" t="s">
        <v>50</v>
      </c>
      <c s="34" t="s">
        <v>295</v>
      </c>
      <c s="34" t="s">
        <v>1801</v>
      </c>
      <c s="35" t="s">
        <v>5</v>
      </c>
      <c s="6" t="s">
        <v>1802</v>
      </c>
      <c s="36" t="s">
        <v>1682</v>
      </c>
      <c s="37">
        <v>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86</v>
      </c>
      <c>
        <f>(M246*21)/100</f>
      </c>
      <c t="s">
        <v>28</v>
      </c>
    </row>
    <row r="247" spans="1:5" ht="12.75">
      <c r="A247" s="35" t="s">
        <v>56</v>
      </c>
      <c r="E247" s="39" t="s">
        <v>1802</v>
      </c>
    </row>
    <row r="248" spans="1:5" ht="12.75">
      <c r="A248" s="35" t="s">
        <v>58</v>
      </c>
      <c r="E248" s="40" t="s">
        <v>5</v>
      </c>
    </row>
    <row r="249" spans="1:5" ht="12.75">
      <c r="A249" t="s">
        <v>60</v>
      </c>
      <c r="E249" s="39" t="s">
        <v>5</v>
      </c>
    </row>
    <row r="250" spans="1:16" ht="12.75">
      <c r="A250" t="s">
        <v>50</v>
      </c>
      <c s="34" t="s">
        <v>299</v>
      </c>
      <c s="34" t="s">
        <v>1803</v>
      </c>
      <c s="35" t="s">
        <v>5</v>
      </c>
      <c s="6" t="s">
        <v>1804</v>
      </c>
      <c s="36" t="s">
        <v>1682</v>
      </c>
      <c s="37">
        <v>16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86</v>
      </c>
      <c>
        <f>(M250*21)/100</f>
      </c>
      <c t="s">
        <v>28</v>
      </c>
    </row>
    <row r="251" spans="1:5" ht="12.75">
      <c r="A251" s="35" t="s">
        <v>56</v>
      </c>
      <c r="E251" s="39" t="s">
        <v>1804</v>
      </c>
    </row>
    <row r="252" spans="1:5" ht="12.75">
      <c r="A252" s="35" t="s">
        <v>58</v>
      </c>
      <c r="E252" s="40" t="s">
        <v>5</v>
      </c>
    </row>
    <row r="253" spans="1:5" ht="12.75">
      <c r="A253" t="s">
        <v>60</v>
      </c>
      <c r="E253" s="39" t="s">
        <v>5</v>
      </c>
    </row>
    <row r="254" spans="1:16" ht="12.75">
      <c r="A254" t="s">
        <v>50</v>
      </c>
      <c s="34" t="s">
        <v>303</v>
      </c>
      <c s="34" t="s">
        <v>1805</v>
      </c>
      <c s="35" t="s">
        <v>5</v>
      </c>
      <c s="6" t="s">
        <v>1806</v>
      </c>
      <c s="36" t="s">
        <v>1682</v>
      </c>
      <c s="37">
        <v>7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86</v>
      </c>
      <c>
        <f>(M254*21)/100</f>
      </c>
      <c t="s">
        <v>28</v>
      </c>
    </row>
    <row r="255" spans="1:5" ht="12.75">
      <c r="A255" s="35" t="s">
        <v>56</v>
      </c>
      <c r="E255" s="39" t="s">
        <v>1806</v>
      </c>
    </row>
    <row r="256" spans="1:5" ht="12.75">
      <c r="A256" s="35" t="s">
        <v>58</v>
      </c>
      <c r="E256" s="40" t="s">
        <v>5</v>
      </c>
    </row>
    <row r="257" spans="1:5" ht="12.75">
      <c r="A257" t="s">
        <v>60</v>
      </c>
      <c r="E257" s="39" t="s">
        <v>5</v>
      </c>
    </row>
    <row r="258" spans="1:16" ht="12.75">
      <c r="A258" t="s">
        <v>50</v>
      </c>
      <c s="34" t="s">
        <v>308</v>
      </c>
      <c s="34" t="s">
        <v>1807</v>
      </c>
      <c s="35" t="s">
        <v>5</v>
      </c>
      <c s="6" t="s">
        <v>1808</v>
      </c>
      <c s="36" t="s">
        <v>1682</v>
      </c>
      <c s="37">
        <v>42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86</v>
      </c>
      <c>
        <f>(M258*21)/100</f>
      </c>
      <c t="s">
        <v>28</v>
      </c>
    </row>
    <row r="259" spans="1:5" ht="12.75">
      <c r="A259" s="35" t="s">
        <v>56</v>
      </c>
      <c r="E259" s="39" t="s">
        <v>1808</v>
      </c>
    </row>
    <row r="260" spans="1:5" ht="12.75">
      <c r="A260" s="35" t="s">
        <v>58</v>
      </c>
      <c r="E260" s="40" t="s">
        <v>5</v>
      </c>
    </row>
    <row r="261" spans="1:5" ht="12.75">
      <c r="A261" t="s">
        <v>60</v>
      </c>
      <c r="E261" s="39" t="s">
        <v>5</v>
      </c>
    </row>
    <row r="262" spans="1:16" ht="12.75">
      <c r="A262" t="s">
        <v>50</v>
      </c>
      <c s="34" t="s">
        <v>312</v>
      </c>
      <c s="34" t="s">
        <v>1809</v>
      </c>
      <c s="35" t="s">
        <v>5</v>
      </c>
      <c s="6" t="s">
        <v>1810</v>
      </c>
      <c s="36" t="s">
        <v>1682</v>
      </c>
      <c s="37">
        <v>20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86</v>
      </c>
      <c>
        <f>(M262*21)/100</f>
      </c>
      <c t="s">
        <v>28</v>
      </c>
    </row>
    <row r="263" spans="1:5" ht="12.75">
      <c r="A263" s="35" t="s">
        <v>56</v>
      </c>
      <c r="E263" s="39" t="s">
        <v>1810</v>
      </c>
    </row>
    <row r="264" spans="1:5" ht="12.75">
      <c r="A264" s="35" t="s">
        <v>58</v>
      </c>
      <c r="E264" s="40" t="s">
        <v>5</v>
      </c>
    </row>
    <row r="265" spans="1:5" ht="12.75">
      <c r="A265" t="s">
        <v>60</v>
      </c>
      <c r="E265" s="39" t="s">
        <v>5</v>
      </c>
    </row>
    <row r="266" spans="1:16" ht="12.75">
      <c r="A266" t="s">
        <v>50</v>
      </c>
      <c s="34" t="s">
        <v>316</v>
      </c>
      <c s="34" t="s">
        <v>1811</v>
      </c>
      <c s="35" t="s">
        <v>5</v>
      </c>
      <c s="6" t="s">
        <v>1812</v>
      </c>
      <c s="36" t="s">
        <v>1682</v>
      </c>
      <c s="37">
        <v>13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86</v>
      </c>
      <c>
        <f>(M266*21)/100</f>
      </c>
      <c t="s">
        <v>28</v>
      </c>
    </row>
    <row r="267" spans="1:5" ht="12.75">
      <c r="A267" s="35" t="s">
        <v>56</v>
      </c>
      <c r="E267" s="39" t="s">
        <v>1812</v>
      </c>
    </row>
    <row r="268" spans="1:5" ht="12.75">
      <c r="A268" s="35" t="s">
        <v>58</v>
      </c>
      <c r="E268" s="40" t="s">
        <v>5</v>
      </c>
    </row>
    <row r="269" spans="1:5" ht="12.75">
      <c r="A269" t="s">
        <v>60</v>
      </c>
      <c r="E269" s="39" t="s">
        <v>5</v>
      </c>
    </row>
    <row r="270" spans="1:16" ht="12.75">
      <c r="A270" t="s">
        <v>50</v>
      </c>
      <c s="34" t="s">
        <v>321</v>
      </c>
      <c s="34" t="s">
        <v>1813</v>
      </c>
      <c s="35" t="s">
        <v>5</v>
      </c>
      <c s="6" t="s">
        <v>1814</v>
      </c>
      <c s="36" t="s">
        <v>1682</v>
      </c>
      <c s="37">
        <v>10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86</v>
      </c>
      <c>
        <f>(M270*21)/100</f>
      </c>
      <c t="s">
        <v>28</v>
      </c>
    </row>
    <row r="271" spans="1:5" ht="12.75">
      <c r="A271" s="35" t="s">
        <v>56</v>
      </c>
      <c r="E271" s="39" t="s">
        <v>1814</v>
      </c>
    </row>
    <row r="272" spans="1:5" ht="12.75">
      <c r="A272" s="35" t="s">
        <v>58</v>
      </c>
      <c r="E272" s="40" t="s">
        <v>5</v>
      </c>
    </row>
    <row r="273" spans="1:5" ht="12.75">
      <c r="A273" t="s">
        <v>60</v>
      </c>
      <c r="E273" s="39" t="s">
        <v>5</v>
      </c>
    </row>
    <row r="274" spans="1:16" ht="12.75">
      <c r="A274" t="s">
        <v>50</v>
      </c>
      <c s="34" t="s">
        <v>325</v>
      </c>
      <c s="34" t="s">
        <v>1815</v>
      </c>
      <c s="35" t="s">
        <v>5</v>
      </c>
      <c s="6" t="s">
        <v>1816</v>
      </c>
      <c s="36" t="s">
        <v>1682</v>
      </c>
      <c s="37">
        <v>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86</v>
      </c>
      <c>
        <f>(M274*21)/100</f>
      </c>
      <c t="s">
        <v>28</v>
      </c>
    </row>
    <row r="275" spans="1:5" ht="12.75">
      <c r="A275" s="35" t="s">
        <v>56</v>
      </c>
      <c r="E275" s="39" t="s">
        <v>1816</v>
      </c>
    </row>
    <row r="276" spans="1:5" ht="12.75">
      <c r="A276" s="35" t="s">
        <v>58</v>
      </c>
      <c r="E276" s="40" t="s">
        <v>5</v>
      </c>
    </row>
    <row r="277" spans="1:5" ht="12.75">
      <c r="A277" t="s">
        <v>60</v>
      </c>
      <c r="E277" s="39" t="s">
        <v>5</v>
      </c>
    </row>
    <row r="278" spans="1:16" ht="25.5">
      <c r="A278" t="s">
        <v>50</v>
      </c>
      <c s="34" t="s">
        <v>329</v>
      </c>
      <c s="34" t="s">
        <v>1817</v>
      </c>
      <c s="35" t="s">
        <v>5</v>
      </c>
      <c s="6" t="s">
        <v>1818</v>
      </c>
      <c s="36" t="s">
        <v>1819</v>
      </c>
      <c s="37">
        <v>112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86</v>
      </c>
      <c>
        <f>(M278*21)/100</f>
      </c>
      <c t="s">
        <v>28</v>
      </c>
    </row>
    <row r="279" spans="1:5" ht="25.5">
      <c r="A279" s="35" t="s">
        <v>56</v>
      </c>
      <c r="E279" s="39" t="s">
        <v>1818</v>
      </c>
    </row>
    <row r="280" spans="1:5" ht="12.75">
      <c r="A280" s="35" t="s">
        <v>58</v>
      </c>
      <c r="E280" s="40" t="s">
        <v>5</v>
      </c>
    </row>
    <row r="281" spans="1:5" ht="12.75">
      <c r="A281" t="s">
        <v>60</v>
      </c>
      <c r="E281" s="39" t="s">
        <v>5</v>
      </c>
    </row>
    <row r="282" spans="1:16" ht="12.75">
      <c r="A282" t="s">
        <v>50</v>
      </c>
      <c s="34" t="s">
        <v>333</v>
      </c>
      <c s="34" t="s">
        <v>1820</v>
      </c>
      <c s="35" t="s">
        <v>5</v>
      </c>
      <c s="6" t="s">
        <v>1821</v>
      </c>
      <c s="36" t="s">
        <v>1819</v>
      </c>
      <c s="37">
        <v>112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86</v>
      </c>
      <c>
        <f>(M282*21)/100</f>
      </c>
      <c t="s">
        <v>28</v>
      </c>
    </row>
    <row r="283" spans="1:5" ht="12.75">
      <c r="A283" s="35" t="s">
        <v>56</v>
      </c>
      <c r="E283" s="39" t="s">
        <v>1821</v>
      </c>
    </row>
    <row r="284" spans="1:5" ht="12.75">
      <c r="A284" s="35" t="s">
        <v>58</v>
      </c>
      <c r="E284" s="40" t="s">
        <v>5</v>
      </c>
    </row>
    <row r="285" spans="1:5" ht="12.75">
      <c r="A285" t="s">
        <v>60</v>
      </c>
      <c r="E285" s="39" t="s">
        <v>5</v>
      </c>
    </row>
    <row r="286" spans="1:13" ht="12.75">
      <c r="A286" t="s">
        <v>47</v>
      </c>
      <c r="C286" s="31" t="s">
        <v>1822</v>
      </c>
      <c r="E286" s="33" t="s">
        <v>1823</v>
      </c>
      <c r="J286" s="32">
        <f>0</f>
      </c>
      <c s="32">
        <f>0</f>
      </c>
      <c s="32">
        <f>0+L287+L291+L295+L299+L303+L307+L311+L315+L319+L323+L327+L331+L335+L339+L343+L347+L351+L355+L359+L363+L367+L371+L375+L379+L383+L387+L391+L395+L399+L403+L407+L411+L415+L419+L423+L427+L431+L435+L439+L443+L447+L451+L455+L459+L463+L467+L471+L475+L479+L483+L487+L491+L495+L499</f>
      </c>
      <c s="32">
        <f>0+M287+M291+M295+M299+M303+M307+M311+M315+M319+M323+M327+M331+M335+M339+M343+M347+M351+M355+M359+M363+M367+M371+M375+M379+M383+M387+M391+M395+M399+M403+M407+M411+M415+M419+M423+M427+M431+M435+M439+M443+M447+M451+M455+M459+M463+M467+M471+M475+M479+M483+M487+M491+M495+M499</f>
      </c>
    </row>
    <row r="287" spans="1:16" ht="12.75">
      <c r="A287" t="s">
        <v>50</v>
      </c>
      <c s="34" t="s">
        <v>337</v>
      </c>
      <c s="34" t="s">
        <v>1824</v>
      </c>
      <c s="35" t="s">
        <v>5</v>
      </c>
      <c s="6" t="s">
        <v>1825</v>
      </c>
      <c s="36" t="s">
        <v>1795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86</v>
      </c>
      <c>
        <f>(M287*21)/100</f>
      </c>
      <c t="s">
        <v>28</v>
      </c>
    </row>
    <row r="288" spans="1:5" ht="12.75">
      <c r="A288" s="35" t="s">
        <v>56</v>
      </c>
      <c r="E288" s="39" t="s">
        <v>1825</v>
      </c>
    </row>
    <row r="289" spans="1:5" ht="409.5">
      <c r="A289" s="35" t="s">
        <v>58</v>
      </c>
      <c r="E289" s="41" t="s">
        <v>1826</v>
      </c>
    </row>
    <row r="290" spans="1:5" ht="12.75">
      <c r="A290" t="s">
        <v>60</v>
      </c>
      <c r="E290" s="39" t="s">
        <v>5</v>
      </c>
    </row>
    <row r="291" spans="1:16" ht="12.75">
      <c r="A291" t="s">
        <v>50</v>
      </c>
      <c s="34" t="s">
        <v>340</v>
      </c>
      <c s="34" t="s">
        <v>1827</v>
      </c>
      <c s="35" t="s">
        <v>5</v>
      </c>
      <c s="6" t="s">
        <v>1828</v>
      </c>
      <c s="36" t="s">
        <v>1795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86</v>
      </c>
      <c>
        <f>(M291*21)/100</f>
      </c>
      <c t="s">
        <v>28</v>
      </c>
    </row>
    <row r="292" spans="1:5" ht="12.75">
      <c r="A292" s="35" t="s">
        <v>56</v>
      </c>
      <c r="E292" s="39" t="s">
        <v>1828</v>
      </c>
    </row>
    <row r="293" spans="1:5" ht="409.5">
      <c r="A293" s="35" t="s">
        <v>58</v>
      </c>
      <c r="E293" s="41" t="s">
        <v>1829</v>
      </c>
    </row>
    <row r="294" spans="1:5" ht="12.75">
      <c r="A294" t="s">
        <v>60</v>
      </c>
      <c r="E294" s="39" t="s">
        <v>5</v>
      </c>
    </row>
    <row r="295" spans="1:16" ht="25.5">
      <c r="A295" t="s">
        <v>50</v>
      </c>
      <c s="34" t="s">
        <v>344</v>
      </c>
      <c s="34" t="s">
        <v>1830</v>
      </c>
      <c s="35" t="s">
        <v>5</v>
      </c>
      <c s="6" t="s">
        <v>1831</v>
      </c>
      <c s="36" t="s">
        <v>1832</v>
      </c>
      <c s="37">
        <v>112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86</v>
      </c>
      <c>
        <f>(M295*21)/100</f>
      </c>
      <c t="s">
        <v>28</v>
      </c>
    </row>
    <row r="296" spans="1:5" ht="25.5">
      <c r="A296" s="35" t="s">
        <v>56</v>
      </c>
      <c r="E296" s="39" t="s">
        <v>1831</v>
      </c>
    </row>
    <row r="297" spans="1:5" ht="12.75">
      <c r="A297" s="35" t="s">
        <v>58</v>
      </c>
      <c r="E297" s="40" t="s">
        <v>5</v>
      </c>
    </row>
    <row r="298" spans="1:5" ht="12.75">
      <c r="A298" t="s">
        <v>60</v>
      </c>
      <c r="E298" s="39" t="s">
        <v>5</v>
      </c>
    </row>
    <row r="299" spans="1:16" ht="12.75">
      <c r="A299" t="s">
        <v>50</v>
      </c>
      <c s="34" t="s">
        <v>349</v>
      </c>
      <c s="34" t="s">
        <v>1833</v>
      </c>
      <c s="35" t="s">
        <v>5</v>
      </c>
      <c s="6" t="s">
        <v>1834</v>
      </c>
      <c s="36" t="s">
        <v>1832</v>
      </c>
      <c s="37">
        <v>8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86</v>
      </c>
      <c>
        <f>(M299*21)/100</f>
      </c>
      <c t="s">
        <v>28</v>
      </c>
    </row>
    <row r="300" spans="1:5" ht="12.75">
      <c r="A300" s="35" t="s">
        <v>56</v>
      </c>
      <c r="E300" s="39" t="s">
        <v>1834</v>
      </c>
    </row>
    <row r="301" spans="1:5" ht="12.75">
      <c r="A301" s="35" t="s">
        <v>58</v>
      </c>
      <c r="E301" s="40" t="s">
        <v>5</v>
      </c>
    </row>
    <row r="302" spans="1:5" ht="12.75">
      <c r="A302" t="s">
        <v>60</v>
      </c>
      <c r="E302" s="39" t="s">
        <v>5</v>
      </c>
    </row>
    <row r="303" spans="1:16" ht="12.75">
      <c r="A303" t="s">
        <v>50</v>
      </c>
      <c s="34" t="s">
        <v>354</v>
      </c>
      <c s="34" t="s">
        <v>1835</v>
      </c>
      <c s="35" t="s">
        <v>5</v>
      </c>
      <c s="6" t="s">
        <v>1836</v>
      </c>
      <c s="36" t="s">
        <v>1832</v>
      </c>
      <c s="37">
        <v>48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86</v>
      </c>
      <c>
        <f>(M303*21)/100</f>
      </c>
      <c t="s">
        <v>28</v>
      </c>
    </row>
    <row r="304" spans="1:5" ht="12.75">
      <c r="A304" s="35" t="s">
        <v>56</v>
      </c>
      <c r="E304" s="39" t="s">
        <v>1836</v>
      </c>
    </row>
    <row r="305" spans="1:5" ht="12.75">
      <c r="A305" s="35" t="s">
        <v>58</v>
      </c>
      <c r="E305" s="40" t="s">
        <v>5</v>
      </c>
    </row>
    <row r="306" spans="1:5" ht="12.75">
      <c r="A306" t="s">
        <v>60</v>
      </c>
      <c r="E306" s="39" t="s">
        <v>5</v>
      </c>
    </row>
    <row r="307" spans="1:16" ht="12.75">
      <c r="A307" t="s">
        <v>50</v>
      </c>
      <c s="34" t="s">
        <v>358</v>
      </c>
      <c s="34" t="s">
        <v>1837</v>
      </c>
      <c s="35" t="s">
        <v>5</v>
      </c>
      <c s="6" t="s">
        <v>1838</v>
      </c>
      <c s="36" t="s">
        <v>1832</v>
      </c>
      <c s="37">
        <v>32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86</v>
      </c>
      <c>
        <f>(M307*21)/100</f>
      </c>
      <c t="s">
        <v>28</v>
      </c>
    </row>
    <row r="308" spans="1:5" ht="12.75">
      <c r="A308" s="35" t="s">
        <v>56</v>
      </c>
      <c r="E308" s="39" t="s">
        <v>1838</v>
      </c>
    </row>
    <row r="309" spans="1:5" ht="12.75">
      <c r="A309" s="35" t="s">
        <v>58</v>
      </c>
      <c r="E309" s="40" t="s">
        <v>5</v>
      </c>
    </row>
    <row r="310" spans="1:5" ht="12.75">
      <c r="A310" t="s">
        <v>60</v>
      </c>
      <c r="E310" s="39" t="s">
        <v>5</v>
      </c>
    </row>
    <row r="311" spans="1:16" ht="25.5">
      <c r="A311" t="s">
        <v>50</v>
      </c>
      <c s="34" t="s">
        <v>363</v>
      </c>
      <c s="34" t="s">
        <v>1839</v>
      </c>
      <c s="35" t="s">
        <v>5</v>
      </c>
      <c s="6" t="s">
        <v>1840</v>
      </c>
      <c s="36" t="s">
        <v>1682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86</v>
      </c>
      <c>
        <f>(M311*21)/100</f>
      </c>
      <c t="s">
        <v>28</v>
      </c>
    </row>
    <row r="312" spans="1:5" ht="25.5">
      <c r="A312" s="35" t="s">
        <v>56</v>
      </c>
      <c r="E312" s="39" t="s">
        <v>1840</v>
      </c>
    </row>
    <row r="313" spans="1:5" ht="12.75">
      <c r="A313" s="35" t="s">
        <v>58</v>
      </c>
      <c r="E313" s="40" t="s">
        <v>5</v>
      </c>
    </row>
    <row r="314" spans="1:5" ht="12.75">
      <c r="A314" t="s">
        <v>60</v>
      </c>
      <c r="E314" s="39" t="s">
        <v>5</v>
      </c>
    </row>
    <row r="315" spans="1:16" ht="12.75">
      <c r="A315" t="s">
        <v>50</v>
      </c>
      <c s="34" t="s">
        <v>367</v>
      </c>
      <c s="34" t="s">
        <v>1841</v>
      </c>
      <c s="35" t="s">
        <v>5</v>
      </c>
      <c s="6" t="s">
        <v>1842</v>
      </c>
      <c s="36" t="s">
        <v>1682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86</v>
      </c>
      <c>
        <f>(M315*21)/100</f>
      </c>
      <c t="s">
        <v>28</v>
      </c>
    </row>
    <row r="316" spans="1:5" ht="12.75">
      <c r="A316" s="35" t="s">
        <v>56</v>
      </c>
      <c r="E316" s="39" t="s">
        <v>1842</v>
      </c>
    </row>
    <row r="317" spans="1:5" ht="12.75">
      <c r="A317" s="35" t="s">
        <v>58</v>
      </c>
      <c r="E317" s="40" t="s">
        <v>5</v>
      </c>
    </row>
    <row r="318" spans="1:5" ht="12.75">
      <c r="A318" t="s">
        <v>60</v>
      </c>
      <c r="E318" s="39" t="s">
        <v>5</v>
      </c>
    </row>
    <row r="319" spans="1:16" ht="12.75">
      <c r="A319" t="s">
        <v>50</v>
      </c>
      <c s="34" t="s">
        <v>371</v>
      </c>
      <c s="34" t="s">
        <v>1843</v>
      </c>
      <c s="35" t="s">
        <v>5</v>
      </c>
      <c s="6" t="s">
        <v>1844</v>
      </c>
      <c s="36" t="s">
        <v>1682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86</v>
      </c>
      <c>
        <f>(M319*21)/100</f>
      </c>
      <c t="s">
        <v>28</v>
      </c>
    </row>
    <row r="320" spans="1:5" ht="12.75">
      <c r="A320" s="35" t="s">
        <v>56</v>
      </c>
      <c r="E320" s="39" t="s">
        <v>1844</v>
      </c>
    </row>
    <row r="321" spans="1:5" ht="12.75">
      <c r="A321" s="35" t="s">
        <v>58</v>
      </c>
      <c r="E321" s="40" t="s">
        <v>5</v>
      </c>
    </row>
    <row r="322" spans="1:5" ht="12.75">
      <c r="A322" t="s">
        <v>60</v>
      </c>
      <c r="E322" s="39" t="s">
        <v>5</v>
      </c>
    </row>
    <row r="323" spans="1:16" ht="12.75">
      <c r="A323" t="s">
        <v>50</v>
      </c>
      <c s="34" t="s">
        <v>375</v>
      </c>
      <c s="34" t="s">
        <v>1845</v>
      </c>
      <c s="35" t="s">
        <v>5</v>
      </c>
      <c s="6" t="s">
        <v>1846</v>
      </c>
      <c s="36" t="s">
        <v>1682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86</v>
      </c>
      <c>
        <f>(M323*21)/100</f>
      </c>
      <c t="s">
        <v>28</v>
      </c>
    </row>
    <row r="324" spans="1:5" ht="12.75">
      <c r="A324" s="35" t="s">
        <v>56</v>
      </c>
      <c r="E324" s="39" t="s">
        <v>1846</v>
      </c>
    </row>
    <row r="325" spans="1:5" ht="12.75">
      <c r="A325" s="35" t="s">
        <v>58</v>
      </c>
      <c r="E325" s="40" t="s">
        <v>5</v>
      </c>
    </row>
    <row r="326" spans="1:5" ht="12.75">
      <c r="A326" t="s">
        <v>60</v>
      </c>
      <c r="E326" s="39" t="s">
        <v>5</v>
      </c>
    </row>
    <row r="327" spans="1:16" ht="12.75">
      <c r="A327" t="s">
        <v>50</v>
      </c>
      <c s="34" t="s">
        <v>380</v>
      </c>
      <c s="34" t="s">
        <v>1847</v>
      </c>
      <c s="35" t="s">
        <v>5</v>
      </c>
      <c s="6" t="s">
        <v>1848</v>
      </c>
      <c s="36" t="s">
        <v>1682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86</v>
      </c>
      <c>
        <f>(M327*21)/100</f>
      </c>
      <c t="s">
        <v>28</v>
      </c>
    </row>
    <row r="328" spans="1:5" ht="12.75">
      <c r="A328" s="35" t="s">
        <v>56</v>
      </c>
      <c r="E328" s="39" t="s">
        <v>1848</v>
      </c>
    </row>
    <row r="329" spans="1:5" ht="12.75">
      <c r="A329" s="35" t="s">
        <v>58</v>
      </c>
      <c r="E329" s="40" t="s">
        <v>5</v>
      </c>
    </row>
    <row r="330" spans="1:5" ht="12.75">
      <c r="A330" t="s">
        <v>60</v>
      </c>
      <c r="E330" s="39" t="s">
        <v>5</v>
      </c>
    </row>
    <row r="331" spans="1:16" ht="12.75">
      <c r="A331" t="s">
        <v>50</v>
      </c>
      <c s="34" t="s">
        <v>384</v>
      </c>
      <c s="34" t="s">
        <v>1849</v>
      </c>
      <c s="35" t="s">
        <v>5</v>
      </c>
      <c s="6" t="s">
        <v>1850</v>
      </c>
      <c s="36" t="s">
        <v>1682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86</v>
      </c>
      <c>
        <f>(M331*21)/100</f>
      </c>
      <c t="s">
        <v>28</v>
      </c>
    </row>
    <row r="332" spans="1:5" ht="12.75">
      <c r="A332" s="35" t="s">
        <v>56</v>
      </c>
      <c r="E332" s="39" t="s">
        <v>1850</v>
      </c>
    </row>
    <row r="333" spans="1:5" ht="12.75">
      <c r="A333" s="35" t="s">
        <v>58</v>
      </c>
      <c r="E333" s="40" t="s">
        <v>5</v>
      </c>
    </row>
    <row r="334" spans="1:5" ht="12.75">
      <c r="A334" t="s">
        <v>60</v>
      </c>
      <c r="E334" s="39" t="s">
        <v>5</v>
      </c>
    </row>
    <row r="335" spans="1:16" ht="12.75">
      <c r="A335" t="s">
        <v>50</v>
      </c>
      <c s="34" t="s">
        <v>388</v>
      </c>
      <c s="34" t="s">
        <v>1851</v>
      </c>
      <c s="35" t="s">
        <v>5</v>
      </c>
      <c s="6" t="s">
        <v>1852</v>
      </c>
      <c s="36" t="s">
        <v>1682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86</v>
      </c>
      <c>
        <f>(M335*21)/100</f>
      </c>
      <c t="s">
        <v>28</v>
      </c>
    </row>
    <row r="336" spans="1:5" ht="12.75">
      <c r="A336" s="35" t="s">
        <v>56</v>
      </c>
      <c r="E336" s="39" t="s">
        <v>1852</v>
      </c>
    </row>
    <row r="337" spans="1:5" ht="12.75">
      <c r="A337" s="35" t="s">
        <v>58</v>
      </c>
      <c r="E337" s="40" t="s">
        <v>5</v>
      </c>
    </row>
    <row r="338" spans="1:5" ht="12.75">
      <c r="A338" t="s">
        <v>60</v>
      </c>
      <c r="E338" s="39" t="s">
        <v>5</v>
      </c>
    </row>
    <row r="339" spans="1:16" ht="25.5">
      <c r="A339" t="s">
        <v>50</v>
      </c>
      <c s="34" t="s">
        <v>392</v>
      </c>
      <c s="34" t="s">
        <v>1853</v>
      </c>
      <c s="35" t="s">
        <v>5</v>
      </c>
      <c s="6" t="s">
        <v>1854</v>
      </c>
      <c s="36" t="s">
        <v>1682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86</v>
      </c>
      <c>
        <f>(M339*21)/100</f>
      </c>
      <c t="s">
        <v>28</v>
      </c>
    </row>
    <row r="340" spans="1:5" ht="25.5">
      <c r="A340" s="35" t="s">
        <v>56</v>
      </c>
      <c r="E340" s="39" t="s">
        <v>1854</v>
      </c>
    </row>
    <row r="341" spans="1:5" ht="12.75">
      <c r="A341" s="35" t="s">
        <v>58</v>
      </c>
      <c r="E341" s="40" t="s">
        <v>5</v>
      </c>
    </row>
    <row r="342" spans="1:5" ht="12.75">
      <c r="A342" t="s">
        <v>60</v>
      </c>
      <c r="E342" s="39" t="s">
        <v>5</v>
      </c>
    </row>
    <row r="343" spans="1:16" ht="12.75">
      <c r="A343" t="s">
        <v>50</v>
      </c>
      <c s="34" t="s">
        <v>396</v>
      </c>
      <c s="34" t="s">
        <v>1855</v>
      </c>
      <c s="35" t="s">
        <v>5</v>
      </c>
      <c s="6" t="s">
        <v>1856</v>
      </c>
      <c s="36" t="s">
        <v>1682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86</v>
      </c>
      <c>
        <f>(M343*21)/100</f>
      </c>
      <c t="s">
        <v>28</v>
      </c>
    </row>
    <row r="344" spans="1:5" ht="12.75">
      <c r="A344" s="35" t="s">
        <v>56</v>
      </c>
      <c r="E344" s="39" t="s">
        <v>1856</v>
      </c>
    </row>
    <row r="345" spans="1:5" ht="12.75">
      <c r="A345" s="35" t="s">
        <v>58</v>
      </c>
      <c r="E345" s="40" t="s">
        <v>5</v>
      </c>
    </row>
    <row r="346" spans="1:5" ht="12.75">
      <c r="A346" t="s">
        <v>60</v>
      </c>
      <c r="E346" s="39" t="s">
        <v>5</v>
      </c>
    </row>
    <row r="347" spans="1:16" ht="25.5">
      <c r="A347" t="s">
        <v>50</v>
      </c>
      <c s="34" t="s">
        <v>400</v>
      </c>
      <c s="34" t="s">
        <v>1857</v>
      </c>
      <c s="35" t="s">
        <v>5</v>
      </c>
      <c s="6" t="s">
        <v>1858</v>
      </c>
      <c s="36" t="s">
        <v>1682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86</v>
      </c>
      <c>
        <f>(M347*21)/100</f>
      </c>
      <c t="s">
        <v>28</v>
      </c>
    </row>
    <row r="348" spans="1:5" ht="25.5">
      <c r="A348" s="35" t="s">
        <v>56</v>
      </c>
      <c r="E348" s="39" t="s">
        <v>1858</v>
      </c>
    </row>
    <row r="349" spans="1:5" ht="12.75">
      <c r="A349" s="35" t="s">
        <v>58</v>
      </c>
      <c r="E349" s="40" t="s">
        <v>5</v>
      </c>
    </row>
    <row r="350" spans="1:5" ht="12.75">
      <c r="A350" t="s">
        <v>60</v>
      </c>
      <c r="E350" s="39" t="s">
        <v>5</v>
      </c>
    </row>
    <row r="351" spans="1:16" ht="12.75">
      <c r="A351" t="s">
        <v>50</v>
      </c>
      <c s="34" t="s">
        <v>405</v>
      </c>
      <c s="34" t="s">
        <v>1859</v>
      </c>
      <c s="35" t="s">
        <v>5</v>
      </c>
      <c s="6" t="s">
        <v>1860</v>
      </c>
      <c s="36" t="s">
        <v>1682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86</v>
      </c>
      <c>
        <f>(M351*21)/100</f>
      </c>
      <c t="s">
        <v>28</v>
      </c>
    </row>
    <row r="352" spans="1:5" ht="12.75">
      <c r="A352" s="35" t="s">
        <v>56</v>
      </c>
      <c r="E352" s="39" t="s">
        <v>1860</v>
      </c>
    </row>
    <row r="353" spans="1:5" ht="12.75">
      <c r="A353" s="35" t="s">
        <v>58</v>
      </c>
      <c r="E353" s="40" t="s">
        <v>5</v>
      </c>
    </row>
    <row r="354" spans="1:5" ht="12.75">
      <c r="A354" t="s">
        <v>60</v>
      </c>
      <c r="E354" s="39" t="s">
        <v>5</v>
      </c>
    </row>
    <row r="355" spans="1:16" ht="12.75">
      <c r="A355" t="s">
        <v>50</v>
      </c>
      <c s="34" t="s">
        <v>407</v>
      </c>
      <c s="34" t="s">
        <v>1861</v>
      </c>
      <c s="35" t="s">
        <v>5</v>
      </c>
      <c s="6" t="s">
        <v>1862</v>
      </c>
      <c s="36" t="s">
        <v>1682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86</v>
      </c>
      <c>
        <f>(M355*21)/100</f>
      </c>
      <c t="s">
        <v>28</v>
      </c>
    </row>
    <row r="356" spans="1:5" ht="12.75">
      <c r="A356" s="35" t="s">
        <v>56</v>
      </c>
      <c r="E356" s="39" t="s">
        <v>1862</v>
      </c>
    </row>
    <row r="357" spans="1:5" ht="12.75">
      <c r="A357" s="35" t="s">
        <v>58</v>
      </c>
      <c r="E357" s="40" t="s">
        <v>5</v>
      </c>
    </row>
    <row r="358" spans="1:5" ht="12.75">
      <c r="A358" t="s">
        <v>60</v>
      </c>
      <c r="E358" s="39" t="s">
        <v>5</v>
      </c>
    </row>
    <row r="359" spans="1:16" ht="12.75">
      <c r="A359" t="s">
        <v>50</v>
      </c>
      <c s="34" t="s">
        <v>411</v>
      </c>
      <c s="34" t="s">
        <v>1863</v>
      </c>
      <c s="35" t="s">
        <v>5</v>
      </c>
      <c s="6" t="s">
        <v>1864</v>
      </c>
      <c s="36" t="s">
        <v>1682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86</v>
      </c>
      <c>
        <f>(M359*21)/100</f>
      </c>
      <c t="s">
        <v>28</v>
      </c>
    </row>
    <row r="360" spans="1:5" ht="12.75">
      <c r="A360" s="35" t="s">
        <v>56</v>
      </c>
      <c r="E360" s="39" t="s">
        <v>1864</v>
      </c>
    </row>
    <row r="361" spans="1:5" ht="12.75">
      <c r="A361" s="35" t="s">
        <v>58</v>
      </c>
      <c r="E361" s="40" t="s">
        <v>5</v>
      </c>
    </row>
    <row r="362" spans="1:5" ht="12.75">
      <c r="A362" t="s">
        <v>60</v>
      </c>
      <c r="E362" s="39" t="s">
        <v>5</v>
      </c>
    </row>
    <row r="363" spans="1:16" ht="12.75">
      <c r="A363" t="s">
        <v>50</v>
      </c>
      <c s="34" t="s">
        <v>415</v>
      </c>
      <c s="34" t="s">
        <v>1865</v>
      </c>
      <c s="35" t="s">
        <v>5</v>
      </c>
      <c s="6" t="s">
        <v>1866</v>
      </c>
      <c s="36" t="s">
        <v>1682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86</v>
      </c>
      <c>
        <f>(M363*21)/100</f>
      </c>
      <c t="s">
        <v>28</v>
      </c>
    </row>
    <row r="364" spans="1:5" ht="12.75">
      <c r="A364" s="35" t="s">
        <v>56</v>
      </c>
      <c r="E364" s="39" t="s">
        <v>1866</v>
      </c>
    </row>
    <row r="365" spans="1:5" ht="12.75">
      <c r="A365" s="35" t="s">
        <v>58</v>
      </c>
      <c r="E365" s="40" t="s">
        <v>5</v>
      </c>
    </row>
    <row r="366" spans="1:5" ht="12.75">
      <c r="A366" t="s">
        <v>60</v>
      </c>
      <c r="E366" s="39" t="s">
        <v>5</v>
      </c>
    </row>
    <row r="367" spans="1:16" ht="12.75">
      <c r="A367" t="s">
        <v>50</v>
      </c>
      <c s="34" t="s">
        <v>419</v>
      </c>
      <c s="34" t="s">
        <v>1867</v>
      </c>
      <c s="35" t="s">
        <v>5</v>
      </c>
      <c s="6" t="s">
        <v>1868</v>
      </c>
      <c s="36" t="s">
        <v>1682</v>
      </c>
      <c s="37">
        <v>11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86</v>
      </c>
      <c>
        <f>(M367*21)/100</f>
      </c>
      <c t="s">
        <v>28</v>
      </c>
    </row>
    <row r="368" spans="1:5" ht="12.75">
      <c r="A368" s="35" t="s">
        <v>56</v>
      </c>
      <c r="E368" s="39" t="s">
        <v>1868</v>
      </c>
    </row>
    <row r="369" spans="1:5" ht="12.75">
      <c r="A369" s="35" t="s">
        <v>58</v>
      </c>
      <c r="E369" s="40" t="s">
        <v>5</v>
      </c>
    </row>
    <row r="370" spans="1:5" ht="12.75">
      <c r="A370" t="s">
        <v>60</v>
      </c>
      <c r="E370" s="39" t="s">
        <v>5</v>
      </c>
    </row>
    <row r="371" spans="1:16" ht="12.75">
      <c r="A371" t="s">
        <v>50</v>
      </c>
      <c s="34" t="s">
        <v>423</v>
      </c>
      <c s="34" t="s">
        <v>1869</v>
      </c>
      <c s="35" t="s">
        <v>5</v>
      </c>
      <c s="6" t="s">
        <v>1870</v>
      </c>
      <c s="36" t="s">
        <v>1682</v>
      </c>
      <c s="37">
        <v>16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86</v>
      </c>
      <c>
        <f>(M371*21)/100</f>
      </c>
      <c t="s">
        <v>28</v>
      </c>
    </row>
    <row r="372" spans="1:5" ht="12.75">
      <c r="A372" s="35" t="s">
        <v>56</v>
      </c>
      <c r="E372" s="39" t="s">
        <v>1870</v>
      </c>
    </row>
    <row r="373" spans="1:5" ht="12.75">
      <c r="A373" s="35" t="s">
        <v>58</v>
      </c>
      <c r="E373" s="40" t="s">
        <v>5</v>
      </c>
    </row>
    <row r="374" spans="1:5" ht="12.75">
      <c r="A374" t="s">
        <v>60</v>
      </c>
      <c r="E374" s="39" t="s">
        <v>5</v>
      </c>
    </row>
    <row r="375" spans="1:16" ht="12.75">
      <c r="A375" t="s">
        <v>50</v>
      </c>
      <c s="34" t="s">
        <v>427</v>
      </c>
      <c s="34" t="s">
        <v>1871</v>
      </c>
      <c s="35" t="s">
        <v>5</v>
      </c>
      <c s="6" t="s">
        <v>1872</v>
      </c>
      <c s="36" t="s">
        <v>1682</v>
      </c>
      <c s="37">
        <v>15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86</v>
      </c>
      <c>
        <f>(M375*21)/100</f>
      </c>
      <c t="s">
        <v>28</v>
      </c>
    </row>
    <row r="376" spans="1:5" ht="12.75">
      <c r="A376" s="35" t="s">
        <v>56</v>
      </c>
      <c r="E376" s="39" t="s">
        <v>1872</v>
      </c>
    </row>
    <row r="377" spans="1:5" ht="12.75">
      <c r="A377" s="35" t="s">
        <v>58</v>
      </c>
      <c r="E377" s="40" t="s">
        <v>5</v>
      </c>
    </row>
    <row r="378" spans="1:5" ht="12.75">
      <c r="A378" t="s">
        <v>60</v>
      </c>
      <c r="E378" s="39" t="s">
        <v>5</v>
      </c>
    </row>
    <row r="379" spans="1:16" ht="12.75">
      <c r="A379" t="s">
        <v>50</v>
      </c>
      <c s="34" t="s">
        <v>432</v>
      </c>
      <c s="34" t="s">
        <v>1873</v>
      </c>
      <c s="35" t="s">
        <v>5</v>
      </c>
      <c s="6" t="s">
        <v>1874</v>
      </c>
      <c s="36" t="s">
        <v>1682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86</v>
      </c>
      <c>
        <f>(M379*21)/100</f>
      </c>
      <c t="s">
        <v>28</v>
      </c>
    </row>
    <row r="380" spans="1:5" ht="12.75">
      <c r="A380" s="35" t="s">
        <v>56</v>
      </c>
      <c r="E380" s="39" t="s">
        <v>1874</v>
      </c>
    </row>
    <row r="381" spans="1:5" ht="12.75">
      <c r="A381" s="35" t="s">
        <v>58</v>
      </c>
      <c r="E381" s="40" t="s">
        <v>5</v>
      </c>
    </row>
    <row r="382" spans="1:5" ht="12.75">
      <c r="A382" t="s">
        <v>60</v>
      </c>
      <c r="E382" s="39" t="s">
        <v>5</v>
      </c>
    </row>
    <row r="383" spans="1:16" ht="12.75">
      <c r="A383" t="s">
        <v>50</v>
      </c>
      <c s="34" t="s">
        <v>437</v>
      </c>
      <c s="34" t="s">
        <v>1875</v>
      </c>
      <c s="35" t="s">
        <v>5</v>
      </c>
      <c s="6" t="s">
        <v>1876</v>
      </c>
      <c s="36" t="s">
        <v>1682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86</v>
      </c>
      <c>
        <f>(M383*21)/100</f>
      </c>
      <c t="s">
        <v>28</v>
      </c>
    </row>
    <row r="384" spans="1:5" ht="12.75">
      <c r="A384" s="35" t="s">
        <v>56</v>
      </c>
      <c r="E384" s="39" t="s">
        <v>1876</v>
      </c>
    </row>
    <row r="385" spans="1:5" ht="12.75">
      <c r="A385" s="35" t="s">
        <v>58</v>
      </c>
      <c r="E385" s="40" t="s">
        <v>5</v>
      </c>
    </row>
    <row r="386" spans="1:5" ht="12.75">
      <c r="A386" t="s">
        <v>60</v>
      </c>
      <c r="E386" s="39" t="s">
        <v>5</v>
      </c>
    </row>
    <row r="387" spans="1:16" ht="12.75">
      <c r="A387" t="s">
        <v>50</v>
      </c>
      <c s="34" t="s">
        <v>441</v>
      </c>
      <c s="34" t="s">
        <v>1877</v>
      </c>
      <c s="35" t="s">
        <v>5</v>
      </c>
      <c s="6" t="s">
        <v>1878</v>
      </c>
      <c s="36" t="s">
        <v>1682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86</v>
      </c>
      <c>
        <f>(M387*21)/100</f>
      </c>
      <c t="s">
        <v>28</v>
      </c>
    </row>
    <row r="388" spans="1:5" ht="12.75">
      <c r="A388" s="35" t="s">
        <v>56</v>
      </c>
      <c r="E388" s="39" t="s">
        <v>1878</v>
      </c>
    </row>
    <row r="389" spans="1:5" ht="12.75">
      <c r="A389" s="35" t="s">
        <v>58</v>
      </c>
      <c r="E389" s="40" t="s">
        <v>5</v>
      </c>
    </row>
    <row r="390" spans="1:5" ht="12.75">
      <c r="A390" t="s">
        <v>60</v>
      </c>
      <c r="E390" s="39" t="s">
        <v>5</v>
      </c>
    </row>
    <row r="391" spans="1:16" ht="12.75">
      <c r="A391" t="s">
        <v>50</v>
      </c>
      <c s="34" t="s">
        <v>444</v>
      </c>
      <c s="34" t="s">
        <v>1879</v>
      </c>
      <c s="35" t="s">
        <v>5</v>
      </c>
      <c s="6" t="s">
        <v>1880</v>
      </c>
      <c s="36" t="s">
        <v>1682</v>
      </c>
      <c s="37">
        <v>5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86</v>
      </c>
      <c>
        <f>(M391*21)/100</f>
      </c>
      <c t="s">
        <v>28</v>
      </c>
    </row>
    <row r="392" spans="1:5" ht="12.75">
      <c r="A392" s="35" t="s">
        <v>56</v>
      </c>
      <c r="E392" s="39" t="s">
        <v>1880</v>
      </c>
    </row>
    <row r="393" spans="1:5" ht="12.75">
      <c r="A393" s="35" t="s">
        <v>58</v>
      </c>
      <c r="E393" s="40" t="s">
        <v>5</v>
      </c>
    </row>
    <row r="394" spans="1:5" ht="12.75">
      <c r="A394" t="s">
        <v>60</v>
      </c>
      <c r="E394" s="39" t="s">
        <v>5</v>
      </c>
    </row>
    <row r="395" spans="1:16" ht="12.75">
      <c r="A395" t="s">
        <v>50</v>
      </c>
      <c s="34" t="s">
        <v>448</v>
      </c>
      <c s="34" t="s">
        <v>1881</v>
      </c>
      <c s="35" t="s">
        <v>5</v>
      </c>
      <c s="6" t="s">
        <v>1882</v>
      </c>
      <c s="36" t="s">
        <v>1682</v>
      </c>
      <c s="37">
        <v>32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86</v>
      </c>
      <c>
        <f>(M395*21)/100</f>
      </c>
      <c t="s">
        <v>28</v>
      </c>
    </row>
    <row r="396" spans="1:5" ht="12.75">
      <c r="A396" s="35" t="s">
        <v>56</v>
      </c>
      <c r="E396" s="39" t="s">
        <v>1882</v>
      </c>
    </row>
    <row r="397" spans="1:5" ht="12.75">
      <c r="A397" s="35" t="s">
        <v>58</v>
      </c>
      <c r="E397" s="40" t="s">
        <v>5</v>
      </c>
    </row>
    <row r="398" spans="1:5" ht="12.75">
      <c r="A398" t="s">
        <v>60</v>
      </c>
      <c r="E398" s="39" t="s">
        <v>5</v>
      </c>
    </row>
    <row r="399" spans="1:16" ht="12.75">
      <c r="A399" t="s">
        <v>50</v>
      </c>
      <c s="34" t="s">
        <v>453</v>
      </c>
      <c s="34" t="s">
        <v>1883</v>
      </c>
      <c s="35" t="s">
        <v>5</v>
      </c>
      <c s="6" t="s">
        <v>1884</v>
      </c>
      <c s="36" t="s">
        <v>1682</v>
      </c>
      <c s="37">
        <v>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86</v>
      </c>
      <c>
        <f>(M399*21)/100</f>
      </c>
      <c t="s">
        <v>28</v>
      </c>
    </row>
    <row r="400" spans="1:5" ht="12.75">
      <c r="A400" s="35" t="s">
        <v>56</v>
      </c>
      <c r="E400" s="39" t="s">
        <v>1884</v>
      </c>
    </row>
    <row r="401" spans="1:5" ht="12.75">
      <c r="A401" s="35" t="s">
        <v>58</v>
      </c>
      <c r="E401" s="40" t="s">
        <v>5</v>
      </c>
    </row>
    <row r="402" spans="1:5" ht="12.75">
      <c r="A402" t="s">
        <v>60</v>
      </c>
      <c r="E402" s="39" t="s">
        <v>5</v>
      </c>
    </row>
    <row r="403" spans="1:16" ht="12.75">
      <c r="A403" t="s">
        <v>50</v>
      </c>
      <c s="34" t="s">
        <v>457</v>
      </c>
      <c s="34" t="s">
        <v>1885</v>
      </c>
      <c s="35" t="s">
        <v>5</v>
      </c>
      <c s="6" t="s">
        <v>1886</v>
      </c>
      <c s="36" t="s">
        <v>1682</v>
      </c>
      <c s="37">
        <v>3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86</v>
      </c>
      <c>
        <f>(M403*21)/100</f>
      </c>
      <c t="s">
        <v>28</v>
      </c>
    </row>
    <row r="404" spans="1:5" ht="12.75">
      <c r="A404" s="35" t="s">
        <v>56</v>
      </c>
      <c r="E404" s="39" t="s">
        <v>1886</v>
      </c>
    </row>
    <row r="405" spans="1:5" ht="12.75">
      <c r="A405" s="35" t="s">
        <v>58</v>
      </c>
      <c r="E405" s="40" t="s">
        <v>5</v>
      </c>
    </row>
    <row r="406" spans="1:5" ht="12.75">
      <c r="A406" t="s">
        <v>60</v>
      </c>
      <c r="E406" s="39" t="s">
        <v>5</v>
      </c>
    </row>
    <row r="407" spans="1:16" ht="12.75">
      <c r="A407" t="s">
        <v>50</v>
      </c>
      <c s="34" t="s">
        <v>461</v>
      </c>
      <c s="34" t="s">
        <v>1887</v>
      </c>
      <c s="35" t="s">
        <v>5</v>
      </c>
      <c s="6" t="s">
        <v>1888</v>
      </c>
      <c s="36" t="s">
        <v>1682</v>
      </c>
      <c s="37">
        <v>7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86</v>
      </c>
      <c>
        <f>(M407*21)/100</f>
      </c>
      <c t="s">
        <v>28</v>
      </c>
    </row>
    <row r="408" spans="1:5" ht="12.75">
      <c r="A408" s="35" t="s">
        <v>56</v>
      </c>
      <c r="E408" s="39" t="s">
        <v>1888</v>
      </c>
    </row>
    <row r="409" spans="1:5" ht="12.75">
      <c r="A409" s="35" t="s">
        <v>58</v>
      </c>
      <c r="E409" s="40" t="s">
        <v>5</v>
      </c>
    </row>
    <row r="410" spans="1:5" ht="12.75">
      <c r="A410" t="s">
        <v>60</v>
      </c>
      <c r="E410" s="39" t="s">
        <v>5</v>
      </c>
    </row>
    <row r="411" spans="1:16" ht="12.75">
      <c r="A411" t="s">
        <v>50</v>
      </c>
      <c s="34" t="s">
        <v>465</v>
      </c>
      <c s="34" t="s">
        <v>1889</v>
      </c>
      <c s="35" t="s">
        <v>5</v>
      </c>
      <c s="6" t="s">
        <v>1890</v>
      </c>
      <c s="36" t="s">
        <v>1682</v>
      </c>
      <c s="37">
        <v>21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86</v>
      </c>
      <c>
        <f>(M411*21)/100</f>
      </c>
      <c t="s">
        <v>28</v>
      </c>
    </row>
    <row r="412" spans="1:5" ht="12.75">
      <c r="A412" s="35" t="s">
        <v>56</v>
      </c>
      <c r="E412" s="39" t="s">
        <v>1890</v>
      </c>
    </row>
    <row r="413" spans="1:5" ht="12.75">
      <c r="A413" s="35" t="s">
        <v>58</v>
      </c>
      <c r="E413" s="40" t="s">
        <v>5</v>
      </c>
    </row>
    <row r="414" spans="1:5" ht="12.75">
      <c r="A414" t="s">
        <v>60</v>
      </c>
      <c r="E414" s="39" t="s">
        <v>5</v>
      </c>
    </row>
    <row r="415" spans="1:16" ht="12.75">
      <c r="A415" t="s">
        <v>50</v>
      </c>
      <c s="34" t="s">
        <v>469</v>
      </c>
      <c s="34" t="s">
        <v>1891</v>
      </c>
      <c s="35" t="s">
        <v>5</v>
      </c>
      <c s="6" t="s">
        <v>1892</v>
      </c>
      <c s="36" t="s">
        <v>1682</v>
      </c>
      <c s="37">
        <v>10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86</v>
      </c>
      <c>
        <f>(M415*21)/100</f>
      </c>
      <c t="s">
        <v>28</v>
      </c>
    </row>
    <row r="416" spans="1:5" ht="12.75">
      <c r="A416" s="35" t="s">
        <v>56</v>
      </c>
      <c r="E416" s="39" t="s">
        <v>1892</v>
      </c>
    </row>
    <row r="417" spans="1:5" ht="12.75">
      <c r="A417" s="35" t="s">
        <v>58</v>
      </c>
      <c r="E417" s="40" t="s">
        <v>5</v>
      </c>
    </row>
    <row r="418" spans="1:5" ht="12.75">
      <c r="A418" t="s">
        <v>60</v>
      </c>
      <c r="E418" s="39" t="s">
        <v>5</v>
      </c>
    </row>
    <row r="419" spans="1:16" ht="12.75">
      <c r="A419" t="s">
        <v>50</v>
      </c>
      <c s="34" t="s">
        <v>473</v>
      </c>
      <c s="34" t="s">
        <v>1893</v>
      </c>
      <c s="35" t="s">
        <v>5</v>
      </c>
      <c s="6" t="s">
        <v>1894</v>
      </c>
      <c s="36" t="s">
        <v>1682</v>
      </c>
      <c s="37">
        <v>5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86</v>
      </c>
      <c>
        <f>(M419*21)/100</f>
      </c>
      <c t="s">
        <v>28</v>
      </c>
    </row>
    <row r="420" spans="1:5" ht="12.75">
      <c r="A420" s="35" t="s">
        <v>56</v>
      </c>
      <c r="E420" s="39" t="s">
        <v>1894</v>
      </c>
    </row>
    <row r="421" spans="1:5" ht="12.75">
      <c r="A421" s="35" t="s">
        <v>58</v>
      </c>
      <c r="E421" s="40" t="s">
        <v>5</v>
      </c>
    </row>
    <row r="422" spans="1:5" ht="12.75">
      <c r="A422" t="s">
        <v>60</v>
      </c>
      <c r="E422" s="39" t="s">
        <v>5</v>
      </c>
    </row>
    <row r="423" spans="1:16" ht="12.75">
      <c r="A423" t="s">
        <v>50</v>
      </c>
      <c s="34" t="s">
        <v>477</v>
      </c>
      <c s="34" t="s">
        <v>1895</v>
      </c>
      <c s="35" t="s">
        <v>5</v>
      </c>
      <c s="6" t="s">
        <v>1896</v>
      </c>
      <c s="36" t="s">
        <v>1682</v>
      </c>
      <c s="37">
        <v>2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86</v>
      </c>
      <c>
        <f>(M423*21)/100</f>
      </c>
      <c t="s">
        <v>28</v>
      </c>
    </row>
    <row r="424" spans="1:5" ht="12.75">
      <c r="A424" s="35" t="s">
        <v>56</v>
      </c>
      <c r="E424" s="39" t="s">
        <v>1896</v>
      </c>
    </row>
    <row r="425" spans="1:5" ht="12.75">
      <c r="A425" s="35" t="s">
        <v>58</v>
      </c>
      <c r="E425" s="40" t="s">
        <v>5</v>
      </c>
    </row>
    <row r="426" spans="1:5" ht="12.75">
      <c r="A426" t="s">
        <v>60</v>
      </c>
      <c r="E426" s="39" t="s">
        <v>5</v>
      </c>
    </row>
    <row r="427" spans="1:16" ht="12.75">
      <c r="A427" t="s">
        <v>50</v>
      </c>
      <c s="34" t="s">
        <v>1370</v>
      </c>
      <c s="34" t="s">
        <v>1897</v>
      </c>
      <c s="35" t="s">
        <v>5</v>
      </c>
      <c s="6" t="s">
        <v>1898</v>
      </c>
      <c s="36" t="s">
        <v>1682</v>
      </c>
      <c s="37">
        <v>5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86</v>
      </c>
      <c>
        <f>(M427*21)/100</f>
      </c>
      <c t="s">
        <v>28</v>
      </c>
    </row>
    <row r="428" spans="1:5" ht="12.75">
      <c r="A428" s="35" t="s">
        <v>56</v>
      </c>
      <c r="E428" s="39" t="s">
        <v>1898</v>
      </c>
    </row>
    <row r="429" spans="1:5" ht="12.75">
      <c r="A429" s="35" t="s">
        <v>58</v>
      </c>
      <c r="E429" s="40" t="s">
        <v>5</v>
      </c>
    </row>
    <row r="430" spans="1:5" ht="12.75">
      <c r="A430" t="s">
        <v>60</v>
      </c>
      <c r="E430" s="39" t="s">
        <v>5</v>
      </c>
    </row>
    <row r="431" spans="1:16" ht="12.75">
      <c r="A431" t="s">
        <v>50</v>
      </c>
      <c s="34" t="s">
        <v>1374</v>
      </c>
      <c s="34" t="s">
        <v>1899</v>
      </c>
      <c s="35" t="s">
        <v>5</v>
      </c>
      <c s="6" t="s">
        <v>1900</v>
      </c>
      <c s="36" t="s">
        <v>1682</v>
      </c>
      <c s="37">
        <v>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86</v>
      </c>
      <c>
        <f>(M431*21)/100</f>
      </c>
      <c t="s">
        <v>28</v>
      </c>
    </row>
    <row r="432" spans="1:5" ht="12.75">
      <c r="A432" s="35" t="s">
        <v>56</v>
      </c>
      <c r="E432" s="39" t="s">
        <v>1900</v>
      </c>
    </row>
    <row r="433" spans="1:5" ht="12.75">
      <c r="A433" s="35" t="s">
        <v>58</v>
      </c>
      <c r="E433" s="40" t="s">
        <v>5</v>
      </c>
    </row>
    <row r="434" spans="1:5" ht="12.75">
      <c r="A434" t="s">
        <v>60</v>
      </c>
      <c r="E434" s="39" t="s">
        <v>5</v>
      </c>
    </row>
    <row r="435" spans="1:16" ht="12.75">
      <c r="A435" t="s">
        <v>50</v>
      </c>
      <c s="34" t="s">
        <v>1379</v>
      </c>
      <c s="34" t="s">
        <v>1901</v>
      </c>
      <c s="35" t="s">
        <v>5</v>
      </c>
      <c s="6" t="s">
        <v>1902</v>
      </c>
      <c s="36" t="s">
        <v>1682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86</v>
      </c>
      <c>
        <f>(M435*21)/100</f>
      </c>
      <c t="s">
        <v>28</v>
      </c>
    </row>
    <row r="436" spans="1:5" ht="12.75">
      <c r="A436" s="35" t="s">
        <v>56</v>
      </c>
      <c r="E436" s="39" t="s">
        <v>1902</v>
      </c>
    </row>
    <row r="437" spans="1:5" ht="12.75">
      <c r="A437" s="35" t="s">
        <v>58</v>
      </c>
      <c r="E437" s="40" t="s">
        <v>5</v>
      </c>
    </row>
    <row r="438" spans="1:5" ht="12.75">
      <c r="A438" t="s">
        <v>60</v>
      </c>
      <c r="E438" s="39" t="s">
        <v>5</v>
      </c>
    </row>
    <row r="439" spans="1:16" ht="12.75">
      <c r="A439" t="s">
        <v>50</v>
      </c>
      <c s="34" t="s">
        <v>1383</v>
      </c>
      <c s="34" t="s">
        <v>1903</v>
      </c>
      <c s="35" t="s">
        <v>5</v>
      </c>
      <c s="6" t="s">
        <v>1904</v>
      </c>
      <c s="36" t="s">
        <v>1682</v>
      </c>
      <c s="37">
        <v>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86</v>
      </c>
      <c>
        <f>(M439*21)/100</f>
      </c>
      <c t="s">
        <v>28</v>
      </c>
    </row>
    <row r="440" spans="1:5" ht="12.75">
      <c r="A440" s="35" t="s">
        <v>56</v>
      </c>
      <c r="E440" s="39" t="s">
        <v>1904</v>
      </c>
    </row>
    <row r="441" spans="1:5" ht="12.75">
      <c r="A441" s="35" t="s">
        <v>58</v>
      </c>
      <c r="E441" s="40" t="s">
        <v>5</v>
      </c>
    </row>
    <row r="442" spans="1:5" ht="12.75">
      <c r="A442" t="s">
        <v>60</v>
      </c>
      <c r="E442" s="39" t="s">
        <v>5</v>
      </c>
    </row>
    <row r="443" spans="1:16" ht="12.75">
      <c r="A443" t="s">
        <v>50</v>
      </c>
      <c s="34" t="s">
        <v>1387</v>
      </c>
      <c s="34" t="s">
        <v>1905</v>
      </c>
      <c s="35" t="s">
        <v>5</v>
      </c>
      <c s="6" t="s">
        <v>1906</v>
      </c>
      <c s="36" t="s">
        <v>1682</v>
      </c>
      <c s="37">
        <v>4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86</v>
      </c>
      <c>
        <f>(M443*21)/100</f>
      </c>
      <c t="s">
        <v>28</v>
      </c>
    </row>
    <row r="444" spans="1:5" ht="12.75">
      <c r="A444" s="35" t="s">
        <v>56</v>
      </c>
      <c r="E444" s="39" t="s">
        <v>1906</v>
      </c>
    </row>
    <row r="445" spans="1:5" ht="12.75">
      <c r="A445" s="35" t="s">
        <v>58</v>
      </c>
      <c r="E445" s="40" t="s">
        <v>5</v>
      </c>
    </row>
    <row r="446" spans="1:5" ht="12.75">
      <c r="A446" t="s">
        <v>60</v>
      </c>
      <c r="E446" s="39" t="s">
        <v>5</v>
      </c>
    </row>
    <row r="447" spans="1:16" ht="12.75">
      <c r="A447" t="s">
        <v>50</v>
      </c>
      <c s="34" t="s">
        <v>1392</v>
      </c>
      <c s="34" t="s">
        <v>1907</v>
      </c>
      <c s="35" t="s">
        <v>5</v>
      </c>
      <c s="6" t="s">
        <v>1908</v>
      </c>
      <c s="36" t="s">
        <v>1682</v>
      </c>
      <c s="37">
        <v>1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86</v>
      </c>
      <c>
        <f>(M447*21)/100</f>
      </c>
      <c t="s">
        <v>28</v>
      </c>
    </row>
    <row r="448" spans="1:5" ht="12.75">
      <c r="A448" s="35" t="s">
        <v>56</v>
      </c>
      <c r="E448" s="39" t="s">
        <v>1908</v>
      </c>
    </row>
    <row r="449" spans="1:5" ht="12.75">
      <c r="A449" s="35" t="s">
        <v>58</v>
      </c>
      <c r="E449" s="40" t="s">
        <v>5</v>
      </c>
    </row>
    <row r="450" spans="1:5" ht="12.75">
      <c r="A450" t="s">
        <v>60</v>
      </c>
      <c r="E450" s="39" t="s">
        <v>5</v>
      </c>
    </row>
    <row r="451" spans="1:16" ht="12.75">
      <c r="A451" t="s">
        <v>50</v>
      </c>
      <c s="34" t="s">
        <v>1395</v>
      </c>
      <c s="34" t="s">
        <v>1909</v>
      </c>
      <c s="35" t="s">
        <v>5</v>
      </c>
      <c s="6" t="s">
        <v>1910</v>
      </c>
      <c s="36" t="s">
        <v>1682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86</v>
      </c>
      <c>
        <f>(M451*21)/100</f>
      </c>
      <c t="s">
        <v>28</v>
      </c>
    </row>
    <row r="452" spans="1:5" ht="12.75">
      <c r="A452" s="35" t="s">
        <v>56</v>
      </c>
      <c r="E452" s="39" t="s">
        <v>1910</v>
      </c>
    </row>
    <row r="453" spans="1:5" ht="12.75">
      <c r="A453" s="35" t="s">
        <v>58</v>
      </c>
      <c r="E453" s="40" t="s">
        <v>5</v>
      </c>
    </row>
    <row r="454" spans="1:5" ht="12.75">
      <c r="A454" t="s">
        <v>60</v>
      </c>
      <c r="E454" s="39" t="s">
        <v>5</v>
      </c>
    </row>
    <row r="455" spans="1:16" ht="12.75">
      <c r="A455" t="s">
        <v>50</v>
      </c>
      <c s="34" t="s">
        <v>1400</v>
      </c>
      <c s="34" t="s">
        <v>1911</v>
      </c>
      <c s="35" t="s">
        <v>5</v>
      </c>
      <c s="6" t="s">
        <v>1912</v>
      </c>
      <c s="36" t="s">
        <v>1682</v>
      </c>
      <c s="37">
        <v>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86</v>
      </c>
      <c>
        <f>(M455*21)/100</f>
      </c>
      <c t="s">
        <v>28</v>
      </c>
    </row>
    <row r="456" spans="1:5" ht="12.75">
      <c r="A456" s="35" t="s">
        <v>56</v>
      </c>
      <c r="E456" s="39" t="s">
        <v>1912</v>
      </c>
    </row>
    <row r="457" spans="1:5" ht="12.75">
      <c r="A457" s="35" t="s">
        <v>58</v>
      </c>
      <c r="E457" s="40" t="s">
        <v>5</v>
      </c>
    </row>
    <row r="458" spans="1:5" ht="12.75">
      <c r="A458" t="s">
        <v>60</v>
      </c>
      <c r="E458" s="39" t="s">
        <v>5</v>
      </c>
    </row>
    <row r="459" spans="1:16" ht="12.75">
      <c r="A459" t="s">
        <v>50</v>
      </c>
      <c s="34" t="s">
        <v>1403</v>
      </c>
      <c s="34" t="s">
        <v>1913</v>
      </c>
      <c s="35" t="s">
        <v>5</v>
      </c>
      <c s="6" t="s">
        <v>1914</v>
      </c>
      <c s="36" t="s">
        <v>1682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86</v>
      </c>
      <c>
        <f>(M459*21)/100</f>
      </c>
      <c t="s">
        <v>28</v>
      </c>
    </row>
    <row r="460" spans="1:5" ht="12.75">
      <c r="A460" s="35" t="s">
        <v>56</v>
      </c>
      <c r="E460" s="39" t="s">
        <v>1914</v>
      </c>
    </row>
    <row r="461" spans="1:5" ht="12.75">
      <c r="A461" s="35" t="s">
        <v>58</v>
      </c>
      <c r="E461" s="40" t="s">
        <v>5</v>
      </c>
    </row>
    <row r="462" spans="1:5" ht="12.75">
      <c r="A462" t="s">
        <v>60</v>
      </c>
      <c r="E462" s="39" t="s">
        <v>5</v>
      </c>
    </row>
    <row r="463" spans="1:16" ht="12.75">
      <c r="A463" t="s">
        <v>50</v>
      </c>
      <c s="34" t="s">
        <v>1406</v>
      </c>
      <c s="34" t="s">
        <v>1915</v>
      </c>
      <c s="35" t="s">
        <v>5</v>
      </c>
      <c s="6" t="s">
        <v>1916</v>
      </c>
      <c s="36" t="s">
        <v>1682</v>
      </c>
      <c s="37">
        <v>1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86</v>
      </c>
      <c>
        <f>(M463*21)/100</f>
      </c>
      <c t="s">
        <v>28</v>
      </c>
    </row>
    <row r="464" spans="1:5" ht="12.75">
      <c r="A464" s="35" t="s">
        <v>56</v>
      </c>
      <c r="E464" s="39" t="s">
        <v>1916</v>
      </c>
    </row>
    <row r="465" spans="1:5" ht="12.75">
      <c r="A465" s="35" t="s">
        <v>58</v>
      </c>
      <c r="E465" s="40" t="s">
        <v>5</v>
      </c>
    </row>
    <row r="466" spans="1:5" ht="12.75">
      <c r="A466" t="s">
        <v>60</v>
      </c>
      <c r="E466" s="39" t="s">
        <v>5</v>
      </c>
    </row>
    <row r="467" spans="1:16" ht="12.75">
      <c r="A467" t="s">
        <v>50</v>
      </c>
      <c s="34" t="s">
        <v>1409</v>
      </c>
      <c s="34" t="s">
        <v>1917</v>
      </c>
      <c s="35" t="s">
        <v>5</v>
      </c>
      <c s="6" t="s">
        <v>1918</v>
      </c>
      <c s="36" t="s">
        <v>1682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86</v>
      </c>
      <c>
        <f>(M467*21)/100</f>
      </c>
      <c t="s">
        <v>28</v>
      </c>
    </row>
    <row r="468" spans="1:5" ht="12.75">
      <c r="A468" s="35" t="s">
        <v>56</v>
      </c>
      <c r="E468" s="39" t="s">
        <v>1918</v>
      </c>
    </row>
    <row r="469" spans="1:5" ht="12.75">
      <c r="A469" s="35" t="s">
        <v>58</v>
      </c>
      <c r="E469" s="40" t="s">
        <v>5</v>
      </c>
    </row>
    <row r="470" spans="1:5" ht="12.75">
      <c r="A470" t="s">
        <v>60</v>
      </c>
      <c r="E470" s="39" t="s">
        <v>5</v>
      </c>
    </row>
    <row r="471" spans="1:16" ht="12.75">
      <c r="A471" t="s">
        <v>50</v>
      </c>
      <c s="34" t="s">
        <v>1412</v>
      </c>
      <c s="34" t="s">
        <v>1919</v>
      </c>
      <c s="35" t="s">
        <v>5</v>
      </c>
      <c s="6" t="s">
        <v>1920</v>
      </c>
      <c s="36" t="s">
        <v>1682</v>
      </c>
      <c s="37">
        <v>1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86</v>
      </c>
      <c>
        <f>(M471*21)/100</f>
      </c>
      <c t="s">
        <v>28</v>
      </c>
    </row>
    <row r="472" spans="1:5" ht="12.75">
      <c r="A472" s="35" t="s">
        <v>56</v>
      </c>
      <c r="E472" s="39" t="s">
        <v>1920</v>
      </c>
    </row>
    <row r="473" spans="1:5" ht="12.75">
      <c r="A473" s="35" t="s">
        <v>58</v>
      </c>
      <c r="E473" s="40" t="s">
        <v>5</v>
      </c>
    </row>
    <row r="474" spans="1:5" ht="12.75">
      <c r="A474" t="s">
        <v>60</v>
      </c>
      <c r="E474" s="39" t="s">
        <v>5</v>
      </c>
    </row>
    <row r="475" spans="1:16" ht="12.75">
      <c r="A475" t="s">
        <v>50</v>
      </c>
      <c s="34" t="s">
        <v>1416</v>
      </c>
      <c s="34" t="s">
        <v>1921</v>
      </c>
      <c s="35" t="s">
        <v>5</v>
      </c>
      <c s="6" t="s">
        <v>1922</v>
      </c>
      <c s="36" t="s">
        <v>1682</v>
      </c>
      <c s="37">
        <v>3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86</v>
      </c>
      <c>
        <f>(M475*21)/100</f>
      </c>
      <c t="s">
        <v>28</v>
      </c>
    </row>
    <row r="476" spans="1:5" ht="12.75">
      <c r="A476" s="35" t="s">
        <v>56</v>
      </c>
      <c r="E476" s="39" t="s">
        <v>1922</v>
      </c>
    </row>
    <row r="477" spans="1:5" ht="12.75">
      <c r="A477" s="35" t="s">
        <v>58</v>
      </c>
      <c r="E477" s="40" t="s">
        <v>5</v>
      </c>
    </row>
    <row r="478" spans="1:5" ht="12.75">
      <c r="A478" t="s">
        <v>60</v>
      </c>
      <c r="E478" s="39" t="s">
        <v>5</v>
      </c>
    </row>
    <row r="479" spans="1:16" ht="12.75">
      <c r="A479" t="s">
        <v>50</v>
      </c>
      <c s="34" t="s">
        <v>1420</v>
      </c>
      <c s="34" t="s">
        <v>1923</v>
      </c>
      <c s="35" t="s">
        <v>5</v>
      </c>
      <c s="6" t="s">
        <v>1924</v>
      </c>
      <c s="36" t="s">
        <v>1682</v>
      </c>
      <c s="37">
        <v>1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86</v>
      </c>
      <c>
        <f>(M479*21)/100</f>
      </c>
      <c t="s">
        <v>28</v>
      </c>
    </row>
    <row r="480" spans="1:5" ht="12.75">
      <c r="A480" s="35" t="s">
        <v>56</v>
      </c>
      <c r="E480" s="39" t="s">
        <v>1924</v>
      </c>
    </row>
    <row r="481" spans="1:5" ht="12.75">
      <c r="A481" s="35" t="s">
        <v>58</v>
      </c>
      <c r="E481" s="40" t="s">
        <v>5</v>
      </c>
    </row>
    <row r="482" spans="1:5" ht="12.75">
      <c r="A482" t="s">
        <v>60</v>
      </c>
      <c r="E482" s="39" t="s">
        <v>5</v>
      </c>
    </row>
    <row r="483" spans="1:16" ht="12.75">
      <c r="A483" t="s">
        <v>50</v>
      </c>
      <c s="34" t="s">
        <v>1423</v>
      </c>
      <c s="34" t="s">
        <v>1925</v>
      </c>
      <c s="35" t="s">
        <v>5</v>
      </c>
      <c s="6" t="s">
        <v>1926</v>
      </c>
      <c s="36" t="s">
        <v>1682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86</v>
      </c>
      <c>
        <f>(M483*21)/100</f>
      </c>
      <c t="s">
        <v>28</v>
      </c>
    </row>
    <row r="484" spans="1:5" ht="12.75">
      <c r="A484" s="35" t="s">
        <v>56</v>
      </c>
      <c r="E484" s="39" t="s">
        <v>1926</v>
      </c>
    </row>
    <row r="485" spans="1:5" ht="12.75">
      <c r="A485" s="35" t="s">
        <v>58</v>
      </c>
      <c r="E485" s="40" t="s">
        <v>5</v>
      </c>
    </row>
    <row r="486" spans="1:5" ht="12.75">
      <c r="A486" t="s">
        <v>60</v>
      </c>
      <c r="E486" s="39" t="s">
        <v>5</v>
      </c>
    </row>
    <row r="487" spans="1:16" ht="12.75">
      <c r="A487" t="s">
        <v>50</v>
      </c>
      <c s="34" t="s">
        <v>1427</v>
      </c>
      <c s="34" t="s">
        <v>1927</v>
      </c>
      <c s="35" t="s">
        <v>5</v>
      </c>
      <c s="6" t="s">
        <v>1928</v>
      </c>
      <c s="36" t="s">
        <v>1682</v>
      </c>
      <c s="37">
        <v>1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86</v>
      </c>
      <c>
        <f>(M487*21)/100</f>
      </c>
      <c t="s">
        <v>28</v>
      </c>
    </row>
    <row r="488" spans="1:5" ht="12.75">
      <c r="A488" s="35" t="s">
        <v>56</v>
      </c>
      <c r="E488" s="39" t="s">
        <v>1928</v>
      </c>
    </row>
    <row r="489" spans="1:5" ht="12.75">
      <c r="A489" s="35" t="s">
        <v>58</v>
      </c>
      <c r="E489" s="40" t="s">
        <v>5</v>
      </c>
    </row>
    <row r="490" spans="1:5" ht="12.75">
      <c r="A490" t="s">
        <v>60</v>
      </c>
      <c r="E490" s="39" t="s">
        <v>5</v>
      </c>
    </row>
    <row r="491" spans="1:16" ht="12.75">
      <c r="A491" t="s">
        <v>50</v>
      </c>
      <c s="34" t="s">
        <v>1432</v>
      </c>
      <c s="34" t="s">
        <v>1929</v>
      </c>
      <c s="35" t="s">
        <v>5</v>
      </c>
      <c s="6" t="s">
        <v>1930</v>
      </c>
      <c s="36" t="s">
        <v>1682</v>
      </c>
      <c s="37">
        <v>2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86</v>
      </c>
      <c>
        <f>(M491*21)/100</f>
      </c>
      <c t="s">
        <v>28</v>
      </c>
    </row>
    <row r="492" spans="1:5" ht="12.75">
      <c r="A492" s="35" t="s">
        <v>56</v>
      </c>
      <c r="E492" s="39" t="s">
        <v>1930</v>
      </c>
    </row>
    <row r="493" spans="1:5" ht="12.75">
      <c r="A493" s="35" t="s">
        <v>58</v>
      </c>
      <c r="E493" s="40" t="s">
        <v>5</v>
      </c>
    </row>
    <row r="494" spans="1:5" ht="12.75">
      <c r="A494" t="s">
        <v>60</v>
      </c>
      <c r="E494" s="39" t="s">
        <v>5</v>
      </c>
    </row>
    <row r="495" spans="1:16" ht="12.75">
      <c r="A495" t="s">
        <v>50</v>
      </c>
      <c s="34" t="s">
        <v>1435</v>
      </c>
      <c s="34" t="s">
        <v>1931</v>
      </c>
      <c s="35" t="s">
        <v>5</v>
      </c>
      <c s="6" t="s">
        <v>1932</v>
      </c>
      <c s="36" t="s">
        <v>1795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86</v>
      </c>
      <c>
        <f>(M495*21)/100</f>
      </c>
      <c t="s">
        <v>28</v>
      </c>
    </row>
    <row r="496" spans="1:5" ht="12.75">
      <c r="A496" s="35" t="s">
        <v>56</v>
      </c>
      <c r="E496" s="39" t="s">
        <v>1932</v>
      </c>
    </row>
    <row r="497" spans="1:5" ht="12.75">
      <c r="A497" s="35" t="s">
        <v>58</v>
      </c>
      <c r="E497" s="40" t="s">
        <v>5</v>
      </c>
    </row>
    <row r="498" spans="1:5" ht="12.75">
      <c r="A498" t="s">
        <v>60</v>
      </c>
      <c r="E498" s="39" t="s">
        <v>5</v>
      </c>
    </row>
    <row r="499" spans="1:16" ht="12.75">
      <c r="A499" t="s">
        <v>50</v>
      </c>
      <c s="34" t="s">
        <v>1933</v>
      </c>
      <c s="34" t="s">
        <v>1934</v>
      </c>
      <c s="35" t="s">
        <v>5</v>
      </c>
      <c s="6" t="s">
        <v>1935</v>
      </c>
      <c s="36" t="s">
        <v>1682</v>
      </c>
      <c s="37">
        <v>13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86</v>
      </c>
      <c>
        <f>(M499*21)/100</f>
      </c>
      <c t="s">
        <v>28</v>
      </c>
    </row>
    <row r="500" spans="1:5" ht="12.75">
      <c r="A500" s="35" t="s">
        <v>56</v>
      </c>
      <c r="E500" s="39" t="s">
        <v>1935</v>
      </c>
    </row>
    <row r="501" spans="1:5" ht="12.75">
      <c r="A501" s="35" t="s">
        <v>58</v>
      </c>
      <c r="E501" s="40" t="s">
        <v>5</v>
      </c>
    </row>
    <row r="502" spans="1:5" ht="12.75">
      <c r="A502" t="s">
        <v>60</v>
      </c>
      <c r="E502" s="39" t="s">
        <v>5</v>
      </c>
    </row>
    <row r="503" spans="1:13" ht="12.75">
      <c r="A503" t="s">
        <v>47</v>
      </c>
      <c r="C503" s="31" t="s">
        <v>1936</v>
      </c>
      <c r="E503" s="33" t="s">
        <v>1937</v>
      </c>
      <c r="J503" s="32">
        <f>0</f>
      </c>
      <c s="32">
        <f>0</f>
      </c>
      <c s="32">
        <f>0+L504+L508+L512+L516+L520+L524+L528+L532+L536+L540+L544+L548+L552+L556+L560+L564+L568+L572+L576+L580+L584+L588</f>
      </c>
      <c s="32">
        <f>0+M504+M508+M512+M516+M520+M524+M528+M532+M536+M540+M544+M548+M552+M556+M560+M564+M568+M572+M576+M580+M584+M588</f>
      </c>
    </row>
    <row r="504" spans="1:16" ht="12.75">
      <c r="A504" t="s">
        <v>50</v>
      </c>
      <c s="34" t="s">
        <v>1938</v>
      </c>
      <c s="34" t="s">
        <v>1939</v>
      </c>
      <c s="35" t="s">
        <v>5</v>
      </c>
      <c s="6" t="s">
        <v>1940</v>
      </c>
      <c s="36" t="s">
        <v>66</v>
      </c>
      <c s="37">
        <v>10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86</v>
      </c>
      <c>
        <f>(M504*21)/100</f>
      </c>
      <c t="s">
        <v>28</v>
      </c>
    </row>
    <row r="505" spans="1:5" ht="12.75">
      <c r="A505" s="35" t="s">
        <v>56</v>
      </c>
      <c r="E505" s="39" t="s">
        <v>1940</v>
      </c>
    </row>
    <row r="506" spans="1:5" ht="12.75">
      <c r="A506" s="35" t="s">
        <v>58</v>
      </c>
      <c r="E506" s="40" t="s">
        <v>5</v>
      </c>
    </row>
    <row r="507" spans="1:5" ht="12.75">
      <c r="A507" t="s">
        <v>60</v>
      </c>
      <c r="E507" s="39" t="s">
        <v>5</v>
      </c>
    </row>
    <row r="508" spans="1:16" ht="12.75">
      <c r="A508" t="s">
        <v>50</v>
      </c>
      <c s="34" t="s">
        <v>1438</v>
      </c>
      <c s="34" t="s">
        <v>1941</v>
      </c>
      <c s="35" t="s">
        <v>5</v>
      </c>
      <c s="6" t="s">
        <v>1942</v>
      </c>
      <c s="36" t="s">
        <v>1682</v>
      </c>
      <c s="37">
        <v>3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86</v>
      </c>
      <c>
        <f>(M508*21)/100</f>
      </c>
      <c t="s">
        <v>28</v>
      </c>
    </row>
    <row r="509" spans="1:5" ht="12.75">
      <c r="A509" s="35" t="s">
        <v>56</v>
      </c>
      <c r="E509" s="39" t="s">
        <v>1942</v>
      </c>
    </row>
    <row r="510" spans="1:5" ht="12.75">
      <c r="A510" s="35" t="s">
        <v>58</v>
      </c>
      <c r="E510" s="40" t="s">
        <v>5</v>
      </c>
    </row>
    <row r="511" spans="1:5" ht="12.75">
      <c r="A511" t="s">
        <v>60</v>
      </c>
      <c r="E511" s="39" t="s">
        <v>5</v>
      </c>
    </row>
    <row r="512" spans="1:16" ht="12.75">
      <c r="A512" t="s">
        <v>50</v>
      </c>
      <c s="34" t="s">
        <v>1441</v>
      </c>
      <c s="34" t="s">
        <v>1943</v>
      </c>
      <c s="35" t="s">
        <v>5</v>
      </c>
      <c s="6" t="s">
        <v>1944</v>
      </c>
      <c s="36" t="s">
        <v>1682</v>
      </c>
      <c s="37">
        <v>7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86</v>
      </c>
      <c>
        <f>(M512*21)/100</f>
      </c>
      <c t="s">
        <v>28</v>
      </c>
    </row>
    <row r="513" spans="1:5" ht="12.75">
      <c r="A513" s="35" t="s">
        <v>56</v>
      </c>
      <c r="E513" s="39" t="s">
        <v>1944</v>
      </c>
    </row>
    <row r="514" spans="1:5" ht="12.75">
      <c r="A514" s="35" t="s">
        <v>58</v>
      </c>
      <c r="E514" s="40" t="s">
        <v>5</v>
      </c>
    </row>
    <row r="515" spans="1:5" ht="12.75">
      <c r="A515" t="s">
        <v>60</v>
      </c>
      <c r="E515" s="39" t="s">
        <v>5</v>
      </c>
    </row>
    <row r="516" spans="1:16" ht="12.75">
      <c r="A516" t="s">
        <v>50</v>
      </c>
      <c s="34" t="s">
        <v>1444</v>
      </c>
      <c s="34" t="s">
        <v>1945</v>
      </c>
      <c s="35" t="s">
        <v>5</v>
      </c>
      <c s="6" t="s">
        <v>1946</v>
      </c>
      <c s="36" t="s">
        <v>1682</v>
      </c>
      <c s="37">
        <v>3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86</v>
      </c>
      <c>
        <f>(M516*21)/100</f>
      </c>
      <c t="s">
        <v>28</v>
      </c>
    </row>
    <row r="517" spans="1:5" ht="12.75">
      <c r="A517" s="35" t="s">
        <v>56</v>
      </c>
      <c r="E517" s="39" t="s">
        <v>1946</v>
      </c>
    </row>
    <row r="518" spans="1:5" ht="12.75">
      <c r="A518" s="35" t="s">
        <v>58</v>
      </c>
      <c r="E518" s="40" t="s">
        <v>5</v>
      </c>
    </row>
    <row r="519" spans="1:5" ht="12.75">
      <c r="A519" t="s">
        <v>60</v>
      </c>
      <c r="E519" s="39" t="s">
        <v>5</v>
      </c>
    </row>
    <row r="520" spans="1:16" ht="12.75">
      <c r="A520" t="s">
        <v>50</v>
      </c>
      <c s="34" t="s">
        <v>1449</v>
      </c>
      <c s="34" t="s">
        <v>1947</v>
      </c>
      <c s="35" t="s">
        <v>5</v>
      </c>
      <c s="6" t="s">
        <v>1948</v>
      </c>
      <c s="36" t="s">
        <v>1682</v>
      </c>
      <c s="37">
        <v>6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86</v>
      </c>
      <c>
        <f>(M520*21)/100</f>
      </c>
      <c t="s">
        <v>28</v>
      </c>
    </row>
    <row r="521" spans="1:5" ht="12.75">
      <c r="A521" s="35" t="s">
        <v>56</v>
      </c>
      <c r="E521" s="39" t="s">
        <v>1948</v>
      </c>
    </row>
    <row r="522" spans="1:5" ht="12.75">
      <c r="A522" s="35" t="s">
        <v>58</v>
      </c>
      <c r="E522" s="40" t="s">
        <v>5</v>
      </c>
    </row>
    <row r="523" spans="1:5" ht="12.75">
      <c r="A523" t="s">
        <v>60</v>
      </c>
      <c r="E523" s="39" t="s">
        <v>5</v>
      </c>
    </row>
    <row r="524" spans="1:16" ht="12.75">
      <c r="A524" t="s">
        <v>50</v>
      </c>
      <c s="34" t="s">
        <v>1453</v>
      </c>
      <c s="34" t="s">
        <v>1949</v>
      </c>
      <c s="35" t="s">
        <v>5</v>
      </c>
      <c s="6" t="s">
        <v>1950</v>
      </c>
      <c s="36" t="s">
        <v>66</v>
      </c>
      <c s="37">
        <v>110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86</v>
      </c>
      <c>
        <f>(M524*21)/100</f>
      </c>
      <c t="s">
        <v>28</v>
      </c>
    </row>
    <row r="525" spans="1:5" ht="12.75">
      <c r="A525" s="35" t="s">
        <v>56</v>
      </c>
      <c r="E525" s="39" t="s">
        <v>1950</v>
      </c>
    </row>
    <row r="526" spans="1:5" ht="12.75">
      <c r="A526" s="35" t="s">
        <v>58</v>
      </c>
      <c r="E526" s="40" t="s">
        <v>5</v>
      </c>
    </row>
    <row r="527" spans="1:5" ht="12.75">
      <c r="A527" t="s">
        <v>60</v>
      </c>
      <c r="E527" s="39" t="s">
        <v>5</v>
      </c>
    </row>
    <row r="528" spans="1:16" ht="38.25">
      <c r="A528" t="s">
        <v>50</v>
      </c>
      <c s="34" t="s">
        <v>1457</v>
      </c>
      <c s="34" t="s">
        <v>1951</v>
      </c>
      <c s="35" t="s">
        <v>5</v>
      </c>
      <c s="6" t="s">
        <v>1952</v>
      </c>
      <c s="36" t="s">
        <v>1953</v>
      </c>
      <c s="37">
        <v>56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86</v>
      </c>
      <c>
        <f>(M528*21)/100</f>
      </c>
      <c t="s">
        <v>28</v>
      </c>
    </row>
    <row r="529" spans="1:5" ht="38.25">
      <c r="A529" s="35" t="s">
        <v>56</v>
      </c>
      <c r="E529" s="39" t="s">
        <v>1954</v>
      </c>
    </row>
    <row r="530" spans="1:5" ht="12.75">
      <c r="A530" s="35" t="s">
        <v>58</v>
      </c>
      <c r="E530" s="40" t="s">
        <v>5</v>
      </c>
    </row>
    <row r="531" spans="1:5" ht="12.75">
      <c r="A531" t="s">
        <v>60</v>
      </c>
      <c r="E531" s="39" t="s">
        <v>5</v>
      </c>
    </row>
    <row r="532" spans="1:16" ht="12.75">
      <c r="A532" t="s">
        <v>50</v>
      </c>
      <c s="34" t="s">
        <v>1461</v>
      </c>
      <c s="34" t="s">
        <v>1955</v>
      </c>
      <c s="35" t="s">
        <v>5</v>
      </c>
      <c s="6" t="s">
        <v>1956</v>
      </c>
      <c s="36" t="s">
        <v>66</v>
      </c>
      <c s="37">
        <v>100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86</v>
      </c>
      <c>
        <f>(M532*21)/100</f>
      </c>
      <c t="s">
        <v>28</v>
      </c>
    </row>
    <row r="533" spans="1:5" ht="12.75">
      <c r="A533" s="35" t="s">
        <v>56</v>
      </c>
      <c r="E533" s="39" t="s">
        <v>1956</v>
      </c>
    </row>
    <row r="534" spans="1:5" ht="12.75">
      <c r="A534" s="35" t="s">
        <v>58</v>
      </c>
      <c r="E534" s="40" t="s">
        <v>5</v>
      </c>
    </row>
    <row r="535" spans="1:5" ht="12.75">
      <c r="A535" t="s">
        <v>60</v>
      </c>
      <c r="E535" s="39" t="s">
        <v>5</v>
      </c>
    </row>
    <row r="536" spans="1:16" ht="12.75">
      <c r="A536" t="s">
        <v>50</v>
      </c>
      <c s="34" t="s">
        <v>1464</v>
      </c>
      <c s="34" t="s">
        <v>1957</v>
      </c>
      <c s="35" t="s">
        <v>5</v>
      </c>
      <c s="6" t="s">
        <v>1958</v>
      </c>
      <c s="36" t="s">
        <v>1682</v>
      </c>
      <c s="37">
        <v>90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86</v>
      </c>
      <c>
        <f>(M536*21)/100</f>
      </c>
      <c t="s">
        <v>28</v>
      </c>
    </row>
    <row r="537" spans="1:5" ht="12.75">
      <c r="A537" s="35" t="s">
        <v>56</v>
      </c>
      <c r="E537" s="39" t="s">
        <v>1958</v>
      </c>
    </row>
    <row r="538" spans="1:5" ht="12.75">
      <c r="A538" s="35" t="s">
        <v>58</v>
      </c>
      <c r="E538" s="40" t="s">
        <v>5</v>
      </c>
    </row>
    <row r="539" spans="1:5" ht="12.75">
      <c r="A539" t="s">
        <v>60</v>
      </c>
      <c r="E539" s="39" t="s">
        <v>5</v>
      </c>
    </row>
    <row r="540" spans="1:16" ht="12.75">
      <c r="A540" t="s">
        <v>50</v>
      </c>
      <c s="34" t="s">
        <v>1468</v>
      </c>
      <c s="34" t="s">
        <v>1959</v>
      </c>
      <c s="35" t="s">
        <v>5</v>
      </c>
      <c s="6" t="s">
        <v>1960</v>
      </c>
      <c s="36" t="s">
        <v>1682</v>
      </c>
      <c s="37">
        <v>10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86</v>
      </c>
      <c>
        <f>(M540*21)/100</f>
      </c>
      <c t="s">
        <v>28</v>
      </c>
    </row>
    <row r="541" spans="1:5" ht="12.75">
      <c r="A541" s="35" t="s">
        <v>56</v>
      </c>
      <c r="E541" s="39" t="s">
        <v>1960</v>
      </c>
    </row>
    <row r="542" spans="1:5" ht="12.75">
      <c r="A542" s="35" t="s">
        <v>58</v>
      </c>
      <c r="E542" s="40" t="s">
        <v>5</v>
      </c>
    </row>
    <row r="543" spans="1:5" ht="12.75">
      <c r="A543" t="s">
        <v>60</v>
      </c>
      <c r="E543" s="39" t="s">
        <v>5</v>
      </c>
    </row>
    <row r="544" spans="1:16" ht="12.75">
      <c r="A544" t="s">
        <v>50</v>
      </c>
      <c s="34" t="s">
        <v>1472</v>
      </c>
      <c s="34" t="s">
        <v>1961</v>
      </c>
      <c s="35" t="s">
        <v>5</v>
      </c>
      <c s="6" t="s">
        <v>1962</v>
      </c>
      <c s="36" t="s">
        <v>1682</v>
      </c>
      <c s="37">
        <v>8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86</v>
      </c>
      <c>
        <f>(M544*21)/100</f>
      </c>
      <c t="s">
        <v>28</v>
      </c>
    </row>
    <row r="545" spans="1:5" ht="12.75">
      <c r="A545" s="35" t="s">
        <v>56</v>
      </c>
      <c r="E545" s="39" t="s">
        <v>1962</v>
      </c>
    </row>
    <row r="546" spans="1:5" ht="12.75">
      <c r="A546" s="35" t="s">
        <v>58</v>
      </c>
      <c r="E546" s="40" t="s">
        <v>5</v>
      </c>
    </row>
    <row r="547" spans="1:5" ht="12.75">
      <c r="A547" t="s">
        <v>60</v>
      </c>
      <c r="E547" s="39" t="s">
        <v>5</v>
      </c>
    </row>
    <row r="548" spans="1:16" ht="25.5">
      <c r="A548" t="s">
        <v>50</v>
      </c>
      <c s="34" t="s">
        <v>1476</v>
      </c>
      <c s="34" t="s">
        <v>1963</v>
      </c>
      <c s="35" t="s">
        <v>5</v>
      </c>
      <c s="6" t="s">
        <v>1964</v>
      </c>
      <c s="36" t="s">
        <v>1682</v>
      </c>
      <c s="37">
        <v>3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86</v>
      </c>
      <c>
        <f>(M548*21)/100</f>
      </c>
      <c t="s">
        <v>28</v>
      </c>
    </row>
    <row r="549" spans="1:5" ht="25.5">
      <c r="A549" s="35" t="s">
        <v>56</v>
      </c>
      <c r="E549" s="39" t="s">
        <v>1964</v>
      </c>
    </row>
    <row r="550" spans="1:5" ht="12.75">
      <c r="A550" s="35" t="s">
        <v>58</v>
      </c>
      <c r="E550" s="40" t="s">
        <v>5</v>
      </c>
    </row>
    <row r="551" spans="1:5" ht="12.75">
      <c r="A551" t="s">
        <v>60</v>
      </c>
      <c r="E551" s="39" t="s">
        <v>5</v>
      </c>
    </row>
    <row r="552" spans="1:16" ht="12.75">
      <c r="A552" t="s">
        <v>50</v>
      </c>
      <c s="34" t="s">
        <v>1480</v>
      </c>
      <c s="34" t="s">
        <v>1965</v>
      </c>
      <c s="35" t="s">
        <v>5</v>
      </c>
      <c s="6" t="s">
        <v>1966</v>
      </c>
      <c s="36" t="s">
        <v>251</v>
      </c>
      <c s="37">
        <v>1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86</v>
      </c>
      <c>
        <f>(M552*21)/100</f>
      </c>
      <c t="s">
        <v>28</v>
      </c>
    </row>
    <row r="553" spans="1:5" ht="12.75">
      <c r="A553" s="35" t="s">
        <v>56</v>
      </c>
      <c r="E553" s="39" t="s">
        <v>1966</v>
      </c>
    </row>
    <row r="554" spans="1:5" ht="12.75">
      <c r="A554" s="35" t="s">
        <v>58</v>
      </c>
      <c r="E554" s="40" t="s">
        <v>5</v>
      </c>
    </row>
    <row r="555" spans="1:5" ht="12.75">
      <c r="A555" t="s">
        <v>60</v>
      </c>
      <c r="E555" s="39" t="s">
        <v>5</v>
      </c>
    </row>
    <row r="556" spans="1:16" ht="12.75">
      <c r="A556" t="s">
        <v>50</v>
      </c>
      <c s="34" t="s">
        <v>1484</v>
      </c>
      <c s="34" t="s">
        <v>1967</v>
      </c>
      <c s="35" t="s">
        <v>5</v>
      </c>
      <c s="6" t="s">
        <v>1968</v>
      </c>
      <c s="36" t="s">
        <v>251</v>
      </c>
      <c s="37">
        <v>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86</v>
      </c>
      <c>
        <f>(M556*21)/100</f>
      </c>
      <c t="s">
        <v>28</v>
      </c>
    </row>
    <row r="557" spans="1:5" ht="12.75">
      <c r="A557" s="35" t="s">
        <v>56</v>
      </c>
      <c r="E557" s="39" t="s">
        <v>1968</v>
      </c>
    </row>
    <row r="558" spans="1:5" ht="12.75">
      <c r="A558" s="35" t="s">
        <v>58</v>
      </c>
      <c r="E558" s="40" t="s">
        <v>5</v>
      </c>
    </row>
    <row r="559" spans="1:5" ht="12.75">
      <c r="A559" t="s">
        <v>60</v>
      </c>
      <c r="E559" s="39" t="s">
        <v>5</v>
      </c>
    </row>
    <row r="560" spans="1:16" ht="12.75">
      <c r="A560" t="s">
        <v>50</v>
      </c>
      <c s="34" t="s">
        <v>1488</v>
      </c>
      <c s="34" t="s">
        <v>1969</v>
      </c>
      <c s="35" t="s">
        <v>5</v>
      </c>
      <c s="6" t="s">
        <v>1970</v>
      </c>
      <c s="36" t="s">
        <v>251</v>
      </c>
      <c s="37">
        <v>10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86</v>
      </c>
      <c>
        <f>(M560*21)/100</f>
      </c>
      <c t="s">
        <v>28</v>
      </c>
    </row>
    <row r="561" spans="1:5" ht="12.75">
      <c r="A561" s="35" t="s">
        <v>56</v>
      </c>
      <c r="E561" s="39" t="s">
        <v>1970</v>
      </c>
    </row>
    <row r="562" spans="1:5" ht="12.75">
      <c r="A562" s="35" t="s">
        <v>58</v>
      </c>
      <c r="E562" s="40" t="s">
        <v>5</v>
      </c>
    </row>
    <row r="563" spans="1:5" ht="12.75">
      <c r="A563" t="s">
        <v>60</v>
      </c>
      <c r="E563" s="39" t="s">
        <v>5</v>
      </c>
    </row>
    <row r="564" spans="1:16" ht="12.75">
      <c r="A564" t="s">
        <v>50</v>
      </c>
      <c s="34" t="s">
        <v>1492</v>
      </c>
      <c s="34" t="s">
        <v>1971</v>
      </c>
      <c s="35" t="s">
        <v>5</v>
      </c>
      <c s="6" t="s">
        <v>1972</v>
      </c>
      <c s="36" t="s">
        <v>1682</v>
      </c>
      <c s="37">
        <v>12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86</v>
      </c>
      <c>
        <f>(M564*21)/100</f>
      </c>
      <c t="s">
        <v>28</v>
      </c>
    </row>
    <row r="565" spans="1:5" ht="12.75">
      <c r="A565" s="35" t="s">
        <v>56</v>
      </c>
      <c r="E565" s="39" t="s">
        <v>1972</v>
      </c>
    </row>
    <row r="566" spans="1:5" ht="12.75">
      <c r="A566" s="35" t="s">
        <v>58</v>
      </c>
      <c r="E566" s="40" t="s">
        <v>5</v>
      </c>
    </row>
    <row r="567" spans="1:5" ht="12.75">
      <c r="A567" t="s">
        <v>60</v>
      </c>
      <c r="E567" s="39" t="s">
        <v>5</v>
      </c>
    </row>
    <row r="568" spans="1:16" ht="12.75">
      <c r="A568" t="s">
        <v>50</v>
      </c>
      <c s="34" t="s">
        <v>1495</v>
      </c>
      <c s="34" t="s">
        <v>1973</v>
      </c>
      <c s="35" t="s">
        <v>5</v>
      </c>
      <c s="6" t="s">
        <v>1974</v>
      </c>
      <c s="36" t="s">
        <v>66</v>
      </c>
      <c s="37">
        <v>44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86</v>
      </c>
      <c>
        <f>(M568*21)/100</f>
      </c>
      <c t="s">
        <v>28</v>
      </c>
    </row>
    <row r="569" spans="1:5" ht="12.75">
      <c r="A569" s="35" t="s">
        <v>56</v>
      </c>
      <c r="E569" s="39" t="s">
        <v>1974</v>
      </c>
    </row>
    <row r="570" spans="1:5" ht="12.75">
      <c r="A570" s="35" t="s">
        <v>58</v>
      </c>
      <c r="E570" s="40" t="s">
        <v>5</v>
      </c>
    </row>
    <row r="571" spans="1:5" ht="12.75">
      <c r="A571" t="s">
        <v>60</v>
      </c>
      <c r="E571" s="39" t="s">
        <v>5</v>
      </c>
    </row>
    <row r="572" spans="1:16" ht="12.75">
      <c r="A572" t="s">
        <v>50</v>
      </c>
      <c s="34" t="s">
        <v>1498</v>
      </c>
      <c s="34" t="s">
        <v>1975</v>
      </c>
      <c s="35" t="s">
        <v>5</v>
      </c>
      <c s="6" t="s">
        <v>1976</v>
      </c>
      <c s="36" t="s">
        <v>251</v>
      </c>
      <c s="37">
        <v>3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86</v>
      </c>
      <c>
        <f>(M572*21)/100</f>
      </c>
      <c t="s">
        <v>28</v>
      </c>
    </row>
    <row r="573" spans="1:5" ht="12.75">
      <c r="A573" s="35" t="s">
        <v>56</v>
      </c>
      <c r="E573" s="39" t="s">
        <v>1976</v>
      </c>
    </row>
    <row r="574" spans="1:5" ht="12.75">
      <c r="A574" s="35" t="s">
        <v>58</v>
      </c>
      <c r="E574" s="40" t="s">
        <v>5</v>
      </c>
    </row>
    <row r="575" spans="1:5" ht="12.75">
      <c r="A575" t="s">
        <v>60</v>
      </c>
      <c r="E575" s="39" t="s">
        <v>5</v>
      </c>
    </row>
    <row r="576" spans="1:16" ht="12.75">
      <c r="A576" t="s">
        <v>50</v>
      </c>
      <c s="34" t="s">
        <v>1501</v>
      </c>
      <c s="34" t="s">
        <v>1977</v>
      </c>
      <c s="35" t="s">
        <v>5</v>
      </c>
      <c s="6" t="s">
        <v>1978</v>
      </c>
      <c s="36" t="s">
        <v>251</v>
      </c>
      <c s="37">
        <v>5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86</v>
      </c>
      <c>
        <f>(M576*21)/100</f>
      </c>
      <c t="s">
        <v>28</v>
      </c>
    </row>
    <row r="577" spans="1:5" ht="12.75">
      <c r="A577" s="35" t="s">
        <v>56</v>
      </c>
      <c r="E577" s="39" t="s">
        <v>1978</v>
      </c>
    </row>
    <row r="578" spans="1:5" ht="12.75">
      <c r="A578" s="35" t="s">
        <v>58</v>
      </c>
      <c r="E578" s="40" t="s">
        <v>5</v>
      </c>
    </row>
    <row r="579" spans="1:5" ht="12.75">
      <c r="A579" t="s">
        <v>60</v>
      </c>
      <c r="E579" s="39" t="s">
        <v>5</v>
      </c>
    </row>
    <row r="580" spans="1:16" ht="12.75">
      <c r="A580" t="s">
        <v>50</v>
      </c>
      <c s="34" t="s">
        <v>1506</v>
      </c>
      <c s="34" t="s">
        <v>1979</v>
      </c>
      <c s="35" t="s">
        <v>5</v>
      </c>
      <c s="6" t="s">
        <v>1980</v>
      </c>
      <c s="36" t="s">
        <v>251</v>
      </c>
      <c s="37">
        <v>4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86</v>
      </c>
      <c>
        <f>(M580*21)/100</f>
      </c>
      <c t="s">
        <v>28</v>
      </c>
    </row>
    <row r="581" spans="1:5" ht="12.75">
      <c r="A581" s="35" t="s">
        <v>56</v>
      </c>
      <c r="E581" s="39" t="s">
        <v>1980</v>
      </c>
    </row>
    <row r="582" spans="1:5" ht="12.75">
      <c r="A582" s="35" t="s">
        <v>58</v>
      </c>
      <c r="E582" s="40" t="s">
        <v>5</v>
      </c>
    </row>
    <row r="583" spans="1:5" ht="12.75">
      <c r="A583" t="s">
        <v>60</v>
      </c>
      <c r="E583" s="39" t="s">
        <v>5</v>
      </c>
    </row>
    <row r="584" spans="1:16" ht="12.75">
      <c r="A584" t="s">
        <v>50</v>
      </c>
      <c s="34" t="s">
        <v>1510</v>
      </c>
      <c s="34" t="s">
        <v>1981</v>
      </c>
      <c s="35" t="s">
        <v>5</v>
      </c>
      <c s="6" t="s">
        <v>1982</v>
      </c>
      <c s="36" t="s">
        <v>1682</v>
      </c>
      <c s="37">
        <v>2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86</v>
      </c>
      <c>
        <f>(M584*21)/100</f>
      </c>
      <c t="s">
        <v>28</v>
      </c>
    </row>
    <row r="585" spans="1:5" ht="12.75">
      <c r="A585" s="35" t="s">
        <v>56</v>
      </c>
      <c r="E585" s="39" t="s">
        <v>1982</v>
      </c>
    </row>
    <row r="586" spans="1:5" ht="12.75">
      <c r="A586" s="35" t="s">
        <v>58</v>
      </c>
      <c r="E586" s="40" t="s">
        <v>5</v>
      </c>
    </row>
    <row r="587" spans="1:5" ht="12.75">
      <c r="A587" t="s">
        <v>60</v>
      </c>
      <c r="E587" s="39" t="s">
        <v>5</v>
      </c>
    </row>
    <row r="588" spans="1:16" ht="12.75">
      <c r="A588" t="s">
        <v>50</v>
      </c>
      <c s="34" t="s">
        <v>1514</v>
      </c>
      <c s="34" t="s">
        <v>1983</v>
      </c>
      <c s="35" t="s">
        <v>5</v>
      </c>
      <c s="6" t="s">
        <v>1984</v>
      </c>
      <c s="36" t="s">
        <v>251</v>
      </c>
      <c s="37">
        <v>1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86</v>
      </c>
      <c>
        <f>(M588*21)/100</f>
      </c>
      <c t="s">
        <v>28</v>
      </c>
    </row>
    <row r="589" spans="1:5" ht="12.75">
      <c r="A589" s="35" t="s">
        <v>56</v>
      </c>
      <c r="E589" s="39" t="s">
        <v>1984</v>
      </c>
    </row>
    <row r="590" spans="1:5" ht="12.75">
      <c r="A590" s="35" t="s">
        <v>58</v>
      </c>
      <c r="E590" s="40" t="s">
        <v>5</v>
      </c>
    </row>
    <row r="591" spans="1:5" ht="12.75">
      <c r="A591" t="s">
        <v>60</v>
      </c>
      <c r="E591" s="39" t="s">
        <v>5</v>
      </c>
    </row>
    <row r="592" spans="1:13" ht="12.75">
      <c r="A592" t="s">
        <v>47</v>
      </c>
      <c r="C592" s="31" t="s">
        <v>1985</v>
      </c>
      <c r="E592" s="33" t="s">
        <v>1986</v>
      </c>
      <c r="J592" s="32">
        <f>0</f>
      </c>
      <c s="32">
        <f>0</f>
      </c>
      <c s="32">
        <f>0+L593+L597+L601</f>
      </c>
      <c s="32">
        <f>0+M593+M597+M601</f>
      </c>
    </row>
    <row r="593" spans="1:16" ht="12.75">
      <c r="A593" t="s">
        <v>50</v>
      </c>
      <c s="34" t="s">
        <v>1519</v>
      </c>
      <c s="34" t="s">
        <v>1987</v>
      </c>
      <c s="35" t="s">
        <v>5</v>
      </c>
      <c s="6" t="s">
        <v>1988</v>
      </c>
      <c s="36" t="s">
        <v>251</v>
      </c>
      <c s="37">
        <v>1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86</v>
      </c>
      <c>
        <f>(M593*21)/100</f>
      </c>
      <c t="s">
        <v>28</v>
      </c>
    </row>
    <row r="594" spans="1:5" ht="12.75">
      <c r="A594" s="35" t="s">
        <v>56</v>
      </c>
      <c r="E594" s="39" t="s">
        <v>1988</v>
      </c>
    </row>
    <row r="595" spans="1:5" ht="25.5">
      <c r="A595" s="35" t="s">
        <v>58</v>
      </c>
      <c r="E595" s="40" t="s">
        <v>1989</v>
      </c>
    </row>
    <row r="596" spans="1:5" ht="12.75">
      <c r="A596" t="s">
        <v>60</v>
      </c>
      <c r="E596" s="39" t="s">
        <v>5</v>
      </c>
    </row>
    <row r="597" spans="1:16" ht="12.75">
      <c r="A597" t="s">
        <v>50</v>
      </c>
      <c s="34" t="s">
        <v>1523</v>
      </c>
      <c s="34" t="s">
        <v>1990</v>
      </c>
      <c s="35" t="s">
        <v>5</v>
      </c>
      <c s="6" t="s">
        <v>1991</v>
      </c>
      <c s="36" t="s">
        <v>251</v>
      </c>
      <c s="37">
        <v>1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86</v>
      </c>
      <c>
        <f>(M597*21)/100</f>
      </c>
      <c t="s">
        <v>28</v>
      </c>
    </row>
    <row r="598" spans="1:5" ht="12.75">
      <c r="A598" s="35" t="s">
        <v>56</v>
      </c>
      <c r="E598" s="39" t="s">
        <v>1991</v>
      </c>
    </row>
    <row r="599" spans="1:5" ht="25.5">
      <c r="A599" s="35" t="s">
        <v>58</v>
      </c>
      <c r="E599" s="40" t="s">
        <v>1992</v>
      </c>
    </row>
    <row r="600" spans="1:5" ht="12.75">
      <c r="A600" t="s">
        <v>60</v>
      </c>
      <c r="E600" s="39" t="s">
        <v>5</v>
      </c>
    </row>
    <row r="601" spans="1:16" ht="12.75">
      <c r="A601" t="s">
        <v>50</v>
      </c>
      <c s="34" t="s">
        <v>1527</v>
      </c>
      <c s="34" t="s">
        <v>1993</v>
      </c>
      <c s="35" t="s">
        <v>5</v>
      </c>
      <c s="6" t="s">
        <v>1994</v>
      </c>
      <c s="36" t="s">
        <v>251</v>
      </c>
      <c s="37">
        <v>1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86</v>
      </c>
      <c>
        <f>(M601*21)/100</f>
      </c>
      <c t="s">
        <v>28</v>
      </c>
    </row>
    <row r="602" spans="1:5" ht="12.75">
      <c r="A602" s="35" t="s">
        <v>56</v>
      </c>
      <c r="E602" s="39" t="s">
        <v>1994</v>
      </c>
    </row>
    <row r="603" spans="1:5" ht="25.5">
      <c r="A603" s="35" t="s">
        <v>58</v>
      </c>
      <c r="E603" s="40" t="s">
        <v>1995</v>
      </c>
    </row>
    <row r="604" spans="1:5" ht="12.75">
      <c r="A604" t="s">
        <v>60</v>
      </c>
      <c r="E60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COUNTIFS(L8:L63,"=0",A8:A63,"P")+COUNTIFS(L8:L63,"",A8:A63,"P")+SUM(Q8:Q63)</f>
      </c>
    </row>
    <row r="8" spans="1:13" ht="12.75">
      <c r="A8" t="s">
        <v>45</v>
      </c>
      <c r="C8" s="28" t="s">
        <v>1998</v>
      </c>
      <c r="E8" s="30" t="s">
        <v>1997</v>
      </c>
      <c r="J8" s="29">
        <f>0+J9+J54</f>
      </c>
      <c s="29">
        <f>0+K9+K54</f>
      </c>
      <c s="29">
        <f>0+L9+L54</f>
      </c>
      <c s="29">
        <f>0+M9+M54</f>
      </c>
    </row>
    <row r="9" spans="1:13" ht="12.75">
      <c r="A9" t="s">
        <v>47</v>
      </c>
      <c r="C9" s="31" t="s">
        <v>1999</v>
      </c>
      <c r="E9" s="33" t="s">
        <v>2000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38.25">
      <c r="A10" t="s">
        <v>50</v>
      </c>
      <c s="34" t="s">
        <v>51</v>
      </c>
      <c s="34" t="s">
        <v>2001</v>
      </c>
      <c s="35" t="s">
        <v>5</v>
      </c>
      <c s="6" t="s">
        <v>2002</v>
      </c>
      <c s="36" t="s">
        <v>184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2003</v>
      </c>
    </row>
    <row r="12" spans="1:5" ht="12.75">
      <c r="A12" s="35" t="s">
        <v>58</v>
      </c>
      <c r="E12" s="40" t="s">
        <v>2004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2005</v>
      </c>
      <c s="35" t="s">
        <v>5</v>
      </c>
      <c s="6" t="s">
        <v>2006</v>
      </c>
      <c s="36" t="s">
        <v>184</v>
      </c>
      <c s="37">
        <v>5</v>
      </c>
      <c s="36">
        <v>4E-05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2006</v>
      </c>
    </row>
    <row r="16" spans="1:5" ht="12.75">
      <c r="A16" s="35" t="s">
        <v>58</v>
      </c>
      <c r="E16" s="40" t="s">
        <v>2004</v>
      </c>
    </row>
    <row r="17" spans="1:5" ht="12.75">
      <c r="A17" t="s">
        <v>60</v>
      </c>
      <c r="E17" s="39" t="s">
        <v>5</v>
      </c>
    </row>
    <row r="18" spans="1:16" ht="25.5">
      <c r="A18" t="s">
        <v>50</v>
      </c>
      <c s="34" t="s">
        <v>26</v>
      </c>
      <c s="34" t="s">
        <v>2007</v>
      </c>
      <c s="35" t="s">
        <v>5</v>
      </c>
      <c s="6" t="s">
        <v>2008</v>
      </c>
      <c s="36" t="s">
        <v>66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2008</v>
      </c>
    </row>
    <row r="20" spans="1:5" ht="12.75">
      <c r="A20" s="35" t="s">
        <v>58</v>
      </c>
      <c r="E20" s="40" t="s">
        <v>2009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2010</v>
      </c>
      <c s="35" t="s">
        <v>5</v>
      </c>
      <c s="6" t="s">
        <v>2011</v>
      </c>
      <c s="36" t="s">
        <v>66</v>
      </c>
      <c s="37">
        <v>230</v>
      </c>
      <c s="36">
        <v>0.00017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2011</v>
      </c>
    </row>
    <row r="24" spans="1:5" ht="12.75">
      <c r="A24" s="35" t="s">
        <v>58</v>
      </c>
      <c r="E24" s="40" t="s">
        <v>2012</v>
      </c>
    </row>
    <row r="25" spans="1:5" ht="12.75">
      <c r="A25" t="s">
        <v>60</v>
      </c>
      <c r="E25" s="39" t="s">
        <v>5</v>
      </c>
    </row>
    <row r="26" spans="1:16" ht="25.5">
      <c r="A26" t="s">
        <v>50</v>
      </c>
      <c s="34" t="s">
        <v>73</v>
      </c>
      <c s="34" t="s">
        <v>2013</v>
      </c>
      <c s="35" t="s">
        <v>5</v>
      </c>
      <c s="6" t="s">
        <v>2014</v>
      </c>
      <c s="36" t="s">
        <v>184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2014</v>
      </c>
    </row>
    <row r="28" spans="1:5" ht="25.5">
      <c r="A28" s="35" t="s">
        <v>58</v>
      </c>
      <c r="E28" s="40" t="s">
        <v>2015</v>
      </c>
    </row>
    <row r="29" spans="1:5" ht="12.75">
      <c r="A29" t="s">
        <v>60</v>
      </c>
      <c r="E29" s="39" t="s">
        <v>5</v>
      </c>
    </row>
    <row r="30" spans="1:16" ht="12.75">
      <c r="A30" t="s">
        <v>50</v>
      </c>
      <c s="34" t="s">
        <v>27</v>
      </c>
      <c s="34" t="s">
        <v>2016</v>
      </c>
      <c s="35" t="s">
        <v>5</v>
      </c>
      <c s="6" t="s">
        <v>2017</v>
      </c>
      <c s="36" t="s">
        <v>184</v>
      </c>
      <c s="37">
        <v>5</v>
      </c>
      <c s="36">
        <v>6E-05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2017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2018</v>
      </c>
      <c s="35" t="s">
        <v>5</v>
      </c>
      <c s="6" t="s">
        <v>2019</v>
      </c>
      <c s="36" t="s">
        <v>184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2019</v>
      </c>
    </row>
    <row r="36" spans="1:5" ht="12.75">
      <c r="A36" s="35" t="s">
        <v>58</v>
      </c>
      <c r="E36" s="40" t="s">
        <v>2020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91</v>
      </c>
      <c s="34" t="s">
        <v>2021</v>
      </c>
      <c s="35" t="s">
        <v>5</v>
      </c>
      <c s="6" t="s">
        <v>2022</v>
      </c>
      <c s="36" t="s">
        <v>184</v>
      </c>
      <c s="37">
        <v>2</v>
      </c>
      <c s="36">
        <v>0.0004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2022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6" ht="12.75">
      <c r="A42" t="s">
        <v>50</v>
      </c>
      <c s="34" t="s">
        <v>95</v>
      </c>
      <c s="34" t="s">
        <v>2023</v>
      </c>
      <c s="35" t="s">
        <v>5</v>
      </c>
      <c s="6" t="s">
        <v>2024</v>
      </c>
      <c s="36" t="s">
        <v>184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2024</v>
      </c>
    </row>
    <row r="44" spans="1:5" ht="12.75">
      <c r="A44" s="35" t="s">
        <v>58</v>
      </c>
      <c r="E44" s="40" t="s">
        <v>2004</v>
      </c>
    </row>
    <row r="45" spans="1:5" ht="12.75">
      <c r="A45" t="s">
        <v>60</v>
      </c>
      <c r="E45" s="39" t="s">
        <v>5</v>
      </c>
    </row>
    <row r="46" spans="1:16" ht="12.75">
      <c r="A46" t="s">
        <v>50</v>
      </c>
      <c s="34" t="s">
        <v>100</v>
      </c>
      <c s="34" t="s">
        <v>2025</v>
      </c>
      <c s="35" t="s">
        <v>5</v>
      </c>
      <c s="6" t="s">
        <v>2026</v>
      </c>
      <c s="36" t="s">
        <v>184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28</v>
      </c>
    </row>
    <row r="47" spans="1:5" ht="12.75">
      <c r="A47" s="35" t="s">
        <v>56</v>
      </c>
      <c r="E47" s="39" t="s">
        <v>2026</v>
      </c>
    </row>
    <row r="48" spans="1:5" ht="12.75">
      <c r="A48" s="35" t="s">
        <v>58</v>
      </c>
      <c r="E48" s="40" t="s">
        <v>5</v>
      </c>
    </row>
    <row r="49" spans="1:5" ht="12.75">
      <c r="A49" t="s">
        <v>60</v>
      </c>
      <c r="E49" s="39" t="s">
        <v>5</v>
      </c>
    </row>
    <row r="50" spans="1:16" ht="25.5">
      <c r="A50" t="s">
        <v>50</v>
      </c>
      <c s="34" t="s">
        <v>48</v>
      </c>
      <c s="34" t="s">
        <v>2027</v>
      </c>
      <c s="35" t="s">
        <v>5</v>
      </c>
      <c s="6" t="s">
        <v>2028</v>
      </c>
      <c s="36" t="s">
        <v>184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2028</v>
      </c>
    </row>
    <row r="52" spans="1:5" ht="12.75">
      <c r="A52" s="35" t="s">
        <v>58</v>
      </c>
      <c r="E52" s="40" t="s">
        <v>2029</v>
      </c>
    </row>
    <row r="53" spans="1:5" ht="12.75">
      <c r="A53" t="s">
        <v>60</v>
      </c>
      <c r="E53" s="39" t="s">
        <v>5</v>
      </c>
    </row>
    <row r="54" spans="1:13" ht="12.75">
      <c r="A54" t="s">
        <v>47</v>
      </c>
      <c r="C54" s="31" t="s">
        <v>1671</v>
      </c>
      <c r="E54" s="33" t="s">
        <v>1672</v>
      </c>
      <c r="J54" s="32">
        <f>0</f>
      </c>
      <c s="32">
        <f>0</f>
      </c>
      <c s="32">
        <f>0+L55+L59+L63</f>
      </c>
      <c s="32">
        <f>0+M55+M59+M63</f>
      </c>
    </row>
    <row r="55" spans="1:16" ht="12.75">
      <c r="A55" t="s">
        <v>50</v>
      </c>
      <c s="34" t="s">
        <v>67</v>
      </c>
      <c s="34" t="s">
        <v>2030</v>
      </c>
      <c s="35" t="s">
        <v>5</v>
      </c>
      <c s="6" t="s">
        <v>2031</v>
      </c>
      <c s="36" t="s">
        <v>66</v>
      </c>
      <c s="37">
        <v>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86</v>
      </c>
      <c>
        <f>(M55*21)/100</f>
      </c>
      <c t="s">
        <v>28</v>
      </c>
    </row>
    <row r="56" spans="1:5" ht="12.75">
      <c r="A56" s="35" t="s">
        <v>56</v>
      </c>
      <c r="E56" s="39" t="s">
        <v>2031</v>
      </c>
    </row>
    <row r="57" spans="1:5" ht="25.5">
      <c r="A57" s="35" t="s">
        <v>58</v>
      </c>
      <c r="E57" s="40" t="s">
        <v>2032</v>
      </c>
    </row>
    <row r="58" spans="1:5" ht="12.75">
      <c r="A58" t="s">
        <v>60</v>
      </c>
      <c r="E58" s="39" t="s">
        <v>5</v>
      </c>
    </row>
    <row r="59" spans="1:16" ht="25.5">
      <c r="A59" t="s">
        <v>50</v>
      </c>
      <c s="34" t="s">
        <v>78</v>
      </c>
      <c s="34" t="s">
        <v>2033</v>
      </c>
      <c s="35" t="s">
        <v>5</v>
      </c>
      <c s="6" t="s">
        <v>2034</v>
      </c>
      <c s="36" t="s">
        <v>184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28</v>
      </c>
    </row>
    <row r="60" spans="1:5" ht="25.5">
      <c r="A60" s="35" t="s">
        <v>56</v>
      </c>
      <c r="E60" s="39" t="s">
        <v>2034</v>
      </c>
    </row>
    <row r="61" spans="1:5" ht="12.75">
      <c r="A61" s="35" t="s">
        <v>58</v>
      </c>
      <c r="E61" s="40" t="s">
        <v>2004</v>
      </c>
    </row>
    <row r="62" spans="1:5" ht="12.75">
      <c r="A62" t="s">
        <v>60</v>
      </c>
      <c r="E62" s="39" t="s">
        <v>5</v>
      </c>
    </row>
    <row r="63" spans="1:16" ht="12.75">
      <c r="A63" t="s">
        <v>50</v>
      </c>
      <c s="34" t="s">
        <v>114</v>
      </c>
      <c s="34" t="s">
        <v>2035</v>
      </c>
      <c s="35" t="s">
        <v>5</v>
      </c>
      <c s="6" t="s">
        <v>2036</v>
      </c>
      <c s="36" t="s">
        <v>66</v>
      </c>
      <c s="37">
        <v>200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86</v>
      </c>
      <c>
        <f>(M63*21)/100</f>
      </c>
      <c t="s">
        <v>28</v>
      </c>
    </row>
    <row r="64" spans="1:5" ht="12.75">
      <c r="A64" s="35" t="s">
        <v>56</v>
      </c>
      <c r="E64" s="39" t="s">
        <v>2036</v>
      </c>
    </row>
    <row r="65" spans="1:5" ht="12.75">
      <c r="A65" s="35" t="s">
        <v>58</v>
      </c>
      <c r="E65" s="40" t="s">
        <v>2009</v>
      </c>
    </row>
    <row r="66" spans="1:5" ht="12.75">
      <c r="A66" t="s">
        <v>60</v>
      </c>
      <c r="E6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COUNTIFS(L8:L111,"=0",A8:A111,"P")+COUNTIFS(L8:L111,"",A8:A111,"P")+SUM(Q8:Q111)</f>
      </c>
    </row>
    <row r="8" spans="1:13" ht="12.75">
      <c r="A8" t="s">
        <v>45</v>
      </c>
      <c r="C8" s="28" t="s">
        <v>2039</v>
      </c>
      <c r="E8" s="30" t="s">
        <v>2038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47</v>
      </c>
      <c r="C9" s="31" t="s">
        <v>2040</v>
      </c>
      <c r="E9" s="33" t="s">
        <v>2041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51</v>
      </c>
      <c s="34" t="s">
        <v>2042</v>
      </c>
      <c s="35" t="s">
        <v>5</v>
      </c>
      <c s="6" t="s">
        <v>2043</v>
      </c>
      <c s="36" t="s">
        <v>1682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12.75">
      <c r="A11" s="35" t="s">
        <v>56</v>
      </c>
      <c r="E11" s="39" t="s">
        <v>2043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2044</v>
      </c>
      <c s="35" t="s">
        <v>5</v>
      </c>
      <c s="6" t="s">
        <v>2045</v>
      </c>
      <c s="36" t="s">
        <v>1682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2045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2046</v>
      </c>
      <c s="35" t="s">
        <v>5</v>
      </c>
      <c s="6" t="s">
        <v>2047</v>
      </c>
      <c s="36" t="s">
        <v>1682</v>
      </c>
      <c s="37">
        <v>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2047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2048</v>
      </c>
      <c s="35" t="s">
        <v>5</v>
      </c>
      <c s="6" t="s">
        <v>2049</v>
      </c>
      <c s="36" t="s">
        <v>1682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2049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2050</v>
      </c>
      <c s="35" t="s">
        <v>5</v>
      </c>
      <c s="6" t="s">
        <v>2051</v>
      </c>
      <c s="36" t="s">
        <v>66</v>
      </c>
      <c s="37">
        <v>1200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2051</v>
      </c>
    </row>
    <row r="28" spans="1:5" ht="12.75">
      <c r="A28" s="35" t="s">
        <v>58</v>
      </c>
      <c r="E28" s="40" t="s">
        <v>5</v>
      </c>
    </row>
    <row r="29" spans="1:5" ht="12.75">
      <c r="A29" t="s">
        <v>60</v>
      </c>
      <c r="E29" s="39" t="s">
        <v>5</v>
      </c>
    </row>
    <row r="30" spans="1:16" ht="12.75">
      <c r="A30" t="s">
        <v>50</v>
      </c>
      <c s="34" t="s">
        <v>27</v>
      </c>
      <c s="34" t="s">
        <v>2052</v>
      </c>
      <c s="35" t="s">
        <v>5</v>
      </c>
      <c s="6" t="s">
        <v>2053</v>
      </c>
      <c s="36" t="s">
        <v>66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12.75">
      <c r="A31" s="35" t="s">
        <v>56</v>
      </c>
      <c r="E31" s="39" t="s">
        <v>2053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2054</v>
      </c>
      <c s="35" t="s">
        <v>5</v>
      </c>
      <c s="6" t="s">
        <v>2055</v>
      </c>
      <c s="36" t="s">
        <v>66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2055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91</v>
      </c>
      <c s="34" t="s">
        <v>2056</v>
      </c>
      <c s="35" t="s">
        <v>5</v>
      </c>
      <c s="6" t="s">
        <v>2057</v>
      </c>
      <c s="36" t="s">
        <v>66</v>
      </c>
      <c s="37">
        <v>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28</v>
      </c>
    </row>
    <row r="39" spans="1:5" ht="12.75">
      <c r="A39" s="35" t="s">
        <v>56</v>
      </c>
      <c r="E39" s="39" t="s">
        <v>2057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6" ht="12.75">
      <c r="A42" t="s">
        <v>50</v>
      </c>
      <c s="34" t="s">
        <v>95</v>
      </c>
      <c s="34" t="s">
        <v>2058</v>
      </c>
      <c s="35" t="s">
        <v>5</v>
      </c>
      <c s="6" t="s">
        <v>2059</v>
      </c>
      <c s="36" t="s">
        <v>1682</v>
      </c>
      <c s="37">
        <v>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28</v>
      </c>
    </row>
    <row r="43" spans="1:5" ht="12.75">
      <c r="A43" s="35" t="s">
        <v>56</v>
      </c>
      <c r="E43" s="39" t="s">
        <v>2059</v>
      </c>
    </row>
    <row r="44" spans="1:5" ht="12.75">
      <c r="A44" s="35" t="s">
        <v>58</v>
      </c>
      <c r="E44" s="40" t="s">
        <v>5</v>
      </c>
    </row>
    <row r="45" spans="1:5" ht="12.75">
      <c r="A45" t="s">
        <v>60</v>
      </c>
      <c r="E45" s="39" t="s">
        <v>5</v>
      </c>
    </row>
    <row r="46" spans="1:16" ht="12.75">
      <c r="A46" t="s">
        <v>50</v>
      </c>
      <c s="34" t="s">
        <v>100</v>
      </c>
      <c s="34" t="s">
        <v>2060</v>
      </c>
      <c s="35" t="s">
        <v>5</v>
      </c>
      <c s="6" t="s">
        <v>2061</v>
      </c>
      <c s="36" t="s">
        <v>1682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28</v>
      </c>
    </row>
    <row r="47" spans="1:5" ht="12.75">
      <c r="A47" s="35" t="s">
        <v>56</v>
      </c>
      <c r="E47" s="39" t="s">
        <v>2061</v>
      </c>
    </row>
    <row r="48" spans="1:5" ht="12.75">
      <c r="A48" s="35" t="s">
        <v>58</v>
      </c>
      <c r="E48" s="40" t="s">
        <v>5</v>
      </c>
    </row>
    <row r="49" spans="1:5" ht="12.75">
      <c r="A49" t="s">
        <v>60</v>
      </c>
      <c r="E49" s="39" t="s">
        <v>5</v>
      </c>
    </row>
    <row r="50" spans="1:16" ht="12.75">
      <c r="A50" t="s">
        <v>50</v>
      </c>
      <c s="34" t="s">
        <v>48</v>
      </c>
      <c s="34" t="s">
        <v>2062</v>
      </c>
      <c s="35" t="s">
        <v>5</v>
      </c>
      <c s="6" t="s">
        <v>2063</v>
      </c>
      <c s="36" t="s">
        <v>1682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28</v>
      </c>
    </row>
    <row r="51" spans="1:5" ht="12.75">
      <c r="A51" s="35" t="s">
        <v>56</v>
      </c>
      <c r="E51" s="39" t="s">
        <v>2063</v>
      </c>
    </row>
    <row r="52" spans="1:5" ht="12.75">
      <c r="A52" s="35" t="s">
        <v>58</v>
      </c>
      <c r="E52" s="40" t="s">
        <v>5</v>
      </c>
    </row>
    <row r="53" spans="1:5" ht="12.75">
      <c r="A53" t="s">
        <v>60</v>
      </c>
      <c r="E53" s="39" t="s">
        <v>5</v>
      </c>
    </row>
    <row r="54" spans="1:16" ht="12.75">
      <c r="A54" t="s">
        <v>50</v>
      </c>
      <c s="34" t="s">
        <v>67</v>
      </c>
      <c s="34" t="s">
        <v>2064</v>
      </c>
      <c s="35" t="s">
        <v>5</v>
      </c>
      <c s="6" t="s">
        <v>2065</v>
      </c>
      <c s="36" t="s">
        <v>1682</v>
      </c>
      <c s="37">
        <v>32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28</v>
      </c>
    </row>
    <row r="55" spans="1:5" ht="12.75">
      <c r="A55" s="35" t="s">
        <v>56</v>
      </c>
      <c r="E55" s="39" t="s">
        <v>2065</v>
      </c>
    </row>
    <row r="56" spans="1:5" ht="12.75">
      <c r="A56" s="35" t="s">
        <v>58</v>
      </c>
      <c r="E56" s="40" t="s">
        <v>5</v>
      </c>
    </row>
    <row r="57" spans="1:5" ht="12.75">
      <c r="A57" t="s">
        <v>60</v>
      </c>
      <c r="E57" s="39" t="s">
        <v>5</v>
      </c>
    </row>
    <row r="58" spans="1:16" ht="12.75">
      <c r="A58" t="s">
        <v>50</v>
      </c>
      <c s="34" t="s">
        <v>78</v>
      </c>
      <c s="34" t="s">
        <v>2066</v>
      </c>
      <c s="35" t="s">
        <v>5</v>
      </c>
      <c s="6" t="s">
        <v>2067</v>
      </c>
      <c s="36" t="s">
        <v>1682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28</v>
      </c>
    </row>
    <row r="59" spans="1:5" ht="12.75">
      <c r="A59" s="35" t="s">
        <v>56</v>
      </c>
      <c r="E59" s="39" t="s">
        <v>2067</v>
      </c>
    </row>
    <row r="60" spans="1:5" ht="12.75">
      <c r="A60" s="35" t="s">
        <v>58</v>
      </c>
      <c r="E60" s="40" t="s">
        <v>5</v>
      </c>
    </row>
    <row r="61" spans="1:5" ht="12.75">
      <c r="A61" t="s">
        <v>60</v>
      </c>
      <c r="E61" s="39" t="s">
        <v>5</v>
      </c>
    </row>
    <row r="62" spans="1:16" ht="12.75">
      <c r="A62" t="s">
        <v>50</v>
      </c>
      <c s="34" t="s">
        <v>114</v>
      </c>
      <c s="34" t="s">
        <v>2068</v>
      </c>
      <c s="35" t="s">
        <v>5</v>
      </c>
      <c s="6" t="s">
        <v>2069</v>
      </c>
      <c s="36" t="s">
        <v>251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28</v>
      </c>
    </row>
    <row r="63" spans="1:5" ht="12.75">
      <c r="A63" s="35" t="s">
        <v>56</v>
      </c>
      <c r="E63" s="39" t="s">
        <v>2069</v>
      </c>
    </row>
    <row r="64" spans="1:5" ht="12.75">
      <c r="A64" s="35" t="s">
        <v>58</v>
      </c>
      <c r="E64" s="40" t="s">
        <v>5</v>
      </c>
    </row>
    <row r="65" spans="1:5" ht="12.75">
      <c r="A65" t="s">
        <v>60</v>
      </c>
      <c r="E65" s="39" t="s">
        <v>5</v>
      </c>
    </row>
    <row r="66" spans="1:13" ht="12.75">
      <c r="A66" t="s">
        <v>47</v>
      </c>
      <c r="C66" s="31" t="s">
        <v>2070</v>
      </c>
      <c r="E66" s="33" t="s">
        <v>2071</v>
      </c>
      <c r="J66" s="32">
        <f>0</f>
      </c>
      <c s="32">
        <f>0</f>
      </c>
      <c s="32">
        <f>0+L67+L71+L75+L79+L83+L87+L91+L95+L99+L103+L107+L111</f>
      </c>
      <c s="32">
        <f>0+M67+M71+M75+M79+M83+M87+M91+M95+M99+M103+M107+M111</f>
      </c>
    </row>
    <row r="67" spans="1:16" ht="12.75">
      <c r="A67" t="s">
        <v>50</v>
      </c>
      <c s="34" t="s">
        <v>121</v>
      </c>
      <c s="34" t="s">
        <v>2072</v>
      </c>
      <c s="35" t="s">
        <v>5</v>
      </c>
      <c s="6" t="s">
        <v>2073</v>
      </c>
      <c s="36" t="s">
        <v>1819</v>
      </c>
      <c s="37">
        <v>16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28</v>
      </c>
    </row>
    <row r="68" spans="1:5" ht="12.75">
      <c r="A68" s="35" t="s">
        <v>56</v>
      </c>
      <c r="E68" s="39" t="s">
        <v>2073</v>
      </c>
    </row>
    <row r="69" spans="1:5" ht="12.75">
      <c r="A69" s="35" t="s">
        <v>58</v>
      </c>
      <c r="E69" s="40" t="s">
        <v>5</v>
      </c>
    </row>
    <row r="70" spans="1:5" ht="12.75">
      <c r="A70" t="s">
        <v>60</v>
      </c>
      <c r="E70" s="39" t="s">
        <v>5</v>
      </c>
    </row>
    <row r="71" spans="1:16" ht="12.75">
      <c r="A71" t="s">
        <v>50</v>
      </c>
      <c s="34" t="s">
        <v>89</v>
      </c>
      <c s="34" t="s">
        <v>2074</v>
      </c>
      <c s="35" t="s">
        <v>5</v>
      </c>
      <c s="6" t="s">
        <v>2075</v>
      </c>
      <c s="36" t="s">
        <v>1819</v>
      </c>
      <c s="37">
        <v>24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28</v>
      </c>
    </row>
    <row r="72" spans="1:5" ht="12.75">
      <c r="A72" s="35" t="s">
        <v>56</v>
      </c>
      <c r="E72" s="39" t="s">
        <v>2075</v>
      </c>
    </row>
    <row r="73" spans="1:5" ht="12.75">
      <c r="A73" s="35" t="s">
        <v>58</v>
      </c>
      <c r="E73" s="40" t="s">
        <v>5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109</v>
      </c>
      <c s="34" t="s">
        <v>2076</v>
      </c>
      <c s="35" t="s">
        <v>5</v>
      </c>
      <c s="6" t="s">
        <v>2077</v>
      </c>
      <c s="36" t="s">
        <v>1682</v>
      </c>
      <c s="37">
        <v>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28</v>
      </c>
    </row>
    <row r="76" spans="1:5" ht="12.75">
      <c r="A76" s="35" t="s">
        <v>56</v>
      </c>
      <c r="E76" s="39" t="s">
        <v>2077</v>
      </c>
    </row>
    <row r="77" spans="1:5" ht="12.75">
      <c r="A77" s="35" t="s">
        <v>58</v>
      </c>
      <c r="E77" s="40" t="s">
        <v>5</v>
      </c>
    </row>
    <row r="78" spans="1:5" ht="12.75">
      <c r="A78" t="s">
        <v>60</v>
      </c>
      <c r="E78" s="39" t="s">
        <v>5</v>
      </c>
    </row>
    <row r="79" spans="1:16" ht="12.75">
      <c r="A79" t="s">
        <v>50</v>
      </c>
      <c s="34" t="s">
        <v>129</v>
      </c>
      <c s="34" t="s">
        <v>2078</v>
      </c>
      <c s="35" t="s">
        <v>5</v>
      </c>
      <c s="6" t="s">
        <v>2079</v>
      </c>
      <c s="36" t="s">
        <v>1682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86</v>
      </c>
      <c>
        <f>(M79*21)/100</f>
      </c>
      <c t="s">
        <v>28</v>
      </c>
    </row>
    <row r="80" spans="1:5" ht="12.75">
      <c r="A80" s="35" t="s">
        <v>56</v>
      </c>
      <c r="E80" s="39" t="s">
        <v>2079</v>
      </c>
    </row>
    <row r="81" spans="1:5" ht="12.75">
      <c r="A81" s="35" t="s">
        <v>58</v>
      </c>
      <c r="E81" s="40" t="s">
        <v>5</v>
      </c>
    </row>
    <row r="82" spans="1:5" ht="12.75">
      <c r="A82" t="s">
        <v>60</v>
      </c>
      <c r="E82" s="39" t="s">
        <v>5</v>
      </c>
    </row>
    <row r="83" spans="1:16" ht="12.75">
      <c r="A83" t="s">
        <v>50</v>
      </c>
      <c s="34" t="s">
        <v>135</v>
      </c>
      <c s="34" t="s">
        <v>2080</v>
      </c>
      <c s="35" t="s">
        <v>5</v>
      </c>
      <c s="6" t="s">
        <v>2081</v>
      </c>
      <c s="36" t="s">
        <v>1819</v>
      </c>
      <c s="37">
        <v>24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86</v>
      </c>
      <c>
        <f>(M83*21)/100</f>
      </c>
      <c t="s">
        <v>28</v>
      </c>
    </row>
    <row r="84" spans="1:5" ht="12.75">
      <c r="A84" s="35" t="s">
        <v>56</v>
      </c>
      <c r="E84" s="39" t="s">
        <v>2081</v>
      </c>
    </row>
    <row r="85" spans="1:5" ht="12.75">
      <c r="A85" s="35" t="s">
        <v>58</v>
      </c>
      <c r="E85" s="40" t="s">
        <v>5</v>
      </c>
    </row>
    <row r="86" spans="1:5" ht="12.75">
      <c r="A86" t="s">
        <v>60</v>
      </c>
      <c r="E86" s="39" t="s">
        <v>5</v>
      </c>
    </row>
    <row r="87" spans="1:16" ht="12.75">
      <c r="A87" t="s">
        <v>50</v>
      </c>
      <c s="34" t="s">
        <v>139</v>
      </c>
      <c s="34" t="s">
        <v>2082</v>
      </c>
      <c s="35" t="s">
        <v>5</v>
      </c>
      <c s="6" t="s">
        <v>2083</v>
      </c>
      <c s="36" t="s">
        <v>1819</v>
      </c>
      <c s="37">
        <v>16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86</v>
      </c>
      <c>
        <f>(M87*21)/100</f>
      </c>
      <c t="s">
        <v>28</v>
      </c>
    </row>
    <row r="88" spans="1:5" ht="12.75">
      <c r="A88" s="35" t="s">
        <v>56</v>
      </c>
      <c r="E88" s="39" t="s">
        <v>2083</v>
      </c>
    </row>
    <row r="89" spans="1:5" ht="12.75">
      <c r="A89" s="35" t="s">
        <v>58</v>
      </c>
      <c r="E89" s="40" t="s">
        <v>5</v>
      </c>
    </row>
    <row r="90" spans="1:5" ht="12.75">
      <c r="A90" t="s">
        <v>60</v>
      </c>
      <c r="E90" s="39" t="s">
        <v>5</v>
      </c>
    </row>
    <row r="91" spans="1:16" ht="12.75">
      <c r="A91" t="s">
        <v>50</v>
      </c>
      <c s="34" t="s">
        <v>144</v>
      </c>
      <c s="34" t="s">
        <v>2084</v>
      </c>
      <c s="35" t="s">
        <v>5</v>
      </c>
      <c s="6" t="s">
        <v>2085</v>
      </c>
      <c s="36" t="s">
        <v>1819</v>
      </c>
      <c s="37">
        <v>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86</v>
      </c>
      <c>
        <f>(M91*21)/100</f>
      </c>
      <c t="s">
        <v>28</v>
      </c>
    </row>
    <row r="92" spans="1:5" ht="12.75">
      <c r="A92" s="35" t="s">
        <v>56</v>
      </c>
      <c r="E92" s="39" t="s">
        <v>2085</v>
      </c>
    </row>
    <row r="93" spans="1:5" ht="12.75">
      <c r="A93" s="35" t="s">
        <v>58</v>
      </c>
      <c r="E93" s="40" t="s">
        <v>5</v>
      </c>
    </row>
    <row r="94" spans="1:5" ht="12.75">
      <c r="A94" t="s">
        <v>60</v>
      </c>
      <c r="E94" s="39" t="s">
        <v>5</v>
      </c>
    </row>
    <row r="95" spans="1:16" ht="12.75">
      <c r="A95" t="s">
        <v>50</v>
      </c>
      <c s="34" t="s">
        <v>149</v>
      </c>
      <c s="34" t="s">
        <v>2086</v>
      </c>
      <c s="35" t="s">
        <v>5</v>
      </c>
      <c s="6" t="s">
        <v>2087</v>
      </c>
      <c s="36" t="s">
        <v>1819</v>
      </c>
      <c s="37">
        <v>12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86</v>
      </c>
      <c>
        <f>(M95*21)/100</f>
      </c>
      <c t="s">
        <v>28</v>
      </c>
    </row>
    <row r="96" spans="1:5" ht="12.75">
      <c r="A96" s="35" t="s">
        <v>56</v>
      </c>
      <c r="E96" s="39" t="s">
        <v>2087</v>
      </c>
    </row>
    <row r="97" spans="1:5" ht="12.75">
      <c r="A97" s="35" t="s">
        <v>58</v>
      </c>
      <c r="E97" s="40" t="s">
        <v>5</v>
      </c>
    </row>
    <row r="98" spans="1:5" ht="12.75">
      <c r="A98" t="s">
        <v>60</v>
      </c>
      <c r="E98" s="39" t="s">
        <v>5</v>
      </c>
    </row>
    <row r="99" spans="1:16" ht="12.75">
      <c r="A99" t="s">
        <v>50</v>
      </c>
      <c s="34" t="s">
        <v>153</v>
      </c>
      <c s="34" t="s">
        <v>2088</v>
      </c>
      <c s="35" t="s">
        <v>5</v>
      </c>
      <c s="6" t="s">
        <v>2089</v>
      </c>
      <c s="36" t="s">
        <v>1819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86</v>
      </c>
      <c>
        <f>(M99*21)/100</f>
      </c>
      <c t="s">
        <v>28</v>
      </c>
    </row>
    <row r="100" spans="1:5" ht="12.75">
      <c r="A100" s="35" t="s">
        <v>56</v>
      </c>
      <c r="E100" s="39" t="s">
        <v>2089</v>
      </c>
    </row>
    <row r="101" spans="1:5" ht="12.75">
      <c r="A101" s="35" t="s">
        <v>58</v>
      </c>
      <c r="E101" s="40" t="s">
        <v>5</v>
      </c>
    </row>
    <row r="102" spans="1:5" ht="12.75">
      <c r="A102" t="s">
        <v>60</v>
      </c>
      <c r="E102" s="39" t="s">
        <v>5</v>
      </c>
    </row>
    <row r="103" spans="1:16" ht="12.75">
      <c r="A103" t="s">
        <v>50</v>
      </c>
      <c s="34" t="s">
        <v>157</v>
      </c>
      <c s="34" t="s">
        <v>2090</v>
      </c>
      <c s="35" t="s">
        <v>5</v>
      </c>
      <c s="6" t="s">
        <v>2091</v>
      </c>
      <c s="36" t="s">
        <v>1819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86</v>
      </c>
      <c>
        <f>(M103*21)/100</f>
      </c>
      <c t="s">
        <v>28</v>
      </c>
    </row>
    <row r="104" spans="1:5" ht="12.75">
      <c r="A104" s="35" t="s">
        <v>56</v>
      </c>
      <c r="E104" s="39" t="s">
        <v>2091</v>
      </c>
    </row>
    <row r="105" spans="1:5" ht="12.75">
      <c r="A105" s="35" t="s">
        <v>58</v>
      </c>
      <c r="E105" s="40" t="s">
        <v>5</v>
      </c>
    </row>
    <row r="106" spans="1:5" ht="12.75">
      <c r="A106" t="s">
        <v>60</v>
      </c>
      <c r="E106" s="39" t="s">
        <v>5</v>
      </c>
    </row>
    <row r="107" spans="1:16" ht="12.75">
      <c r="A107" t="s">
        <v>50</v>
      </c>
      <c s="34" t="s">
        <v>161</v>
      </c>
      <c s="34" t="s">
        <v>2092</v>
      </c>
      <c s="35" t="s">
        <v>5</v>
      </c>
      <c s="6" t="s">
        <v>2093</v>
      </c>
      <c s="36" t="s">
        <v>1682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86</v>
      </c>
      <c>
        <f>(M107*21)/100</f>
      </c>
      <c t="s">
        <v>28</v>
      </c>
    </row>
    <row r="108" spans="1:5" ht="12.75">
      <c r="A108" s="35" t="s">
        <v>56</v>
      </c>
      <c r="E108" s="39" t="s">
        <v>2093</v>
      </c>
    </row>
    <row r="109" spans="1:5" ht="12.75">
      <c r="A109" s="35" t="s">
        <v>58</v>
      </c>
      <c r="E109" s="40" t="s">
        <v>5</v>
      </c>
    </row>
    <row r="110" spans="1:5" ht="12.75">
      <c r="A110" t="s">
        <v>60</v>
      </c>
      <c r="E110" s="39" t="s">
        <v>5</v>
      </c>
    </row>
    <row r="111" spans="1:16" ht="12.75">
      <c r="A111" t="s">
        <v>50</v>
      </c>
      <c s="34" t="s">
        <v>164</v>
      </c>
      <c s="34" t="s">
        <v>2094</v>
      </c>
      <c s="35" t="s">
        <v>5</v>
      </c>
      <c s="6" t="s">
        <v>2095</v>
      </c>
      <c s="36" t="s">
        <v>1682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86</v>
      </c>
      <c>
        <f>(M111*21)/100</f>
      </c>
      <c t="s">
        <v>28</v>
      </c>
    </row>
    <row r="112" spans="1:5" ht="12.75">
      <c r="A112" s="35" t="s">
        <v>56</v>
      </c>
      <c r="E112" s="39" t="s">
        <v>2095</v>
      </c>
    </row>
    <row r="113" spans="1:5" ht="12.75">
      <c r="A113" s="35" t="s">
        <v>58</v>
      </c>
      <c r="E113" s="40" t="s">
        <v>5</v>
      </c>
    </row>
    <row r="114" spans="1:5" ht="12.75">
      <c r="A114" t="s">
        <v>60</v>
      </c>
      <c r="E11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2098</v>
      </c>
      <c r="E8" s="30" t="s">
        <v>2097</v>
      </c>
      <c r="J8" s="29">
        <f>0+J9+J14+J19+J28+J33</f>
      </c>
      <c s="29">
        <f>0+K9+K14+K19+K28+K33</f>
      </c>
      <c s="29">
        <f>0+L9+L14+L19+L28+L33</f>
      </c>
      <c s="29">
        <f>0+M9+M14+M19+M28+M33</f>
      </c>
    </row>
    <row r="9" spans="1:13" ht="12.75">
      <c r="A9" t="s">
        <v>47</v>
      </c>
      <c r="C9" s="31" t="s">
        <v>78</v>
      </c>
      <c r="E9" s="33" t="s">
        <v>79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1641</v>
      </c>
      <c s="35" t="s">
        <v>5</v>
      </c>
      <c s="6" t="s">
        <v>1642</v>
      </c>
      <c s="36" t="s">
        <v>76</v>
      </c>
      <c s="37">
        <v>0.259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1642</v>
      </c>
    </row>
    <row r="12" spans="1:5" ht="76.5">
      <c r="A12" s="35" t="s">
        <v>58</v>
      </c>
      <c r="E12" s="41" t="s">
        <v>2099</v>
      </c>
    </row>
    <row r="13" spans="1:5" ht="12.75">
      <c r="A13" t="s">
        <v>60</v>
      </c>
      <c r="E13" s="39" t="s">
        <v>5</v>
      </c>
    </row>
    <row r="14" spans="1:13" ht="12.75">
      <c r="A14" t="s">
        <v>47</v>
      </c>
      <c r="C14" s="31" t="s">
        <v>89</v>
      </c>
      <c r="E14" s="33" t="s">
        <v>90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50</v>
      </c>
      <c s="34" t="s">
        <v>28</v>
      </c>
      <c s="34" t="s">
        <v>104</v>
      </c>
      <c s="35" t="s">
        <v>105</v>
      </c>
      <c s="6" t="s">
        <v>106</v>
      </c>
      <c s="36" t="s">
        <v>76</v>
      </c>
      <c s="37">
        <v>0.259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38.25">
      <c r="A16" s="35" t="s">
        <v>56</v>
      </c>
      <c r="E16" s="39" t="s">
        <v>107</v>
      </c>
    </row>
    <row r="17" spans="1:5" ht="25.5">
      <c r="A17" s="35" t="s">
        <v>58</v>
      </c>
      <c r="E17" s="40" t="s">
        <v>2100</v>
      </c>
    </row>
    <row r="18" spans="1:5" ht="12.75">
      <c r="A18" t="s">
        <v>60</v>
      </c>
      <c r="E18" s="39" t="s">
        <v>5</v>
      </c>
    </row>
    <row r="19" spans="1:13" ht="12.75">
      <c r="A19" t="s">
        <v>47</v>
      </c>
      <c r="C19" s="31" t="s">
        <v>109</v>
      </c>
      <c r="E19" s="33" t="s">
        <v>110</v>
      </c>
      <c r="J19" s="32">
        <f>0</f>
      </c>
      <c s="32">
        <f>0</f>
      </c>
      <c s="32">
        <f>0+L20+L24</f>
      </c>
      <c s="32">
        <f>0+M20+M24</f>
      </c>
    </row>
    <row r="20" spans="1:16" ht="25.5">
      <c r="A20" t="s">
        <v>50</v>
      </c>
      <c s="34" t="s">
        <v>69</v>
      </c>
      <c s="34" t="s">
        <v>1645</v>
      </c>
      <c s="35" t="s">
        <v>123</v>
      </c>
      <c s="6" t="s">
        <v>124</v>
      </c>
      <c s="36" t="s">
        <v>76</v>
      </c>
      <c s="37">
        <v>0.259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55</v>
      </c>
      <c>
        <f>(M20*21)/100</f>
      </c>
      <c t="s">
        <v>28</v>
      </c>
    </row>
    <row r="21" spans="1:5" ht="25.5">
      <c r="A21" s="35" t="s">
        <v>56</v>
      </c>
      <c r="E21" s="39" t="s">
        <v>125</v>
      </c>
    </row>
    <row r="22" spans="1:5" ht="25.5">
      <c r="A22" s="35" t="s">
        <v>58</v>
      </c>
      <c r="E22" s="40" t="s">
        <v>2100</v>
      </c>
    </row>
    <row r="23" spans="1:5" ht="12.75">
      <c r="A23" t="s">
        <v>60</v>
      </c>
      <c r="E23" s="39" t="s">
        <v>5</v>
      </c>
    </row>
    <row r="24" spans="1:16" ht="25.5">
      <c r="A24" t="s">
        <v>50</v>
      </c>
      <c s="34" t="s">
        <v>73</v>
      </c>
      <c s="34" t="s">
        <v>1646</v>
      </c>
      <c s="35" t="s">
        <v>116</v>
      </c>
      <c s="6" t="s">
        <v>1647</v>
      </c>
      <c s="36" t="s">
        <v>118</v>
      </c>
      <c s="37">
        <v>0.44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28</v>
      </c>
    </row>
    <row r="25" spans="1:5" ht="25.5">
      <c r="A25" s="35" t="s">
        <v>56</v>
      </c>
      <c r="E25" s="39" t="s">
        <v>1648</v>
      </c>
    </row>
    <row r="26" spans="1:5" ht="38.25">
      <c r="A26" s="35" t="s">
        <v>58</v>
      </c>
      <c r="E26" s="40" t="s">
        <v>2101</v>
      </c>
    </row>
    <row r="27" spans="1:5" ht="12.75">
      <c r="A27" t="s">
        <v>60</v>
      </c>
      <c r="E27" s="39" t="s">
        <v>5</v>
      </c>
    </row>
    <row r="28" spans="1:13" ht="12.75">
      <c r="A28" t="s">
        <v>47</v>
      </c>
      <c r="C28" s="31" t="s">
        <v>169</v>
      </c>
      <c r="E28" s="33" t="s">
        <v>1650</v>
      </c>
      <c r="J28" s="32">
        <f>0</f>
      </c>
      <c s="32">
        <f>0</f>
      </c>
      <c s="32">
        <f>0+L29</f>
      </c>
      <c s="32">
        <f>0+M29</f>
      </c>
    </row>
    <row r="29" spans="1:16" ht="25.5">
      <c r="A29" t="s">
        <v>50</v>
      </c>
      <c s="34" t="s">
        <v>27</v>
      </c>
      <c s="34" t="s">
        <v>2102</v>
      </c>
      <c s="35" t="s">
        <v>5</v>
      </c>
      <c s="6" t="s">
        <v>2103</v>
      </c>
      <c s="36" t="s">
        <v>76</v>
      </c>
      <c s="37">
        <v>0.259</v>
      </c>
      <c s="36">
        <v>2.50187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28</v>
      </c>
    </row>
    <row r="30" spans="1:5" ht="25.5">
      <c r="A30" s="35" t="s">
        <v>56</v>
      </c>
      <c r="E30" s="39" t="s">
        <v>2103</v>
      </c>
    </row>
    <row r="31" spans="1:5" ht="76.5">
      <c r="A31" s="35" t="s">
        <v>58</v>
      </c>
      <c r="E31" s="41" t="s">
        <v>2104</v>
      </c>
    </row>
    <row r="32" spans="1:5" ht="12.75">
      <c r="A32" t="s">
        <v>60</v>
      </c>
      <c r="E32" s="39" t="s">
        <v>5</v>
      </c>
    </row>
    <row r="33" spans="1:13" ht="12.75">
      <c r="A33" t="s">
        <v>47</v>
      </c>
      <c r="C33" s="31" t="s">
        <v>1608</v>
      </c>
      <c r="E33" s="33" t="s">
        <v>1609</v>
      </c>
      <c r="J33" s="32">
        <f>0</f>
      </c>
      <c s="32">
        <f>0</f>
      </c>
      <c s="32">
        <f>0+L34</f>
      </c>
      <c s="32">
        <f>0+M34</f>
      </c>
    </row>
    <row r="34" spans="1:16" ht="38.25">
      <c r="A34" t="s">
        <v>50</v>
      </c>
      <c s="34" t="s">
        <v>83</v>
      </c>
      <c s="34" t="s">
        <v>1668</v>
      </c>
      <c s="35" t="s">
        <v>5</v>
      </c>
      <c s="6" t="s">
        <v>1669</v>
      </c>
      <c s="36" t="s">
        <v>118</v>
      </c>
      <c s="37">
        <v>0.648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51">
      <c r="A35" s="35" t="s">
        <v>56</v>
      </c>
      <c r="E35" s="39" t="s">
        <v>1670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5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COUNTIFS(L8:L533,"=0",A8:A533,"P")+COUNTIFS(L8:L533,"",A8:A533,"P")+SUM(Q8:Q533)</f>
      </c>
    </row>
    <row r="8" spans="1:13" ht="12.75">
      <c r="A8" t="s">
        <v>45</v>
      </c>
      <c r="C8" s="28" t="s">
        <v>2107</v>
      </c>
      <c r="E8" s="30" t="s">
        <v>2106</v>
      </c>
      <c r="J8" s="29">
        <f>0+J9+J42+J47+J56+J61+J66+J111+J228+J341+J354+J451+J472+J477+J506+J515+J520</f>
      </c>
      <c s="29">
        <f>0+K9+K42+K47+K56+K61+K66+K111+K228+K341+K354+K451+K472+K477+K506+K515+K520</f>
      </c>
      <c s="29">
        <f>0+L9+L42+L47+L56+L61+L66+L111+L228+L341+L354+L451+L472+L477+L506+L515+L520</f>
      </c>
      <c s="29">
        <f>0+M9+M42+M47+M56+M61+M66+M111+M228+M341+M354+M451+M472+M477+M506+M515+M520</f>
      </c>
    </row>
    <row r="9" spans="1:13" ht="12.75">
      <c r="A9" t="s">
        <v>47</v>
      </c>
      <c r="C9" s="31" t="s">
        <v>51</v>
      </c>
      <c r="E9" s="33" t="s">
        <v>2108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50</v>
      </c>
      <c s="34" t="s">
        <v>51</v>
      </c>
      <c s="34" t="s">
        <v>2109</v>
      </c>
      <c s="35" t="s">
        <v>5</v>
      </c>
      <c s="6" t="s">
        <v>2110</v>
      </c>
      <c s="36" t="s">
        <v>76</v>
      </c>
      <c s="37">
        <v>198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12.75">
      <c r="A11" s="35" t="s">
        <v>56</v>
      </c>
      <c r="E11" s="39" t="s">
        <v>2110</v>
      </c>
    </row>
    <row r="12" spans="1:5" ht="25.5">
      <c r="A12" s="35" t="s">
        <v>58</v>
      </c>
      <c r="E12" s="40" t="s">
        <v>2111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2112</v>
      </c>
      <c s="35" t="s">
        <v>5</v>
      </c>
      <c s="6" t="s">
        <v>2113</v>
      </c>
      <c s="36" t="s">
        <v>76</v>
      </c>
      <c s="37">
        <v>198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2113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2114</v>
      </c>
      <c s="35" t="s">
        <v>5</v>
      </c>
      <c s="6" t="s">
        <v>2115</v>
      </c>
      <c s="36" t="s">
        <v>54</v>
      </c>
      <c s="37">
        <v>396</v>
      </c>
      <c s="36">
        <v>0.33264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2115</v>
      </c>
    </row>
    <row r="20" spans="1:5" ht="25.5">
      <c r="A20" s="35" t="s">
        <v>58</v>
      </c>
      <c r="E20" s="40" t="s">
        <v>2116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2117</v>
      </c>
      <c s="35" t="s">
        <v>5</v>
      </c>
      <c s="6" t="s">
        <v>2118</v>
      </c>
      <c s="36" t="s">
        <v>54</v>
      </c>
      <c s="37">
        <v>396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2118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2119</v>
      </c>
      <c s="35" t="s">
        <v>5</v>
      </c>
      <c s="6" t="s">
        <v>2120</v>
      </c>
      <c s="36" t="s">
        <v>76</v>
      </c>
      <c s="37">
        <v>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2120</v>
      </c>
    </row>
    <row r="28" spans="1:5" ht="25.5">
      <c r="A28" s="35" t="s">
        <v>58</v>
      </c>
      <c r="E28" s="40" t="s">
        <v>2121</v>
      </c>
    </row>
    <row r="29" spans="1:5" ht="12.75">
      <c r="A29" t="s">
        <v>60</v>
      </c>
      <c r="E29" s="39" t="s">
        <v>5</v>
      </c>
    </row>
    <row r="30" spans="1:16" ht="12.75">
      <c r="A30" t="s">
        <v>50</v>
      </c>
      <c s="34" t="s">
        <v>95</v>
      </c>
      <c s="34" t="s">
        <v>2122</v>
      </c>
      <c s="35" t="s">
        <v>5</v>
      </c>
      <c s="6" t="s">
        <v>2123</v>
      </c>
      <c s="36" t="s">
        <v>76</v>
      </c>
      <c s="37">
        <v>160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12.75">
      <c r="A31" s="35" t="s">
        <v>56</v>
      </c>
      <c r="E31" s="39" t="s">
        <v>2123</v>
      </c>
    </row>
    <row r="32" spans="1:5" ht="25.5">
      <c r="A32" s="35" t="s">
        <v>58</v>
      </c>
      <c r="E32" s="40" t="s">
        <v>2124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100</v>
      </c>
      <c s="34" t="s">
        <v>2125</v>
      </c>
      <c s="35" t="s">
        <v>5</v>
      </c>
      <c s="6" t="s">
        <v>2126</v>
      </c>
      <c s="36" t="s">
        <v>76</v>
      </c>
      <c s="37">
        <v>29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2126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48</v>
      </c>
      <c s="34" t="s">
        <v>2127</v>
      </c>
      <c s="35" t="s">
        <v>5</v>
      </c>
      <c s="6" t="s">
        <v>2128</v>
      </c>
      <c s="36" t="s">
        <v>76</v>
      </c>
      <c s="37">
        <v>32.538</v>
      </c>
      <c s="36">
        <v>54.33846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28</v>
      </c>
    </row>
    <row r="39" spans="1:5" ht="12.75">
      <c r="A39" s="35" t="s">
        <v>56</v>
      </c>
      <c r="E39" s="39" t="s">
        <v>2128</v>
      </c>
    </row>
    <row r="40" spans="1:5" ht="25.5">
      <c r="A40" s="35" t="s">
        <v>58</v>
      </c>
      <c r="E40" s="40" t="s">
        <v>2129</v>
      </c>
    </row>
    <row r="41" spans="1:5" ht="12.75">
      <c r="A41" t="s">
        <v>60</v>
      </c>
      <c r="E41" s="39" t="s">
        <v>5</v>
      </c>
    </row>
    <row r="42" spans="1:13" ht="12.75">
      <c r="A42" t="s">
        <v>47</v>
      </c>
      <c r="C42" s="31" t="s">
        <v>89</v>
      </c>
      <c r="E42" s="33" t="s">
        <v>90</v>
      </c>
      <c r="J42" s="32">
        <f>0</f>
      </c>
      <c s="32">
        <f>0</f>
      </c>
      <c s="32">
        <f>0+L43</f>
      </c>
      <c s="32">
        <f>0+M43</f>
      </c>
    </row>
    <row r="43" spans="1:16" ht="38.25">
      <c r="A43" t="s">
        <v>50</v>
      </c>
      <c s="34" t="s">
        <v>1449</v>
      </c>
      <c s="34" t="s">
        <v>104</v>
      </c>
      <c s="35" t="s">
        <v>105</v>
      </c>
      <c s="6" t="s">
        <v>106</v>
      </c>
      <c s="36" t="s">
        <v>76</v>
      </c>
      <c s="37">
        <v>39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38.25">
      <c r="A44" s="35" t="s">
        <v>56</v>
      </c>
      <c r="E44" s="39" t="s">
        <v>107</v>
      </c>
    </row>
    <row r="45" spans="1:5" ht="38.25">
      <c r="A45" s="35" t="s">
        <v>58</v>
      </c>
      <c r="E45" s="40" t="s">
        <v>2130</v>
      </c>
    </row>
    <row r="46" spans="1:5" ht="12.75">
      <c r="A46" t="s">
        <v>60</v>
      </c>
      <c r="E46" s="39" t="s">
        <v>5</v>
      </c>
    </row>
    <row r="47" spans="1:13" ht="12.75">
      <c r="A47" t="s">
        <v>47</v>
      </c>
      <c r="C47" s="31" t="s">
        <v>109</v>
      </c>
      <c r="E47" s="33" t="s">
        <v>110</v>
      </c>
      <c r="J47" s="32">
        <f>0</f>
      </c>
      <c s="32">
        <f>0</f>
      </c>
      <c s="32">
        <f>0+L48+L52</f>
      </c>
      <c s="32">
        <f>0+M48+M52</f>
      </c>
    </row>
    <row r="48" spans="1:16" ht="25.5">
      <c r="A48" t="s">
        <v>50</v>
      </c>
      <c s="34" t="s">
        <v>1457</v>
      </c>
      <c s="34" t="s">
        <v>115</v>
      </c>
      <c s="35" t="s">
        <v>116</v>
      </c>
      <c s="6" t="s">
        <v>117</v>
      </c>
      <c s="36" t="s">
        <v>118</v>
      </c>
      <c s="37">
        <v>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25.5">
      <c r="A49" s="35" t="s">
        <v>56</v>
      </c>
      <c r="E49" s="39" t="s">
        <v>119</v>
      </c>
    </row>
    <row r="50" spans="1:5" ht="38.25">
      <c r="A50" s="35" t="s">
        <v>58</v>
      </c>
      <c r="E50" s="40" t="s">
        <v>2131</v>
      </c>
    </row>
    <row r="51" spans="1:5" ht="12.75">
      <c r="A51" t="s">
        <v>60</v>
      </c>
      <c r="E51" s="39" t="s">
        <v>5</v>
      </c>
    </row>
    <row r="52" spans="1:16" ht="25.5">
      <c r="A52" t="s">
        <v>50</v>
      </c>
      <c s="34" t="s">
        <v>1484</v>
      </c>
      <c s="34" t="s">
        <v>122</v>
      </c>
      <c s="35" t="s">
        <v>123</v>
      </c>
      <c s="6" t="s">
        <v>124</v>
      </c>
      <c s="36" t="s">
        <v>76</v>
      </c>
      <c s="37">
        <v>39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25.5">
      <c r="A53" s="35" t="s">
        <v>56</v>
      </c>
      <c r="E53" s="39" t="s">
        <v>125</v>
      </c>
    </row>
    <row r="54" spans="1:5" ht="12.75">
      <c r="A54" s="35" t="s">
        <v>58</v>
      </c>
      <c r="E54" s="40" t="s">
        <v>2132</v>
      </c>
    </row>
    <row r="55" spans="1:5" ht="12.75">
      <c r="A55" t="s">
        <v>60</v>
      </c>
      <c r="E55" s="39" t="s">
        <v>5</v>
      </c>
    </row>
    <row r="56" spans="1:13" ht="12.75">
      <c r="A56" t="s">
        <v>47</v>
      </c>
      <c r="C56" s="31" t="s">
        <v>69</v>
      </c>
      <c r="E56" s="33" t="s">
        <v>2133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50</v>
      </c>
      <c s="34" t="s">
        <v>67</v>
      </c>
      <c s="34" t="s">
        <v>2134</v>
      </c>
      <c s="35" t="s">
        <v>5</v>
      </c>
      <c s="6" t="s">
        <v>2135</v>
      </c>
      <c s="36" t="s">
        <v>76</v>
      </c>
      <c s="37">
        <v>10</v>
      </c>
      <c s="36">
        <v>18.9077</v>
      </c>
      <c s="36">
        <f>ROUND(G57*H57,6)</f>
      </c>
      <c r="L57" s="38">
        <v>0</v>
      </c>
      <c s="32">
        <f>ROUND(ROUND(L57,2)*ROUND(G57,3),2)</f>
      </c>
      <c s="36" t="s">
        <v>86</v>
      </c>
      <c>
        <f>(M57*21)/100</f>
      </c>
      <c t="s">
        <v>28</v>
      </c>
    </row>
    <row r="58" spans="1:5" ht="12.75">
      <c r="A58" s="35" t="s">
        <v>56</v>
      </c>
      <c r="E58" s="39" t="s">
        <v>2135</v>
      </c>
    </row>
    <row r="59" spans="1:5" ht="12.75">
      <c r="A59" s="35" t="s">
        <v>58</v>
      </c>
      <c r="E59" s="40" t="s">
        <v>5</v>
      </c>
    </row>
    <row r="60" spans="1:5" ht="12.75">
      <c r="A60" t="s">
        <v>60</v>
      </c>
      <c r="E60" s="39" t="s">
        <v>5</v>
      </c>
    </row>
    <row r="61" spans="1:13" ht="12.75">
      <c r="A61" t="s">
        <v>47</v>
      </c>
      <c r="C61" s="31" t="s">
        <v>27</v>
      </c>
      <c r="E61" s="33" t="s">
        <v>2136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50</v>
      </c>
      <c s="34" t="s">
        <v>78</v>
      </c>
      <c s="34" t="s">
        <v>2137</v>
      </c>
      <c s="35" t="s">
        <v>5</v>
      </c>
      <c s="6" t="s">
        <v>2138</v>
      </c>
      <c s="36" t="s">
        <v>76</v>
      </c>
      <c s="37">
        <v>14.25</v>
      </c>
      <c s="36">
        <v>32.21954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28</v>
      </c>
    </row>
    <row r="63" spans="1:5" ht="12.75">
      <c r="A63" s="35" t="s">
        <v>56</v>
      </c>
      <c r="E63" s="39" t="s">
        <v>2138</v>
      </c>
    </row>
    <row r="64" spans="1:5" ht="25.5">
      <c r="A64" s="35" t="s">
        <v>58</v>
      </c>
      <c r="E64" s="40" t="s">
        <v>2139</v>
      </c>
    </row>
    <row r="65" spans="1:5" ht="12.75">
      <c r="A65" t="s">
        <v>60</v>
      </c>
      <c r="E65" s="39" t="s">
        <v>5</v>
      </c>
    </row>
    <row r="66" spans="1:13" ht="12.75">
      <c r="A66" t="s">
        <v>47</v>
      </c>
      <c r="C66" s="31" t="s">
        <v>596</v>
      </c>
      <c r="E66" s="33" t="s">
        <v>2140</v>
      </c>
      <c r="J66" s="32">
        <f>0</f>
      </c>
      <c s="32">
        <f>0</f>
      </c>
      <c s="32">
        <f>0+L67+L71+L75+L79+L83+L87+L91+L95+L99+L103+L107</f>
      </c>
      <c s="32">
        <f>0+M67+M71+M75+M79+M83+M87+M91+M95+M99+M103+M107</f>
      </c>
    </row>
    <row r="67" spans="1:16" ht="12.75">
      <c r="A67" t="s">
        <v>50</v>
      </c>
      <c s="34" t="s">
        <v>169</v>
      </c>
      <c s="34" t="s">
        <v>2141</v>
      </c>
      <c s="35" t="s">
        <v>5</v>
      </c>
      <c s="6" t="s">
        <v>2142</v>
      </c>
      <c s="36" t="s">
        <v>66</v>
      </c>
      <c s="37">
        <v>46</v>
      </c>
      <c s="36">
        <v>0.00138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28</v>
      </c>
    </row>
    <row r="68" spans="1:5" ht="12.75">
      <c r="A68" s="35" t="s">
        <v>56</v>
      </c>
      <c r="E68" s="39" t="s">
        <v>2142</v>
      </c>
    </row>
    <row r="69" spans="1:5" ht="12.75">
      <c r="A69" s="35" t="s">
        <v>58</v>
      </c>
      <c r="E69" s="40" t="s">
        <v>5</v>
      </c>
    </row>
    <row r="70" spans="1:5" ht="12.75">
      <c r="A70" t="s">
        <v>60</v>
      </c>
      <c r="E70" s="39" t="s">
        <v>5</v>
      </c>
    </row>
    <row r="71" spans="1:16" ht="12.75">
      <c r="A71" t="s">
        <v>50</v>
      </c>
      <c s="34" t="s">
        <v>173</v>
      </c>
      <c s="34" t="s">
        <v>2143</v>
      </c>
      <c s="35" t="s">
        <v>5</v>
      </c>
      <c s="6" t="s">
        <v>2144</v>
      </c>
      <c s="36" t="s">
        <v>66</v>
      </c>
      <c s="37">
        <v>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28</v>
      </c>
    </row>
    <row r="72" spans="1:5" ht="12.75">
      <c r="A72" s="35" t="s">
        <v>56</v>
      </c>
      <c r="E72" s="39" t="s">
        <v>2144</v>
      </c>
    </row>
    <row r="73" spans="1:5" ht="12.75">
      <c r="A73" s="35" t="s">
        <v>58</v>
      </c>
      <c r="E73" s="40" t="s">
        <v>5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177</v>
      </c>
      <c s="34" t="s">
        <v>2145</v>
      </c>
      <c s="35" t="s">
        <v>5</v>
      </c>
      <c s="6" t="s">
        <v>2146</v>
      </c>
      <c s="36" t="s">
        <v>66</v>
      </c>
      <c s="37">
        <v>112</v>
      </c>
      <c s="36">
        <v>0.00336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28</v>
      </c>
    </row>
    <row r="76" spans="1:5" ht="12.75">
      <c r="A76" s="35" t="s">
        <v>56</v>
      </c>
      <c r="E76" s="39" t="s">
        <v>2146</v>
      </c>
    </row>
    <row r="77" spans="1:5" ht="25.5">
      <c r="A77" s="35" t="s">
        <v>58</v>
      </c>
      <c r="E77" s="40" t="s">
        <v>2147</v>
      </c>
    </row>
    <row r="78" spans="1:5" ht="12.75">
      <c r="A78" t="s">
        <v>60</v>
      </c>
      <c r="E78" s="39" t="s">
        <v>5</v>
      </c>
    </row>
    <row r="79" spans="1:16" ht="12.75">
      <c r="A79" t="s">
        <v>50</v>
      </c>
      <c s="34" t="s">
        <v>181</v>
      </c>
      <c s="34" t="s">
        <v>2148</v>
      </c>
      <c s="35" t="s">
        <v>5</v>
      </c>
      <c s="6" t="s">
        <v>2149</v>
      </c>
      <c s="36" t="s">
        <v>66</v>
      </c>
      <c s="37">
        <v>112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86</v>
      </c>
      <c>
        <f>(M79*21)/100</f>
      </c>
      <c t="s">
        <v>28</v>
      </c>
    </row>
    <row r="80" spans="1:5" ht="12.75">
      <c r="A80" s="35" t="s">
        <v>56</v>
      </c>
      <c r="E80" s="39" t="s">
        <v>2149</v>
      </c>
    </row>
    <row r="81" spans="1:5" ht="12.75">
      <c r="A81" s="35" t="s">
        <v>58</v>
      </c>
      <c r="E81" s="40" t="s">
        <v>5</v>
      </c>
    </row>
    <row r="82" spans="1:5" ht="12.75">
      <c r="A82" t="s">
        <v>60</v>
      </c>
      <c r="E82" s="39" t="s">
        <v>5</v>
      </c>
    </row>
    <row r="83" spans="1:16" ht="12.75">
      <c r="A83" t="s">
        <v>50</v>
      </c>
      <c s="34" t="s">
        <v>185</v>
      </c>
      <c s="34" t="s">
        <v>2150</v>
      </c>
      <c s="35" t="s">
        <v>5</v>
      </c>
      <c s="6" t="s">
        <v>2151</v>
      </c>
      <c s="36" t="s">
        <v>66</v>
      </c>
      <c s="37">
        <v>200</v>
      </c>
      <c s="36">
        <v>0.006</v>
      </c>
      <c s="36">
        <f>ROUND(G83*H83,6)</f>
      </c>
      <c r="L83" s="38">
        <v>0</v>
      </c>
      <c s="32">
        <f>ROUND(ROUND(L83,2)*ROUND(G83,3),2)</f>
      </c>
      <c s="36" t="s">
        <v>86</v>
      </c>
      <c>
        <f>(M83*21)/100</f>
      </c>
      <c t="s">
        <v>28</v>
      </c>
    </row>
    <row r="84" spans="1:5" ht="12.75">
      <c r="A84" s="35" t="s">
        <v>56</v>
      </c>
      <c r="E84" s="39" t="s">
        <v>2151</v>
      </c>
    </row>
    <row r="85" spans="1:5" ht="25.5">
      <c r="A85" s="35" t="s">
        <v>58</v>
      </c>
      <c r="E85" s="40" t="s">
        <v>2152</v>
      </c>
    </row>
    <row r="86" spans="1:5" ht="12.75">
      <c r="A86" t="s">
        <v>60</v>
      </c>
      <c r="E86" s="39" t="s">
        <v>5</v>
      </c>
    </row>
    <row r="87" spans="1:16" ht="12.75">
      <c r="A87" t="s">
        <v>50</v>
      </c>
      <c s="34" t="s">
        <v>188</v>
      </c>
      <c s="34" t="s">
        <v>2153</v>
      </c>
      <c s="35" t="s">
        <v>5</v>
      </c>
      <c s="6" t="s">
        <v>2154</v>
      </c>
      <c s="36" t="s">
        <v>66</v>
      </c>
      <c s="37">
        <v>103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86</v>
      </c>
      <c>
        <f>(M87*21)/100</f>
      </c>
      <c t="s">
        <v>28</v>
      </c>
    </row>
    <row r="88" spans="1:5" ht="12.75">
      <c r="A88" s="35" t="s">
        <v>56</v>
      </c>
      <c r="E88" s="39" t="s">
        <v>2154</v>
      </c>
    </row>
    <row r="89" spans="1:5" ht="25.5">
      <c r="A89" s="35" t="s">
        <v>58</v>
      </c>
      <c r="E89" s="40" t="s">
        <v>2155</v>
      </c>
    </row>
    <row r="90" spans="1:5" ht="12.75">
      <c r="A90" t="s">
        <v>60</v>
      </c>
      <c r="E90" s="39" t="s">
        <v>5</v>
      </c>
    </row>
    <row r="91" spans="1:16" ht="12.75">
      <c r="A91" t="s">
        <v>50</v>
      </c>
      <c s="34" t="s">
        <v>191</v>
      </c>
      <c s="34" t="s">
        <v>2156</v>
      </c>
      <c s="35" t="s">
        <v>5</v>
      </c>
      <c s="6" t="s">
        <v>2157</v>
      </c>
      <c s="36" t="s">
        <v>66</v>
      </c>
      <c s="37">
        <v>97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86</v>
      </c>
      <c>
        <f>(M91*21)/100</f>
      </c>
      <c t="s">
        <v>28</v>
      </c>
    </row>
    <row r="92" spans="1:5" ht="12.75">
      <c r="A92" s="35" t="s">
        <v>56</v>
      </c>
      <c r="E92" s="39" t="s">
        <v>2157</v>
      </c>
    </row>
    <row r="93" spans="1:5" ht="12.75">
      <c r="A93" s="35" t="s">
        <v>58</v>
      </c>
      <c r="E93" s="40" t="s">
        <v>2158</v>
      </c>
    </row>
    <row r="94" spans="1:5" ht="12.75">
      <c r="A94" t="s">
        <v>60</v>
      </c>
      <c r="E94" s="39" t="s">
        <v>5</v>
      </c>
    </row>
    <row r="95" spans="1:16" ht="12.75">
      <c r="A95" t="s">
        <v>50</v>
      </c>
      <c s="34" t="s">
        <v>195</v>
      </c>
      <c s="34" t="s">
        <v>2159</v>
      </c>
      <c s="35" t="s">
        <v>5</v>
      </c>
      <c s="6" t="s">
        <v>2160</v>
      </c>
      <c s="36" t="s">
        <v>66</v>
      </c>
      <c s="37">
        <v>102</v>
      </c>
      <c s="36">
        <v>0.00306</v>
      </c>
      <c s="36">
        <f>ROUND(G95*H95,6)</f>
      </c>
      <c r="L95" s="38">
        <v>0</v>
      </c>
      <c s="32">
        <f>ROUND(ROUND(L95,2)*ROUND(G95,3),2)</f>
      </c>
      <c s="36" t="s">
        <v>86</v>
      </c>
      <c>
        <f>(M95*21)/100</f>
      </c>
      <c t="s">
        <v>28</v>
      </c>
    </row>
    <row r="96" spans="1:5" ht="12.75">
      <c r="A96" s="35" t="s">
        <v>56</v>
      </c>
      <c r="E96" s="39" t="s">
        <v>2160</v>
      </c>
    </row>
    <row r="97" spans="1:5" ht="25.5">
      <c r="A97" s="35" t="s">
        <v>58</v>
      </c>
      <c r="E97" s="40" t="s">
        <v>2161</v>
      </c>
    </row>
    <row r="98" spans="1:5" ht="12.75">
      <c r="A98" t="s">
        <v>60</v>
      </c>
      <c r="E98" s="39" t="s">
        <v>5</v>
      </c>
    </row>
    <row r="99" spans="1:16" ht="12.75">
      <c r="A99" t="s">
        <v>50</v>
      </c>
      <c s="34" t="s">
        <v>198</v>
      </c>
      <c s="34" t="s">
        <v>2162</v>
      </c>
      <c s="35" t="s">
        <v>5</v>
      </c>
      <c s="6" t="s">
        <v>2163</v>
      </c>
      <c s="36" t="s">
        <v>66</v>
      </c>
      <c s="37">
        <v>60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86</v>
      </c>
      <c>
        <f>(M99*21)/100</f>
      </c>
      <c t="s">
        <v>28</v>
      </c>
    </row>
    <row r="100" spans="1:5" ht="12.75">
      <c r="A100" s="35" t="s">
        <v>56</v>
      </c>
      <c r="E100" s="39" t="s">
        <v>2163</v>
      </c>
    </row>
    <row r="101" spans="1:5" ht="25.5">
      <c r="A101" s="35" t="s">
        <v>58</v>
      </c>
      <c r="E101" s="40" t="s">
        <v>2164</v>
      </c>
    </row>
    <row r="102" spans="1:5" ht="12.75">
      <c r="A102" t="s">
        <v>60</v>
      </c>
      <c r="E102" s="39" t="s">
        <v>5</v>
      </c>
    </row>
    <row r="103" spans="1:16" ht="12.75">
      <c r="A103" t="s">
        <v>50</v>
      </c>
      <c s="34" t="s">
        <v>201</v>
      </c>
      <c s="34" t="s">
        <v>2165</v>
      </c>
      <c s="35" t="s">
        <v>5</v>
      </c>
      <c s="6" t="s">
        <v>2166</v>
      </c>
      <c s="36" t="s">
        <v>66</v>
      </c>
      <c s="37">
        <v>42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86</v>
      </c>
      <c>
        <f>(M103*21)/100</f>
      </c>
      <c t="s">
        <v>28</v>
      </c>
    </row>
    <row r="104" spans="1:5" ht="12.75">
      <c r="A104" s="35" t="s">
        <v>56</v>
      </c>
      <c r="E104" s="39" t="s">
        <v>2166</v>
      </c>
    </row>
    <row r="105" spans="1:5" ht="25.5">
      <c r="A105" s="35" t="s">
        <v>58</v>
      </c>
      <c r="E105" s="40" t="s">
        <v>2167</v>
      </c>
    </row>
    <row r="106" spans="1:5" ht="12.75">
      <c r="A106" t="s">
        <v>60</v>
      </c>
      <c r="E106" s="39" t="s">
        <v>5</v>
      </c>
    </row>
    <row r="107" spans="1:16" ht="12.75">
      <c r="A107" t="s">
        <v>50</v>
      </c>
      <c s="34" t="s">
        <v>204</v>
      </c>
      <c s="34" t="s">
        <v>2168</v>
      </c>
      <c s="35" t="s">
        <v>5</v>
      </c>
      <c s="6" t="s">
        <v>2169</v>
      </c>
      <c s="36" t="s">
        <v>118</v>
      </c>
      <c s="37">
        <v>0.014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86</v>
      </c>
      <c>
        <f>(M107*21)/100</f>
      </c>
      <c t="s">
        <v>28</v>
      </c>
    </row>
    <row r="108" spans="1:5" ht="12.75">
      <c r="A108" s="35" t="s">
        <v>56</v>
      </c>
      <c r="E108" s="39" t="s">
        <v>2169</v>
      </c>
    </row>
    <row r="109" spans="1:5" ht="12.75">
      <c r="A109" s="35" t="s">
        <v>58</v>
      </c>
      <c r="E109" s="40" t="s">
        <v>5</v>
      </c>
    </row>
    <row r="110" spans="1:5" ht="12.75">
      <c r="A110" t="s">
        <v>60</v>
      </c>
      <c r="E110" s="39" t="s">
        <v>5</v>
      </c>
    </row>
    <row r="111" spans="1:13" ht="12.75">
      <c r="A111" t="s">
        <v>47</v>
      </c>
      <c r="C111" s="31" t="s">
        <v>658</v>
      </c>
      <c r="E111" s="33" t="s">
        <v>2170</v>
      </c>
      <c r="J111" s="32">
        <f>0</f>
      </c>
      <c s="32">
        <f>0</f>
      </c>
      <c s="32">
        <f>0+L112+L116+L120+L124+L128+L132+L136+L140+L144+L148+L152+L156+L160+L164+L168+L172+L176+L180+L184+L188+L192+L196+L200+L204+L208+L212+L216+L220+L224</f>
      </c>
      <c s="32">
        <f>0+M112+M116+M120+M124+M128+M132+M136+M140+M144+M148+M152+M156+M160+M164+M168+M172+M176+M180+M184+M188+M192+M196+M200+M204+M208+M212+M216+M220+M224</f>
      </c>
    </row>
    <row r="112" spans="1:16" ht="12.75">
      <c r="A112" t="s">
        <v>50</v>
      </c>
      <c s="34" t="s">
        <v>208</v>
      </c>
      <c s="34" t="s">
        <v>2171</v>
      </c>
      <c s="35" t="s">
        <v>5</v>
      </c>
      <c s="6" t="s">
        <v>2172</v>
      </c>
      <c s="36" t="s">
        <v>184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86</v>
      </c>
      <c>
        <f>(M112*21)/100</f>
      </c>
      <c t="s">
        <v>28</v>
      </c>
    </row>
    <row r="113" spans="1:5" ht="12.75">
      <c r="A113" s="35" t="s">
        <v>56</v>
      </c>
      <c r="E113" s="39" t="s">
        <v>2172</v>
      </c>
    </row>
    <row r="114" spans="1:5" ht="12.75">
      <c r="A114" s="35" t="s">
        <v>58</v>
      </c>
      <c r="E114" s="40" t="s">
        <v>5</v>
      </c>
    </row>
    <row r="115" spans="1:5" ht="12.75">
      <c r="A115" t="s">
        <v>60</v>
      </c>
      <c r="E115" s="39" t="s">
        <v>5</v>
      </c>
    </row>
    <row r="116" spans="1:16" ht="12.75">
      <c r="A116" t="s">
        <v>50</v>
      </c>
      <c s="34" t="s">
        <v>212</v>
      </c>
      <c s="34" t="s">
        <v>2173</v>
      </c>
      <c s="35" t="s">
        <v>5</v>
      </c>
      <c s="6" t="s">
        <v>2174</v>
      </c>
      <c s="36" t="s">
        <v>118</v>
      </c>
      <c s="37">
        <v>0.02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86</v>
      </c>
      <c>
        <f>(M116*21)/100</f>
      </c>
      <c t="s">
        <v>28</v>
      </c>
    </row>
    <row r="117" spans="1:5" ht="12.75">
      <c r="A117" s="35" t="s">
        <v>56</v>
      </c>
      <c r="E117" s="39" t="s">
        <v>2174</v>
      </c>
    </row>
    <row r="118" spans="1:5" ht="12.75">
      <c r="A118" s="35" t="s">
        <v>58</v>
      </c>
      <c r="E118" s="40" t="s">
        <v>5</v>
      </c>
    </row>
    <row r="119" spans="1:5" ht="12.75">
      <c r="A119" t="s">
        <v>60</v>
      </c>
      <c r="E119" s="39" t="s">
        <v>5</v>
      </c>
    </row>
    <row r="120" spans="1:16" ht="12.75">
      <c r="A120" t="s">
        <v>50</v>
      </c>
      <c s="34" t="s">
        <v>216</v>
      </c>
      <c s="34" t="s">
        <v>2175</v>
      </c>
      <c s="35" t="s">
        <v>5</v>
      </c>
      <c s="6" t="s">
        <v>2176</v>
      </c>
      <c s="36" t="s">
        <v>184</v>
      </c>
      <c s="37">
        <v>1</v>
      </c>
      <c s="36">
        <v>0.00175</v>
      </c>
      <c s="36">
        <f>ROUND(G120*H120,6)</f>
      </c>
      <c r="L120" s="38">
        <v>0</v>
      </c>
      <c s="32">
        <f>ROUND(ROUND(L120,2)*ROUND(G120,3),2)</f>
      </c>
      <c s="36" t="s">
        <v>86</v>
      </c>
      <c>
        <f>(M120*21)/100</f>
      </c>
      <c t="s">
        <v>28</v>
      </c>
    </row>
    <row r="121" spans="1:5" ht="12.75">
      <c r="A121" s="35" t="s">
        <v>56</v>
      </c>
      <c r="E121" s="39" t="s">
        <v>2176</v>
      </c>
    </row>
    <row r="122" spans="1:5" ht="12.75">
      <c r="A122" s="35" t="s">
        <v>58</v>
      </c>
      <c r="E122" s="40" t="s">
        <v>5</v>
      </c>
    </row>
    <row r="123" spans="1:5" ht="12.75">
      <c r="A123" t="s">
        <v>60</v>
      </c>
      <c r="E123" s="39" t="s">
        <v>5</v>
      </c>
    </row>
    <row r="124" spans="1:16" ht="12.75">
      <c r="A124" t="s">
        <v>50</v>
      </c>
      <c s="34" t="s">
        <v>220</v>
      </c>
      <c s="34" t="s">
        <v>2177</v>
      </c>
      <c s="35" t="s">
        <v>5</v>
      </c>
      <c s="6" t="s">
        <v>2178</v>
      </c>
      <c s="36" t="s">
        <v>1682</v>
      </c>
      <c s="37">
        <v>1</v>
      </c>
      <c s="36">
        <v>0.0004</v>
      </c>
      <c s="36">
        <f>ROUND(G124*H124,6)</f>
      </c>
      <c r="L124" s="38">
        <v>0</v>
      </c>
      <c s="32">
        <f>ROUND(ROUND(L124,2)*ROUND(G124,3),2)</f>
      </c>
      <c s="36" t="s">
        <v>86</v>
      </c>
      <c>
        <f>(M124*21)/100</f>
      </c>
      <c t="s">
        <v>28</v>
      </c>
    </row>
    <row r="125" spans="1:5" ht="12.75">
      <c r="A125" s="35" t="s">
        <v>56</v>
      </c>
      <c r="E125" s="39" t="s">
        <v>2178</v>
      </c>
    </row>
    <row r="126" spans="1:5" ht="12.75">
      <c r="A126" s="35" t="s">
        <v>58</v>
      </c>
      <c r="E126" s="40" t="s">
        <v>5</v>
      </c>
    </row>
    <row r="127" spans="1:5" ht="12.75">
      <c r="A127" t="s">
        <v>60</v>
      </c>
      <c r="E127" s="39" t="s">
        <v>5</v>
      </c>
    </row>
    <row r="128" spans="1:16" ht="12.75">
      <c r="A128" t="s">
        <v>50</v>
      </c>
      <c s="34" t="s">
        <v>224</v>
      </c>
      <c s="34" t="s">
        <v>2179</v>
      </c>
      <c s="35" t="s">
        <v>5</v>
      </c>
      <c s="6" t="s">
        <v>2180</v>
      </c>
      <c s="36" t="s">
        <v>1682</v>
      </c>
      <c s="37">
        <v>1</v>
      </c>
      <c s="36">
        <v>0.00201</v>
      </c>
      <c s="36">
        <f>ROUND(G128*H128,6)</f>
      </c>
      <c r="L128" s="38">
        <v>0</v>
      </c>
      <c s="32">
        <f>ROUND(ROUND(L128,2)*ROUND(G128,3),2)</f>
      </c>
      <c s="36" t="s">
        <v>86</v>
      </c>
      <c>
        <f>(M128*21)/100</f>
      </c>
      <c t="s">
        <v>28</v>
      </c>
    </row>
    <row r="129" spans="1:5" ht="12.75">
      <c r="A129" s="35" t="s">
        <v>56</v>
      </c>
      <c r="E129" s="39" t="s">
        <v>2180</v>
      </c>
    </row>
    <row r="130" spans="1:5" ht="12.75">
      <c r="A130" s="35" t="s">
        <v>58</v>
      </c>
      <c r="E130" s="40" t="s">
        <v>5</v>
      </c>
    </row>
    <row r="131" spans="1:5" ht="12.75">
      <c r="A131" t="s">
        <v>60</v>
      </c>
      <c r="E131" s="39" t="s">
        <v>5</v>
      </c>
    </row>
    <row r="132" spans="1:16" ht="12.75">
      <c r="A132" t="s">
        <v>50</v>
      </c>
      <c s="34" t="s">
        <v>227</v>
      </c>
      <c s="34" t="s">
        <v>2181</v>
      </c>
      <c s="35" t="s">
        <v>5</v>
      </c>
      <c s="6" t="s">
        <v>2182</v>
      </c>
      <c s="36" t="s">
        <v>184</v>
      </c>
      <c s="37">
        <v>1</v>
      </c>
      <c s="36">
        <v>0.04898</v>
      </c>
      <c s="36">
        <f>ROUND(G132*H132,6)</f>
      </c>
      <c r="L132" s="38">
        <v>0</v>
      </c>
      <c s="32">
        <f>ROUND(ROUND(L132,2)*ROUND(G132,3),2)</f>
      </c>
      <c s="36" t="s">
        <v>86</v>
      </c>
      <c>
        <f>(M132*21)/100</f>
      </c>
      <c t="s">
        <v>28</v>
      </c>
    </row>
    <row r="133" spans="1:5" ht="12.75">
      <c r="A133" s="35" t="s">
        <v>56</v>
      </c>
      <c r="E133" s="39" t="s">
        <v>2182</v>
      </c>
    </row>
    <row r="134" spans="1:5" ht="12.75">
      <c r="A134" s="35" t="s">
        <v>58</v>
      </c>
      <c r="E134" s="40" t="s">
        <v>5</v>
      </c>
    </row>
    <row r="135" spans="1:5" ht="12.75">
      <c r="A135" t="s">
        <v>60</v>
      </c>
      <c r="E135" s="39" t="s">
        <v>5</v>
      </c>
    </row>
    <row r="136" spans="1:16" ht="12.75">
      <c r="A136" t="s">
        <v>50</v>
      </c>
      <c s="34" t="s">
        <v>230</v>
      </c>
      <c s="34" t="s">
        <v>2183</v>
      </c>
      <c s="35" t="s">
        <v>5</v>
      </c>
      <c s="6" t="s">
        <v>2184</v>
      </c>
      <c s="36" t="s">
        <v>1682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86</v>
      </c>
      <c>
        <f>(M136*21)/100</f>
      </c>
      <c t="s">
        <v>28</v>
      </c>
    </row>
    <row r="137" spans="1:5" ht="12.75">
      <c r="A137" s="35" t="s">
        <v>56</v>
      </c>
      <c r="E137" s="39" t="s">
        <v>2184</v>
      </c>
    </row>
    <row r="138" spans="1:5" ht="12.75">
      <c r="A138" s="35" t="s">
        <v>58</v>
      </c>
      <c r="E138" s="40" t="s">
        <v>5</v>
      </c>
    </row>
    <row r="139" spans="1:5" ht="12.75">
      <c r="A139" t="s">
        <v>60</v>
      </c>
      <c r="E139" s="39" t="s">
        <v>5</v>
      </c>
    </row>
    <row r="140" spans="1:16" ht="12.75">
      <c r="A140" t="s">
        <v>50</v>
      </c>
      <c s="34" t="s">
        <v>233</v>
      </c>
      <c s="34" t="s">
        <v>2185</v>
      </c>
      <c s="35" t="s">
        <v>5</v>
      </c>
      <c s="6" t="s">
        <v>2186</v>
      </c>
      <c s="36" t="s">
        <v>184</v>
      </c>
      <c s="37">
        <v>4</v>
      </c>
      <c s="36">
        <v>0.00904</v>
      </c>
      <c s="36">
        <f>ROUND(G140*H140,6)</f>
      </c>
      <c r="L140" s="38">
        <v>0</v>
      </c>
      <c s="32">
        <f>ROUND(ROUND(L140,2)*ROUND(G140,3),2)</f>
      </c>
      <c s="36" t="s">
        <v>86</v>
      </c>
      <c>
        <f>(M140*21)/100</f>
      </c>
      <c t="s">
        <v>28</v>
      </c>
    </row>
    <row r="141" spans="1:5" ht="12.75">
      <c r="A141" s="35" t="s">
        <v>56</v>
      </c>
      <c r="E141" s="39" t="s">
        <v>2186</v>
      </c>
    </row>
    <row r="142" spans="1:5" ht="12.75">
      <c r="A142" s="35" t="s">
        <v>58</v>
      </c>
      <c r="E142" s="40" t="s">
        <v>5</v>
      </c>
    </row>
    <row r="143" spans="1:5" ht="12.75">
      <c r="A143" t="s">
        <v>60</v>
      </c>
      <c r="E143" s="39" t="s">
        <v>5</v>
      </c>
    </row>
    <row r="144" spans="1:16" ht="12.75">
      <c r="A144" t="s">
        <v>50</v>
      </c>
      <c s="34" t="s">
        <v>236</v>
      </c>
      <c s="34" t="s">
        <v>2187</v>
      </c>
      <c s="35" t="s">
        <v>5</v>
      </c>
      <c s="6" t="s">
        <v>2188</v>
      </c>
      <c s="36" t="s">
        <v>1682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86</v>
      </c>
      <c>
        <f>(M144*21)/100</f>
      </c>
      <c t="s">
        <v>28</v>
      </c>
    </row>
    <row r="145" spans="1:5" ht="12.75">
      <c r="A145" s="35" t="s">
        <v>56</v>
      </c>
      <c r="E145" s="39" t="s">
        <v>2188</v>
      </c>
    </row>
    <row r="146" spans="1:5" ht="12.75">
      <c r="A146" s="35" t="s">
        <v>58</v>
      </c>
      <c r="E146" s="40" t="s">
        <v>5</v>
      </c>
    </row>
    <row r="147" spans="1:5" ht="12.75">
      <c r="A147" t="s">
        <v>60</v>
      </c>
      <c r="E147" s="39" t="s">
        <v>5</v>
      </c>
    </row>
    <row r="148" spans="1:16" ht="12.75">
      <c r="A148" t="s">
        <v>50</v>
      </c>
      <c s="34" t="s">
        <v>239</v>
      </c>
      <c s="34" t="s">
        <v>2189</v>
      </c>
      <c s="35" t="s">
        <v>5</v>
      </c>
      <c s="6" t="s">
        <v>2190</v>
      </c>
      <c s="36" t="s">
        <v>66</v>
      </c>
      <c s="37">
        <v>96</v>
      </c>
      <c s="36">
        <v>0.16992</v>
      </c>
      <c s="36">
        <f>ROUND(G148*H148,6)</f>
      </c>
      <c r="L148" s="38">
        <v>0</v>
      </c>
      <c s="32">
        <f>ROUND(ROUND(L148,2)*ROUND(G148,3),2)</f>
      </c>
      <c s="36" t="s">
        <v>86</v>
      </c>
      <c>
        <f>(M148*21)/100</f>
      </c>
      <c t="s">
        <v>28</v>
      </c>
    </row>
    <row r="149" spans="1:5" ht="12.75">
      <c r="A149" s="35" t="s">
        <v>56</v>
      </c>
      <c r="E149" s="39" t="s">
        <v>2190</v>
      </c>
    </row>
    <row r="150" spans="1:5" ht="25.5">
      <c r="A150" s="35" t="s">
        <v>58</v>
      </c>
      <c r="E150" s="40" t="s">
        <v>2191</v>
      </c>
    </row>
    <row r="151" spans="1:5" ht="12.75">
      <c r="A151" t="s">
        <v>60</v>
      </c>
      <c r="E151" s="39" t="s">
        <v>5</v>
      </c>
    </row>
    <row r="152" spans="1:16" ht="12.75">
      <c r="A152" t="s">
        <v>50</v>
      </c>
      <c s="34" t="s">
        <v>242</v>
      </c>
      <c s="34" t="s">
        <v>2192</v>
      </c>
      <c s="35" t="s">
        <v>5</v>
      </c>
      <c s="6" t="s">
        <v>2193</v>
      </c>
      <c s="36" t="s">
        <v>66</v>
      </c>
      <c s="37">
        <v>53</v>
      </c>
      <c s="36">
        <v>0.58618</v>
      </c>
      <c s="36">
        <f>ROUND(G152*H152,6)</f>
      </c>
      <c r="L152" s="38">
        <v>0</v>
      </c>
      <c s="32">
        <f>ROUND(ROUND(L152,2)*ROUND(G152,3),2)</f>
      </c>
      <c s="36" t="s">
        <v>86</v>
      </c>
      <c>
        <f>(M152*21)/100</f>
      </c>
      <c t="s">
        <v>28</v>
      </c>
    </row>
    <row r="153" spans="1:5" ht="12.75">
      <c r="A153" s="35" t="s">
        <v>56</v>
      </c>
      <c r="E153" s="39" t="s">
        <v>2193</v>
      </c>
    </row>
    <row r="154" spans="1:5" ht="25.5">
      <c r="A154" s="35" t="s">
        <v>58</v>
      </c>
      <c r="E154" s="40" t="s">
        <v>2194</v>
      </c>
    </row>
    <row r="155" spans="1:5" ht="12.75">
      <c r="A155" t="s">
        <v>60</v>
      </c>
      <c r="E155" s="39" t="s">
        <v>5</v>
      </c>
    </row>
    <row r="156" spans="1:16" ht="12.75">
      <c r="A156" t="s">
        <v>50</v>
      </c>
      <c s="34" t="s">
        <v>253</v>
      </c>
      <c s="34" t="s">
        <v>2195</v>
      </c>
      <c s="35" t="s">
        <v>5</v>
      </c>
      <c s="6" t="s">
        <v>2193</v>
      </c>
      <c s="36" t="s">
        <v>66</v>
      </c>
      <c s="37">
        <v>138</v>
      </c>
      <c s="36">
        <v>1.76778</v>
      </c>
      <c s="36">
        <f>ROUND(G156*H156,6)</f>
      </c>
      <c r="L156" s="38">
        <v>0</v>
      </c>
      <c s="32">
        <f>ROUND(ROUND(L156,2)*ROUND(G156,3),2)</f>
      </c>
      <c s="36" t="s">
        <v>86</v>
      </c>
      <c>
        <f>(M156*21)/100</f>
      </c>
      <c t="s">
        <v>28</v>
      </c>
    </row>
    <row r="157" spans="1:5" ht="12.75">
      <c r="A157" s="35" t="s">
        <v>56</v>
      </c>
      <c r="E157" s="39" t="s">
        <v>2193</v>
      </c>
    </row>
    <row r="158" spans="1:5" ht="25.5">
      <c r="A158" s="35" t="s">
        <v>58</v>
      </c>
      <c r="E158" s="40" t="s">
        <v>2196</v>
      </c>
    </row>
    <row r="159" spans="1:5" ht="12.75">
      <c r="A159" t="s">
        <v>60</v>
      </c>
      <c r="E159" s="39" t="s">
        <v>5</v>
      </c>
    </row>
    <row r="160" spans="1:16" ht="12.75">
      <c r="A160" t="s">
        <v>50</v>
      </c>
      <c s="34" t="s">
        <v>257</v>
      </c>
      <c s="34" t="s">
        <v>2197</v>
      </c>
      <c s="35" t="s">
        <v>5</v>
      </c>
      <c s="6" t="s">
        <v>2193</v>
      </c>
      <c s="36" t="s">
        <v>66</v>
      </c>
      <c s="37">
        <v>18</v>
      </c>
      <c s="36">
        <v>0.01494</v>
      </c>
      <c s="36">
        <f>ROUND(G160*H160,6)</f>
      </c>
      <c r="L160" s="38">
        <v>0</v>
      </c>
      <c s="32">
        <f>ROUND(ROUND(L160,2)*ROUND(G160,3),2)</f>
      </c>
      <c s="36" t="s">
        <v>86</v>
      </c>
      <c>
        <f>(M160*21)/100</f>
      </c>
      <c t="s">
        <v>28</v>
      </c>
    </row>
    <row r="161" spans="1:5" ht="12.75">
      <c r="A161" s="35" t="s">
        <v>56</v>
      </c>
      <c r="E161" s="39" t="s">
        <v>2193</v>
      </c>
    </row>
    <row r="162" spans="1:5" ht="25.5">
      <c r="A162" s="35" t="s">
        <v>58</v>
      </c>
      <c r="E162" s="40" t="s">
        <v>2198</v>
      </c>
    </row>
    <row r="163" spans="1:5" ht="12.75">
      <c r="A163" t="s">
        <v>60</v>
      </c>
      <c r="E163" s="39" t="s">
        <v>5</v>
      </c>
    </row>
    <row r="164" spans="1:16" ht="12.75">
      <c r="A164" t="s">
        <v>50</v>
      </c>
      <c s="34" t="s">
        <v>261</v>
      </c>
      <c s="34" t="s">
        <v>2199</v>
      </c>
      <c s="35" t="s">
        <v>5</v>
      </c>
      <c s="6" t="s">
        <v>2193</v>
      </c>
      <c s="36" t="s">
        <v>66</v>
      </c>
      <c s="37">
        <v>12</v>
      </c>
      <c s="36">
        <v>0.01212</v>
      </c>
      <c s="36">
        <f>ROUND(G164*H164,6)</f>
      </c>
      <c r="L164" s="38">
        <v>0</v>
      </c>
      <c s="32">
        <f>ROUND(ROUND(L164,2)*ROUND(G164,3),2)</f>
      </c>
      <c s="36" t="s">
        <v>86</v>
      </c>
      <c>
        <f>(M164*21)/100</f>
      </c>
      <c t="s">
        <v>28</v>
      </c>
    </row>
    <row r="165" spans="1:5" ht="12.75">
      <c r="A165" s="35" t="s">
        <v>56</v>
      </c>
      <c r="E165" s="39" t="s">
        <v>2193</v>
      </c>
    </row>
    <row r="166" spans="1:5" ht="25.5">
      <c r="A166" s="35" t="s">
        <v>58</v>
      </c>
      <c r="E166" s="40" t="s">
        <v>2200</v>
      </c>
    </row>
    <row r="167" spans="1:5" ht="12.75">
      <c r="A167" t="s">
        <v>60</v>
      </c>
      <c r="E167" s="39" t="s">
        <v>5</v>
      </c>
    </row>
    <row r="168" spans="1:16" ht="12.75">
      <c r="A168" t="s">
        <v>50</v>
      </c>
      <c s="34" t="s">
        <v>264</v>
      </c>
      <c s="34" t="s">
        <v>2201</v>
      </c>
      <c s="35" t="s">
        <v>5</v>
      </c>
      <c s="6" t="s">
        <v>2202</v>
      </c>
      <c s="36" t="s">
        <v>66</v>
      </c>
      <c s="37">
        <v>6</v>
      </c>
      <c s="36">
        <v>0.01866</v>
      </c>
      <c s="36">
        <f>ROUND(G168*H168,6)</f>
      </c>
      <c r="L168" s="38">
        <v>0</v>
      </c>
      <c s="32">
        <f>ROUND(ROUND(L168,2)*ROUND(G168,3),2)</f>
      </c>
      <c s="36" t="s">
        <v>86</v>
      </c>
      <c>
        <f>(M168*21)/100</f>
      </c>
      <c t="s">
        <v>28</v>
      </c>
    </row>
    <row r="169" spans="1:5" ht="12.75">
      <c r="A169" s="35" t="s">
        <v>56</v>
      </c>
      <c r="E169" s="39" t="s">
        <v>2202</v>
      </c>
    </row>
    <row r="170" spans="1:5" ht="12.75">
      <c r="A170" s="35" t="s">
        <v>58</v>
      </c>
      <c r="E170" s="40" t="s">
        <v>5</v>
      </c>
    </row>
    <row r="171" spans="1:5" ht="12.75">
      <c r="A171" t="s">
        <v>60</v>
      </c>
      <c r="E171" s="39" t="s">
        <v>5</v>
      </c>
    </row>
    <row r="172" spans="1:16" ht="12.75">
      <c r="A172" t="s">
        <v>50</v>
      </c>
      <c s="34" t="s">
        <v>267</v>
      </c>
      <c s="34" t="s">
        <v>2203</v>
      </c>
      <c s="35" t="s">
        <v>5</v>
      </c>
      <c s="6" t="s">
        <v>2204</v>
      </c>
      <c s="36" t="s">
        <v>1682</v>
      </c>
      <c s="37">
        <v>4</v>
      </c>
      <c s="36">
        <v>0.004</v>
      </c>
      <c s="36">
        <f>ROUND(G172*H172,6)</f>
      </c>
      <c r="L172" s="38">
        <v>0</v>
      </c>
      <c s="32">
        <f>ROUND(ROUND(L172,2)*ROUND(G172,3),2)</f>
      </c>
      <c s="36" t="s">
        <v>86</v>
      </c>
      <c>
        <f>(M172*21)/100</f>
      </c>
      <c t="s">
        <v>28</v>
      </c>
    </row>
    <row r="173" spans="1:5" ht="12.75">
      <c r="A173" s="35" t="s">
        <v>56</v>
      </c>
      <c r="E173" s="39" t="s">
        <v>2204</v>
      </c>
    </row>
    <row r="174" spans="1:5" ht="12.75">
      <c r="A174" s="35" t="s">
        <v>58</v>
      </c>
      <c r="E174" s="40" t="s">
        <v>5</v>
      </c>
    </row>
    <row r="175" spans="1:5" ht="12.75">
      <c r="A175" t="s">
        <v>60</v>
      </c>
      <c r="E175" s="39" t="s">
        <v>5</v>
      </c>
    </row>
    <row r="176" spans="1:16" ht="12.75">
      <c r="A176" t="s">
        <v>50</v>
      </c>
      <c s="34" t="s">
        <v>270</v>
      </c>
      <c s="34" t="s">
        <v>2205</v>
      </c>
      <c s="35" t="s">
        <v>5</v>
      </c>
      <c s="6" t="s">
        <v>2206</v>
      </c>
      <c s="36" t="s">
        <v>1682</v>
      </c>
      <c s="37">
        <v>5</v>
      </c>
      <c s="36">
        <v>0.006</v>
      </c>
      <c s="36">
        <f>ROUND(G176*H176,6)</f>
      </c>
      <c r="L176" s="38">
        <v>0</v>
      </c>
      <c s="32">
        <f>ROUND(ROUND(L176,2)*ROUND(G176,3),2)</f>
      </c>
      <c s="36" t="s">
        <v>86</v>
      </c>
      <c>
        <f>(M176*21)/100</f>
      </c>
      <c t="s">
        <v>28</v>
      </c>
    </row>
    <row r="177" spans="1:5" ht="12.75">
      <c r="A177" s="35" t="s">
        <v>56</v>
      </c>
      <c r="E177" s="39" t="s">
        <v>2206</v>
      </c>
    </row>
    <row r="178" spans="1:5" ht="12.75">
      <c r="A178" s="35" t="s">
        <v>58</v>
      </c>
      <c r="E178" s="40" t="s">
        <v>5</v>
      </c>
    </row>
    <row r="179" spans="1:5" ht="12.75">
      <c r="A179" t="s">
        <v>60</v>
      </c>
      <c r="E179" s="39" t="s">
        <v>5</v>
      </c>
    </row>
    <row r="180" spans="1:16" ht="12.75">
      <c r="A180" t="s">
        <v>50</v>
      </c>
      <c s="34" t="s">
        <v>275</v>
      </c>
      <c s="34" t="s">
        <v>2207</v>
      </c>
      <c s="35" t="s">
        <v>5</v>
      </c>
      <c s="6" t="s">
        <v>2208</v>
      </c>
      <c s="36" t="s">
        <v>1682</v>
      </c>
      <c s="37">
        <v>6</v>
      </c>
      <c s="36">
        <v>0.0072</v>
      </c>
      <c s="36">
        <f>ROUND(G180*H180,6)</f>
      </c>
      <c r="L180" s="38">
        <v>0</v>
      </c>
      <c s="32">
        <f>ROUND(ROUND(L180,2)*ROUND(G180,3),2)</f>
      </c>
      <c s="36" t="s">
        <v>86</v>
      </c>
      <c>
        <f>(M180*21)/100</f>
      </c>
      <c t="s">
        <v>28</v>
      </c>
    </row>
    <row r="181" spans="1:5" ht="12.75">
      <c r="A181" s="35" t="s">
        <v>56</v>
      </c>
      <c r="E181" s="39" t="s">
        <v>2208</v>
      </c>
    </row>
    <row r="182" spans="1:5" ht="12.75">
      <c r="A182" s="35" t="s">
        <v>58</v>
      </c>
      <c r="E182" s="40" t="s">
        <v>5</v>
      </c>
    </row>
    <row r="183" spans="1:5" ht="12.75">
      <c r="A183" t="s">
        <v>60</v>
      </c>
      <c r="E183" s="39" t="s">
        <v>5</v>
      </c>
    </row>
    <row r="184" spans="1:16" ht="12.75">
      <c r="A184" t="s">
        <v>50</v>
      </c>
      <c s="34" t="s">
        <v>279</v>
      </c>
      <c s="34" t="s">
        <v>2209</v>
      </c>
      <c s="35" t="s">
        <v>5</v>
      </c>
      <c s="6" t="s">
        <v>2210</v>
      </c>
      <c s="36" t="s">
        <v>184</v>
      </c>
      <c s="37">
        <v>2</v>
      </c>
      <c s="36">
        <v>0.04114</v>
      </c>
      <c s="36">
        <f>ROUND(G184*H184,6)</f>
      </c>
      <c r="L184" s="38">
        <v>0</v>
      </c>
      <c s="32">
        <f>ROUND(ROUND(L184,2)*ROUND(G184,3),2)</f>
      </c>
      <c s="36" t="s">
        <v>86</v>
      </c>
      <c>
        <f>(M184*21)/100</f>
      </c>
      <c t="s">
        <v>28</v>
      </c>
    </row>
    <row r="185" spans="1:5" ht="12.75">
      <c r="A185" s="35" t="s">
        <v>56</v>
      </c>
      <c r="E185" s="39" t="s">
        <v>2210</v>
      </c>
    </row>
    <row r="186" spans="1:5" ht="12.75">
      <c r="A186" s="35" t="s">
        <v>58</v>
      </c>
      <c r="E186" s="40" t="s">
        <v>5</v>
      </c>
    </row>
    <row r="187" spans="1:5" ht="12.75">
      <c r="A187" t="s">
        <v>60</v>
      </c>
      <c r="E187" s="39" t="s">
        <v>5</v>
      </c>
    </row>
    <row r="188" spans="1:16" ht="12.75">
      <c r="A188" t="s">
        <v>50</v>
      </c>
      <c s="34" t="s">
        <v>283</v>
      </c>
      <c s="34" t="s">
        <v>2211</v>
      </c>
      <c s="35" t="s">
        <v>5</v>
      </c>
      <c s="6" t="s">
        <v>2212</v>
      </c>
      <c s="36" t="s">
        <v>1682</v>
      </c>
      <c s="37">
        <v>2</v>
      </c>
      <c s="36">
        <v>0.02</v>
      </c>
      <c s="36">
        <f>ROUND(G188*H188,6)</f>
      </c>
      <c r="L188" s="38">
        <v>0</v>
      </c>
      <c s="32">
        <f>ROUND(ROUND(L188,2)*ROUND(G188,3),2)</f>
      </c>
      <c s="36" t="s">
        <v>86</v>
      </c>
      <c>
        <f>(M188*21)/100</f>
      </c>
      <c t="s">
        <v>28</v>
      </c>
    </row>
    <row r="189" spans="1:5" ht="12.75">
      <c r="A189" s="35" t="s">
        <v>56</v>
      </c>
      <c r="E189" s="39" t="s">
        <v>2212</v>
      </c>
    </row>
    <row r="190" spans="1:5" ht="12.75">
      <c r="A190" s="35" t="s">
        <v>58</v>
      </c>
      <c r="E190" s="40" t="s">
        <v>5</v>
      </c>
    </row>
    <row r="191" spans="1:5" ht="12.75">
      <c r="A191" t="s">
        <v>60</v>
      </c>
      <c r="E191" s="39" t="s">
        <v>5</v>
      </c>
    </row>
    <row r="192" spans="1:16" ht="12.75">
      <c r="A192" t="s">
        <v>50</v>
      </c>
      <c s="34" t="s">
        <v>286</v>
      </c>
      <c s="34" t="s">
        <v>2213</v>
      </c>
      <c s="35" t="s">
        <v>5</v>
      </c>
      <c s="6" t="s">
        <v>2214</v>
      </c>
      <c s="36" t="s">
        <v>184</v>
      </c>
      <c s="37">
        <v>1</v>
      </c>
      <c s="36">
        <v>0.02057</v>
      </c>
      <c s="36">
        <f>ROUND(G192*H192,6)</f>
      </c>
      <c r="L192" s="38">
        <v>0</v>
      </c>
      <c s="32">
        <f>ROUND(ROUND(L192,2)*ROUND(G192,3),2)</f>
      </c>
      <c s="36" t="s">
        <v>86</v>
      </c>
      <c>
        <f>(M192*21)/100</f>
      </c>
      <c t="s">
        <v>28</v>
      </c>
    </row>
    <row r="193" spans="1:5" ht="12.75">
      <c r="A193" s="35" t="s">
        <v>56</v>
      </c>
      <c r="E193" s="39" t="s">
        <v>2214</v>
      </c>
    </row>
    <row r="194" spans="1:5" ht="12.75">
      <c r="A194" s="35" t="s">
        <v>58</v>
      </c>
      <c r="E194" s="40" t="s">
        <v>5</v>
      </c>
    </row>
    <row r="195" spans="1:5" ht="12.75">
      <c r="A195" t="s">
        <v>60</v>
      </c>
      <c r="E195" s="39" t="s">
        <v>5</v>
      </c>
    </row>
    <row r="196" spans="1:16" ht="12.75">
      <c r="A196" t="s">
        <v>50</v>
      </c>
      <c s="34" t="s">
        <v>291</v>
      </c>
      <c s="34" t="s">
        <v>2215</v>
      </c>
      <c s="35" t="s">
        <v>5</v>
      </c>
      <c s="6" t="s">
        <v>2216</v>
      </c>
      <c s="36" t="s">
        <v>1682</v>
      </c>
      <c s="37">
        <v>1</v>
      </c>
      <c s="36">
        <v>0.002</v>
      </c>
      <c s="36">
        <f>ROUND(G196*H196,6)</f>
      </c>
      <c r="L196" s="38">
        <v>0</v>
      </c>
      <c s="32">
        <f>ROUND(ROUND(L196,2)*ROUND(G196,3),2)</f>
      </c>
      <c s="36" t="s">
        <v>86</v>
      </c>
      <c>
        <f>(M196*21)/100</f>
      </c>
      <c t="s">
        <v>28</v>
      </c>
    </row>
    <row r="197" spans="1:5" ht="12.75">
      <c r="A197" s="35" t="s">
        <v>56</v>
      </c>
      <c r="E197" s="39" t="s">
        <v>2216</v>
      </c>
    </row>
    <row r="198" spans="1:5" ht="12.75">
      <c r="A198" s="35" t="s">
        <v>58</v>
      </c>
      <c r="E198" s="40" t="s">
        <v>5</v>
      </c>
    </row>
    <row r="199" spans="1:5" ht="12.75">
      <c r="A199" t="s">
        <v>60</v>
      </c>
      <c r="E199" s="39" t="s">
        <v>5</v>
      </c>
    </row>
    <row r="200" spans="1:16" ht="12.75">
      <c r="A200" t="s">
        <v>50</v>
      </c>
      <c s="34" t="s">
        <v>295</v>
      </c>
      <c s="34" t="s">
        <v>2217</v>
      </c>
      <c s="35" t="s">
        <v>5</v>
      </c>
      <c s="6" t="s">
        <v>2218</v>
      </c>
      <c s="36" t="s">
        <v>184</v>
      </c>
      <c s="37">
        <v>7</v>
      </c>
      <c s="36">
        <v>0.03297</v>
      </c>
      <c s="36">
        <f>ROUND(G200*H200,6)</f>
      </c>
      <c r="L200" s="38">
        <v>0</v>
      </c>
      <c s="32">
        <f>ROUND(ROUND(L200,2)*ROUND(G200,3),2)</f>
      </c>
      <c s="36" t="s">
        <v>86</v>
      </c>
      <c>
        <f>(M200*21)/100</f>
      </c>
      <c t="s">
        <v>28</v>
      </c>
    </row>
    <row r="201" spans="1:5" ht="12.75">
      <c r="A201" s="35" t="s">
        <v>56</v>
      </c>
      <c r="E201" s="39" t="s">
        <v>2218</v>
      </c>
    </row>
    <row r="202" spans="1:5" ht="25.5">
      <c r="A202" s="35" t="s">
        <v>58</v>
      </c>
      <c r="E202" s="40" t="s">
        <v>2219</v>
      </c>
    </row>
    <row r="203" spans="1:5" ht="12.75">
      <c r="A203" t="s">
        <v>60</v>
      </c>
      <c r="E203" s="39" t="s">
        <v>5</v>
      </c>
    </row>
    <row r="204" spans="1:16" ht="12.75">
      <c r="A204" t="s">
        <v>50</v>
      </c>
      <c s="34" t="s">
        <v>299</v>
      </c>
      <c s="34" t="s">
        <v>2220</v>
      </c>
      <c s="35" t="s">
        <v>5</v>
      </c>
      <c s="6" t="s">
        <v>2221</v>
      </c>
      <c s="36" t="s">
        <v>184</v>
      </c>
      <c s="37">
        <v>1</v>
      </c>
      <c s="36">
        <v>0.00471</v>
      </c>
      <c s="36">
        <f>ROUND(G204*H204,6)</f>
      </c>
      <c r="L204" s="38">
        <v>0</v>
      </c>
      <c s="32">
        <f>ROUND(ROUND(L204,2)*ROUND(G204,3),2)</f>
      </c>
      <c s="36" t="s">
        <v>86</v>
      </c>
      <c>
        <f>(M204*21)/100</f>
      </c>
      <c t="s">
        <v>28</v>
      </c>
    </row>
    <row r="205" spans="1:5" ht="12.75">
      <c r="A205" s="35" t="s">
        <v>56</v>
      </c>
      <c r="E205" s="39" t="s">
        <v>2221</v>
      </c>
    </row>
    <row r="206" spans="1:5" ht="12.75">
      <c r="A206" s="35" t="s">
        <v>58</v>
      </c>
      <c r="E206" s="40" t="s">
        <v>5</v>
      </c>
    </row>
    <row r="207" spans="1:5" ht="12.75">
      <c r="A207" t="s">
        <v>60</v>
      </c>
      <c r="E207" s="39" t="s">
        <v>5</v>
      </c>
    </row>
    <row r="208" spans="1:16" ht="12.75">
      <c r="A208" t="s">
        <v>50</v>
      </c>
      <c s="34" t="s">
        <v>303</v>
      </c>
      <c s="34" t="s">
        <v>2222</v>
      </c>
      <c s="35" t="s">
        <v>5</v>
      </c>
      <c s="6" t="s">
        <v>2223</v>
      </c>
      <c s="36" t="s">
        <v>1682</v>
      </c>
      <c s="37">
        <v>1</v>
      </c>
      <c s="36">
        <v>0.0015</v>
      </c>
      <c s="36">
        <f>ROUND(G208*H208,6)</f>
      </c>
      <c r="L208" s="38">
        <v>0</v>
      </c>
      <c s="32">
        <f>ROUND(ROUND(L208,2)*ROUND(G208,3),2)</f>
      </c>
      <c s="36" t="s">
        <v>86</v>
      </c>
      <c>
        <f>(M208*21)/100</f>
      </c>
      <c t="s">
        <v>28</v>
      </c>
    </row>
    <row r="209" spans="1:5" ht="12.75">
      <c r="A209" s="35" t="s">
        <v>56</v>
      </c>
      <c r="E209" s="39" t="s">
        <v>2223</v>
      </c>
    </row>
    <row r="210" spans="1:5" ht="12.75">
      <c r="A210" s="35" t="s">
        <v>58</v>
      </c>
      <c r="E210" s="40" t="s">
        <v>5</v>
      </c>
    </row>
    <row r="211" spans="1:5" ht="12.75">
      <c r="A211" t="s">
        <v>60</v>
      </c>
      <c r="E211" s="39" t="s">
        <v>5</v>
      </c>
    </row>
    <row r="212" spans="1:16" ht="12.75">
      <c r="A212" t="s">
        <v>50</v>
      </c>
      <c s="34" t="s">
        <v>308</v>
      </c>
      <c s="34" t="s">
        <v>2224</v>
      </c>
      <c s="35" t="s">
        <v>5</v>
      </c>
      <c s="6" t="s">
        <v>2225</v>
      </c>
      <c s="36" t="s">
        <v>184</v>
      </c>
      <c s="37">
        <v>4</v>
      </c>
      <c s="36">
        <v>0.10248</v>
      </c>
      <c s="36">
        <f>ROUND(G212*H212,6)</f>
      </c>
      <c r="L212" s="38">
        <v>0</v>
      </c>
      <c s="32">
        <f>ROUND(ROUND(L212,2)*ROUND(G212,3),2)</f>
      </c>
      <c s="36" t="s">
        <v>86</v>
      </c>
      <c>
        <f>(M212*21)/100</f>
      </c>
      <c t="s">
        <v>28</v>
      </c>
    </row>
    <row r="213" spans="1:5" ht="12.75">
      <c r="A213" s="35" t="s">
        <v>56</v>
      </c>
      <c r="E213" s="39" t="s">
        <v>2225</v>
      </c>
    </row>
    <row r="214" spans="1:5" ht="12.75">
      <c r="A214" s="35" t="s">
        <v>58</v>
      </c>
      <c r="E214" s="40" t="s">
        <v>5</v>
      </c>
    </row>
    <row r="215" spans="1:5" ht="12.75">
      <c r="A215" t="s">
        <v>60</v>
      </c>
      <c r="E215" s="39" t="s">
        <v>5</v>
      </c>
    </row>
    <row r="216" spans="1:16" ht="12.75">
      <c r="A216" t="s">
        <v>50</v>
      </c>
      <c s="34" t="s">
        <v>312</v>
      </c>
      <c s="34" t="s">
        <v>2226</v>
      </c>
      <c s="35" t="s">
        <v>5</v>
      </c>
      <c s="6" t="s">
        <v>2227</v>
      </c>
      <c s="36" t="s">
        <v>1682</v>
      </c>
      <c s="37">
        <v>4</v>
      </c>
      <c s="36">
        <v>0.02</v>
      </c>
      <c s="36">
        <f>ROUND(G216*H216,6)</f>
      </c>
      <c r="L216" s="38">
        <v>0</v>
      </c>
      <c s="32">
        <f>ROUND(ROUND(L216,2)*ROUND(G216,3),2)</f>
      </c>
      <c s="36" t="s">
        <v>86</v>
      </c>
      <c>
        <f>(M216*21)/100</f>
      </c>
      <c t="s">
        <v>28</v>
      </c>
    </row>
    <row r="217" spans="1:5" ht="12.75">
      <c r="A217" s="35" t="s">
        <v>56</v>
      </c>
      <c r="E217" s="39" t="s">
        <v>2227</v>
      </c>
    </row>
    <row r="218" spans="1:5" ht="12.75">
      <c r="A218" s="35" t="s">
        <v>58</v>
      </c>
      <c r="E218" s="40" t="s">
        <v>5</v>
      </c>
    </row>
    <row r="219" spans="1:5" ht="12.75">
      <c r="A219" t="s">
        <v>60</v>
      </c>
      <c r="E219" s="39" t="s">
        <v>5</v>
      </c>
    </row>
    <row r="220" spans="1:16" ht="12.75">
      <c r="A220" t="s">
        <v>50</v>
      </c>
      <c s="34" t="s">
        <v>316</v>
      </c>
      <c s="34" t="s">
        <v>2228</v>
      </c>
      <c s="35" t="s">
        <v>5</v>
      </c>
      <c s="6" t="s">
        <v>2229</v>
      </c>
      <c s="36" t="s">
        <v>66</v>
      </c>
      <c s="37">
        <v>323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86</v>
      </c>
      <c>
        <f>(M220*21)/100</f>
      </c>
      <c t="s">
        <v>28</v>
      </c>
    </row>
    <row r="221" spans="1:5" ht="12.75">
      <c r="A221" s="35" t="s">
        <v>56</v>
      </c>
      <c r="E221" s="39" t="s">
        <v>2229</v>
      </c>
    </row>
    <row r="222" spans="1:5" ht="25.5">
      <c r="A222" s="35" t="s">
        <v>58</v>
      </c>
      <c r="E222" s="40" t="s">
        <v>2230</v>
      </c>
    </row>
    <row r="223" spans="1:5" ht="12.75">
      <c r="A223" t="s">
        <v>60</v>
      </c>
      <c r="E223" s="39" t="s">
        <v>5</v>
      </c>
    </row>
    <row r="224" spans="1:16" ht="12.75">
      <c r="A224" t="s">
        <v>50</v>
      </c>
      <c s="34" t="s">
        <v>321</v>
      </c>
      <c s="34" t="s">
        <v>2231</v>
      </c>
      <c s="35" t="s">
        <v>5</v>
      </c>
      <c s="6" t="s">
        <v>2232</v>
      </c>
      <c s="36" t="s">
        <v>118</v>
      </c>
      <c s="37">
        <v>2.894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86</v>
      </c>
      <c>
        <f>(M224*21)/100</f>
      </c>
      <c t="s">
        <v>28</v>
      </c>
    </row>
    <row r="225" spans="1:5" ht="12.75">
      <c r="A225" s="35" t="s">
        <v>56</v>
      </c>
      <c r="E225" s="39" t="s">
        <v>2232</v>
      </c>
    </row>
    <row r="226" spans="1:5" ht="12.75">
      <c r="A226" s="35" t="s">
        <v>58</v>
      </c>
      <c r="E226" s="40" t="s">
        <v>5</v>
      </c>
    </row>
    <row r="227" spans="1:5" ht="12.75">
      <c r="A227" t="s">
        <v>60</v>
      </c>
      <c r="E227" s="39" t="s">
        <v>5</v>
      </c>
    </row>
    <row r="228" spans="1:13" ht="12.75">
      <c r="A228" t="s">
        <v>47</v>
      </c>
      <c r="C228" s="31" t="s">
        <v>666</v>
      </c>
      <c r="E228" s="33" t="s">
        <v>2233</v>
      </c>
      <c r="J228" s="32">
        <f>0</f>
      </c>
      <c s="32">
        <f>0</f>
      </c>
      <c s="32">
        <f>0+L229+L233+L237+L241+L245+L249+L253+L257+L261+L265+L269+L273+L277+L281+L285+L289+L293+L297+L301+L305+L309+L313+L317+L321+L325+L329+L333+L337</f>
      </c>
      <c s="32">
        <f>0+M229+M233+M237+M241+M245+M249+M253+M257+M261+M265+M269+M273+M277+M281+M285+M289+M293+M297+M301+M305+M309+M313+M317+M321+M325+M329+M333+M337</f>
      </c>
    </row>
    <row r="229" spans="1:16" ht="12.75">
      <c r="A229" t="s">
        <v>50</v>
      </c>
      <c s="34" t="s">
        <v>325</v>
      </c>
      <c s="34" t="s">
        <v>2234</v>
      </c>
      <c s="35" t="s">
        <v>5</v>
      </c>
      <c s="6" t="s">
        <v>2235</v>
      </c>
      <c s="36" t="s">
        <v>184</v>
      </c>
      <c s="37">
        <v>5</v>
      </c>
      <c s="36">
        <v>0.0037</v>
      </c>
      <c s="36">
        <f>ROUND(G229*H229,6)</f>
      </c>
      <c r="L229" s="38">
        <v>0</v>
      </c>
      <c s="32">
        <f>ROUND(ROUND(L229,2)*ROUND(G229,3),2)</f>
      </c>
      <c s="36" t="s">
        <v>86</v>
      </c>
      <c>
        <f>(M229*21)/100</f>
      </c>
      <c t="s">
        <v>28</v>
      </c>
    </row>
    <row r="230" spans="1:5" ht="12.75">
      <c r="A230" s="35" t="s">
        <v>56</v>
      </c>
      <c r="E230" s="39" t="s">
        <v>2235</v>
      </c>
    </row>
    <row r="231" spans="1:5" ht="25.5">
      <c r="A231" s="35" t="s">
        <v>58</v>
      </c>
      <c r="E231" s="40" t="s">
        <v>2236</v>
      </c>
    </row>
    <row r="232" spans="1:5" ht="12.75">
      <c r="A232" t="s">
        <v>60</v>
      </c>
      <c r="E232" s="39" t="s">
        <v>5</v>
      </c>
    </row>
    <row r="233" spans="1:16" ht="12.75">
      <c r="A233" t="s">
        <v>50</v>
      </c>
      <c s="34" t="s">
        <v>329</v>
      </c>
      <c s="34" t="s">
        <v>2237</v>
      </c>
      <c s="35" t="s">
        <v>5</v>
      </c>
      <c s="6" t="s">
        <v>2238</v>
      </c>
      <c s="36" t="s">
        <v>2239</v>
      </c>
      <c s="37">
        <v>2</v>
      </c>
      <c s="36">
        <v>0.01662</v>
      </c>
      <c s="36">
        <f>ROUND(G233*H233,6)</f>
      </c>
      <c r="L233" s="38">
        <v>0</v>
      </c>
      <c s="32">
        <f>ROUND(ROUND(L233,2)*ROUND(G233,3),2)</f>
      </c>
      <c s="36" t="s">
        <v>86</v>
      </c>
      <c>
        <f>(M233*21)/100</f>
      </c>
      <c t="s">
        <v>28</v>
      </c>
    </row>
    <row r="234" spans="1:5" ht="12.75">
      <c r="A234" s="35" t="s">
        <v>56</v>
      </c>
      <c r="E234" s="39" t="s">
        <v>2238</v>
      </c>
    </row>
    <row r="235" spans="1:5" ht="12.75">
      <c r="A235" s="35" t="s">
        <v>58</v>
      </c>
      <c r="E235" s="40" t="s">
        <v>5</v>
      </c>
    </row>
    <row r="236" spans="1:5" ht="12.75">
      <c r="A236" t="s">
        <v>60</v>
      </c>
      <c r="E236" s="39" t="s">
        <v>5</v>
      </c>
    </row>
    <row r="237" spans="1:16" ht="12.75">
      <c r="A237" t="s">
        <v>50</v>
      </c>
      <c s="34" t="s">
        <v>333</v>
      </c>
      <c s="34" t="s">
        <v>2240</v>
      </c>
      <c s="35" t="s">
        <v>5</v>
      </c>
      <c s="6" t="s">
        <v>2241</v>
      </c>
      <c s="36" t="s">
        <v>1682</v>
      </c>
      <c s="37">
        <v>7</v>
      </c>
      <c s="36">
        <v>0.007</v>
      </c>
      <c s="36">
        <f>ROUND(G237*H237,6)</f>
      </c>
      <c r="L237" s="38">
        <v>0</v>
      </c>
      <c s="32">
        <f>ROUND(ROUND(L237,2)*ROUND(G237,3),2)</f>
      </c>
      <c s="36" t="s">
        <v>86</v>
      </c>
      <c>
        <f>(M237*21)/100</f>
      </c>
      <c t="s">
        <v>28</v>
      </c>
    </row>
    <row r="238" spans="1:5" ht="12.75">
      <c r="A238" s="35" t="s">
        <v>56</v>
      </c>
      <c r="E238" s="39" t="s">
        <v>2241</v>
      </c>
    </row>
    <row r="239" spans="1:5" ht="12.75">
      <c r="A239" s="35" t="s">
        <v>58</v>
      </c>
      <c r="E239" s="40" t="s">
        <v>5</v>
      </c>
    </row>
    <row r="240" spans="1:5" ht="12.75">
      <c r="A240" t="s">
        <v>60</v>
      </c>
      <c r="E240" s="39" t="s">
        <v>5</v>
      </c>
    </row>
    <row r="241" spans="1:16" ht="12.75">
      <c r="A241" t="s">
        <v>50</v>
      </c>
      <c s="34" t="s">
        <v>337</v>
      </c>
      <c s="34" t="s">
        <v>2242</v>
      </c>
      <c s="35" t="s">
        <v>5</v>
      </c>
      <c s="6" t="s">
        <v>2243</v>
      </c>
      <c s="36" t="s">
        <v>184</v>
      </c>
      <c s="37">
        <v>8</v>
      </c>
      <c s="36">
        <v>0.00688</v>
      </c>
      <c s="36">
        <f>ROUND(G241*H241,6)</f>
      </c>
      <c r="L241" s="38">
        <v>0</v>
      </c>
      <c s="32">
        <f>ROUND(ROUND(L241,2)*ROUND(G241,3),2)</f>
      </c>
      <c s="36" t="s">
        <v>86</v>
      </c>
      <c>
        <f>(M241*21)/100</f>
      </c>
      <c t="s">
        <v>28</v>
      </c>
    </row>
    <row r="242" spans="1:5" ht="12.75">
      <c r="A242" s="35" t="s">
        <v>56</v>
      </c>
      <c r="E242" s="39" t="s">
        <v>2243</v>
      </c>
    </row>
    <row r="243" spans="1:5" ht="25.5">
      <c r="A243" s="35" t="s">
        <v>58</v>
      </c>
      <c r="E243" s="40" t="s">
        <v>2244</v>
      </c>
    </row>
    <row r="244" spans="1:5" ht="12.75">
      <c r="A244" t="s">
        <v>60</v>
      </c>
      <c r="E244" s="39" t="s">
        <v>5</v>
      </c>
    </row>
    <row r="245" spans="1:16" ht="12.75">
      <c r="A245" t="s">
        <v>50</v>
      </c>
      <c s="34" t="s">
        <v>340</v>
      </c>
      <c s="34" t="s">
        <v>2245</v>
      </c>
      <c s="35" t="s">
        <v>5</v>
      </c>
      <c s="6" t="s">
        <v>2246</v>
      </c>
      <c s="36" t="s">
        <v>1682</v>
      </c>
      <c s="37">
        <v>8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86</v>
      </c>
      <c>
        <f>(M245*21)/100</f>
      </c>
      <c t="s">
        <v>28</v>
      </c>
    </row>
    <row r="246" spans="1:5" ht="12.75">
      <c r="A246" s="35" t="s">
        <v>56</v>
      </c>
      <c r="E246" s="39" t="s">
        <v>2246</v>
      </c>
    </row>
    <row r="247" spans="1:5" ht="12.75">
      <c r="A247" s="35" t="s">
        <v>58</v>
      </c>
      <c r="E247" s="40" t="s">
        <v>5</v>
      </c>
    </row>
    <row r="248" spans="1:5" ht="12.75">
      <c r="A248" t="s">
        <v>60</v>
      </c>
      <c r="E248" s="39" t="s">
        <v>5</v>
      </c>
    </row>
    <row r="249" spans="1:16" ht="12.75">
      <c r="A249" t="s">
        <v>50</v>
      </c>
      <c s="34" t="s">
        <v>344</v>
      </c>
      <c s="34" t="s">
        <v>2247</v>
      </c>
      <c s="35" t="s">
        <v>5</v>
      </c>
      <c s="6" t="s">
        <v>2248</v>
      </c>
      <c s="36" t="s">
        <v>184</v>
      </c>
      <c s="37">
        <v>2</v>
      </c>
      <c s="36">
        <v>0.00216</v>
      </c>
      <c s="36">
        <f>ROUND(G249*H249,6)</f>
      </c>
      <c r="L249" s="38">
        <v>0</v>
      </c>
      <c s="32">
        <f>ROUND(ROUND(L249,2)*ROUND(G249,3),2)</f>
      </c>
      <c s="36" t="s">
        <v>86</v>
      </c>
      <c>
        <f>(M249*21)/100</f>
      </c>
      <c t="s">
        <v>28</v>
      </c>
    </row>
    <row r="250" spans="1:5" ht="12.75">
      <c r="A250" s="35" t="s">
        <v>56</v>
      </c>
      <c r="E250" s="39" t="s">
        <v>2248</v>
      </c>
    </row>
    <row r="251" spans="1:5" ht="12.75">
      <c r="A251" s="35" t="s">
        <v>58</v>
      </c>
      <c r="E251" s="40" t="s">
        <v>5</v>
      </c>
    </row>
    <row r="252" spans="1:5" ht="12.75">
      <c r="A252" t="s">
        <v>60</v>
      </c>
      <c r="E252" s="39" t="s">
        <v>5</v>
      </c>
    </row>
    <row r="253" spans="1:16" ht="12.75">
      <c r="A253" t="s">
        <v>50</v>
      </c>
      <c s="34" t="s">
        <v>349</v>
      </c>
      <c s="34" t="s">
        <v>2249</v>
      </c>
      <c s="35" t="s">
        <v>5</v>
      </c>
      <c s="6" t="s">
        <v>2250</v>
      </c>
      <c s="36" t="s">
        <v>1682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86</v>
      </c>
      <c>
        <f>(M253*21)/100</f>
      </c>
      <c t="s">
        <v>28</v>
      </c>
    </row>
    <row r="254" spans="1:5" ht="12.75">
      <c r="A254" s="35" t="s">
        <v>56</v>
      </c>
      <c r="E254" s="39" t="s">
        <v>2250</v>
      </c>
    </row>
    <row r="255" spans="1:5" ht="12.75">
      <c r="A255" s="35" t="s">
        <v>58</v>
      </c>
      <c r="E255" s="40" t="s">
        <v>5</v>
      </c>
    </row>
    <row r="256" spans="1:5" ht="12.75">
      <c r="A256" t="s">
        <v>60</v>
      </c>
      <c r="E256" s="39" t="s">
        <v>5</v>
      </c>
    </row>
    <row r="257" spans="1:16" ht="12.75">
      <c r="A257" t="s">
        <v>50</v>
      </c>
      <c s="34" t="s">
        <v>354</v>
      </c>
      <c s="34" t="s">
        <v>2251</v>
      </c>
      <c s="35" t="s">
        <v>5</v>
      </c>
      <c s="6" t="s">
        <v>2252</v>
      </c>
      <c s="36" t="s">
        <v>66</v>
      </c>
      <c s="37">
        <v>18</v>
      </c>
      <c s="36">
        <v>0.2322</v>
      </c>
      <c s="36">
        <f>ROUND(G257*H257,6)</f>
      </c>
      <c r="L257" s="38">
        <v>0</v>
      </c>
      <c s="32">
        <f>ROUND(ROUND(L257,2)*ROUND(G257,3),2)</f>
      </c>
      <c s="36" t="s">
        <v>86</v>
      </c>
      <c>
        <f>(M257*21)/100</f>
      </c>
      <c t="s">
        <v>28</v>
      </c>
    </row>
    <row r="258" spans="1:5" ht="12.75">
      <c r="A258" s="35" t="s">
        <v>56</v>
      </c>
      <c r="E258" s="39" t="s">
        <v>2252</v>
      </c>
    </row>
    <row r="259" spans="1:5" ht="12.75">
      <c r="A259" s="35" t="s">
        <v>58</v>
      </c>
      <c r="E259" s="40" t="s">
        <v>5</v>
      </c>
    </row>
    <row r="260" spans="1:5" ht="12.75">
      <c r="A260" t="s">
        <v>60</v>
      </c>
      <c r="E260" s="39" t="s">
        <v>5</v>
      </c>
    </row>
    <row r="261" spans="1:16" ht="12.75">
      <c r="A261" t="s">
        <v>50</v>
      </c>
      <c s="34" t="s">
        <v>358</v>
      </c>
      <c s="34" t="s">
        <v>2253</v>
      </c>
      <c s="35" t="s">
        <v>5</v>
      </c>
      <c s="6" t="s">
        <v>2254</v>
      </c>
      <c s="36" t="s">
        <v>66</v>
      </c>
      <c s="37">
        <v>103</v>
      </c>
      <c s="36">
        <v>0.02781</v>
      </c>
      <c s="36">
        <f>ROUND(G261*H261,6)</f>
      </c>
      <c r="L261" s="38">
        <v>0</v>
      </c>
      <c s="32">
        <f>ROUND(ROUND(L261,2)*ROUND(G261,3),2)</f>
      </c>
      <c s="36" t="s">
        <v>86</v>
      </c>
      <c>
        <f>(M261*21)/100</f>
      </c>
      <c t="s">
        <v>28</v>
      </c>
    </row>
    <row r="262" spans="1:5" ht="12.75">
      <c r="A262" s="35" t="s">
        <v>56</v>
      </c>
      <c r="E262" s="39" t="s">
        <v>2254</v>
      </c>
    </row>
    <row r="263" spans="1:5" ht="25.5">
      <c r="A263" s="35" t="s">
        <v>58</v>
      </c>
      <c r="E263" s="40" t="s">
        <v>2155</v>
      </c>
    </row>
    <row r="264" spans="1:5" ht="12.75">
      <c r="A264" t="s">
        <v>60</v>
      </c>
      <c r="E264" s="39" t="s">
        <v>5</v>
      </c>
    </row>
    <row r="265" spans="1:16" ht="12.75">
      <c r="A265" t="s">
        <v>50</v>
      </c>
      <c s="34" t="s">
        <v>363</v>
      </c>
      <c s="34" t="s">
        <v>2255</v>
      </c>
      <c s="35" t="s">
        <v>5</v>
      </c>
      <c s="6" t="s">
        <v>2256</v>
      </c>
      <c s="36" t="s">
        <v>66</v>
      </c>
      <c s="37">
        <v>42</v>
      </c>
      <c s="36">
        <v>0.0168</v>
      </c>
      <c s="36">
        <f>ROUND(G265*H265,6)</f>
      </c>
      <c r="L265" s="38">
        <v>0</v>
      </c>
      <c s="32">
        <f>ROUND(ROUND(L265,2)*ROUND(G265,3),2)</f>
      </c>
      <c s="36" t="s">
        <v>86</v>
      </c>
      <c>
        <f>(M265*21)/100</f>
      </c>
      <c t="s">
        <v>28</v>
      </c>
    </row>
    <row r="266" spans="1:5" ht="12.75">
      <c r="A266" s="35" t="s">
        <v>56</v>
      </c>
      <c r="E266" s="39" t="s">
        <v>2256</v>
      </c>
    </row>
    <row r="267" spans="1:5" ht="25.5">
      <c r="A267" s="35" t="s">
        <v>58</v>
      </c>
      <c r="E267" s="40" t="s">
        <v>2167</v>
      </c>
    </row>
    <row r="268" spans="1:5" ht="12.75">
      <c r="A268" t="s">
        <v>60</v>
      </c>
      <c r="E268" s="39" t="s">
        <v>5</v>
      </c>
    </row>
    <row r="269" spans="1:16" ht="12.75">
      <c r="A269" t="s">
        <v>50</v>
      </c>
      <c s="34" t="s">
        <v>367</v>
      </c>
      <c s="34" t="s">
        <v>2257</v>
      </c>
      <c s="35" t="s">
        <v>5</v>
      </c>
      <c s="6" t="s">
        <v>2258</v>
      </c>
      <c s="36" t="s">
        <v>66</v>
      </c>
      <c s="37">
        <v>97</v>
      </c>
      <c s="36">
        <v>0.02619</v>
      </c>
      <c s="36">
        <f>ROUND(G269*H269,6)</f>
      </c>
      <c r="L269" s="38">
        <v>0</v>
      </c>
      <c s="32">
        <f>ROUND(ROUND(L269,2)*ROUND(G269,3),2)</f>
      </c>
      <c s="36" t="s">
        <v>86</v>
      </c>
      <c>
        <f>(M269*21)/100</f>
      </c>
      <c t="s">
        <v>28</v>
      </c>
    </row>
    <row r="270" spans="1:5" ht="12.75">
      <c r="A270" s="35" t="s">
        <v>56</v>
      </c>
      <c r="E270" s="39" t="s">
        <v>2258</v>
      </c>
    </row>
    <row r="271" spans="1:5" ht="25.5">
      <c r="A271" s="35" t="s">
        <v>58</v>
      </c>
      <c r="E271" s="40" t="s">
        <v>2259</v>
      </c>
    </row>
    <row r="272" spans="1:5" ht="12.75">
      <c r="A272" t="s">
        <v>60</v>
      </c>
      <c r="E272" s="39" t="s">
        <v>5</v>
      </c>
    </row>
    <row r="273" spans="1:16" ht="12.75">
      <c r="A273" t="s">
        <v>50</v>
      </c>
      <c s="34" t="s">
        <v>371</v>
      </c>
      <c s="34" t="s">
        <v>2260</v>
      </c>
      <c s="35" t="s">
        <v>5</v>
      </c>
      <c s="6" t="s">
        <v>2261</v>
      </c>
      <c s="36" t="s">
        <v>66</v>
      </c>
      <c s="37">
        <v>42</v>
      </c>
      <c s="36">
        <v>0.0168</v>
      </c>
      <c s="36">
        <f>ROUND(G273*H273,6)</f>
      </c>
      <c r="L273" s="38">
        <v>0</v>
      </c>
      <c s="32">
        <f>ROUND(ROUND(L273,2)*ROUND(G273,3),2)</f>
      </c>
      <c s="36" t="s">
        <v>86</v>
      </c>
      <c>
        <f>(M273*21)/100</f>
      </c>
      <c t="s">
        <v>28</v>
      </c>
    </row>
    <row r="274" spans="1:5" ht="12.75">
      <c r="A274" s="35" t="s">
        <v>56</v>
      </c>
      <c r="E274" s="39" t="s">
        <v>2261</v>
      </c>
    </row>
    <row r="275" spans="1:5" ht="25.5">
      <c r="A275" s="35" t="s">
        <v>58</v>
      </c>
      <c r="E275" s="40" t="s">
        <v>2167</v>
      </c>
    </row>
    <row r="276" spans="1:5" ht="12.75">
      <c r="A276" t="s">
        <v>60</v>
      </c>
      <c r="E276" s="39" t="s">
        <v>5</v>
      </c>
    </row>
    <row r="277" spans="1:16" ht="12.75">
      <c r="A277" t="s">
        <v>50</v>
      </c>
      <c s="34" t="s">
        <v>375</v>
      </c>
      <c s="34" t="s">
        <v>2262</v>
      </c>
      <c s="35" t="s">
        <v>5</v>
      </c>
      <c s="6" t="s">
        <v>2263</v>
      </c>
      <c s="36" t="s">
        <v>2239</v>
      </c>
      <c s="37">
        <v>3</v>
      </c>
      <c s="36">
        <v>0.02172</v>
      </c>
      <c s="36">
        <f>ROUND(G277*H277,6)</f>
      </c>
      <c r="L277" s="38">
        <v>0</v>
      </c>
      <c s="32">
        <f>ROUND(ROUND(L277,2)*ROUND(G277,3),2)</f>
      </c>
      <c s="36" t="s">
        <v>86</v>
      </c>
      <c>
        <f>(M277*21)/100</f>
      </c>
      <c t="s">
        <v>28</v>
      </c>
    </row>
    <row r="278" spans="1:5" ht="12.75">
      <c r="A278" s="35" t="s">
        <v>56</v>
      </c>
      <c r="E278" s="39" t="s">
        <v>2263</v>
      </c>
    </row>
    <row r="279" spans="1:5" ht="12.75">
      <c r="A279" s="35" t="s">
        <v>58</v>
      </c>
      <c r="E279" s="40" t="s">
        <v>5</v>
      </c>
    </row>
    <row r="280" spans="1:5" ht="12.75">
      <c r="A280" t="s">
        <v>60</v>
      </c>
      <c r="E280" s="39" t="s">
        <v>5</v>
      </c>
    </row>
    <row r="281" spans="1:16" ht="12.75">
      <c r="A281" t="s">
        <v>50</v>
      </c>
      <c s="34" t="s">
        <v>380</v>
      </c>
      <c s="34" t="s">
        <v>2264</v>
      </c>
      <c s="35" t="s">
        <v>5</v>
      </c>
      <c s="6" t="s">
        <v>2265</v>
      </c>
      <c s="36" t="s">
        <v>184</v>
      </c>
      <c s="37">
        <v>42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86</v>
      </c>
      <c>
        <f>(M281*21)/100</f>
      </c>
      <c t="s">
        <v>28</v>
      </c>
    </row>
    <row r="282" spans="1:5" ht="12.75">
      <c r="A282" s="35" t="s">
        <v>56</v>
      </c>
      <c r="E282" s="39" t="s">
        <v>2265</v>
      </c>
    </row>
    <row r="283" spans="1:5" ht="25.5">
      <c r="A283" s="35" t="s">
        <v>58</v>
      </c>
      <c r="E283" s="40" t="s">
        <v>2266</v>
      </c>
    </row>
    <row r="284" spans="1:5" ht="12.75">
      <c r="A284" t="s">
        <v>60</v>
      </c>
      <c r="E284" s="39" t="s">
        <v>5</v>
      </c>
    </row>
    <row r="285" spans="1:16" ht="12.75">
      <c r="A285" t="s">
        <v>50</v>
      </c>
      <c s="34" t="s">
        <v>384</v>
      </c>
      <c s="34" t="s">
        <v>2267</v>
      </c>
      <c s="35" t="s">
        <v>5</v>
      </c>
      <c s="6" t="s">
        <v>2268</v>
      </c>
      <c s="36" t="s">
        <v>184</v>
      </c>
      <c s="37">
        <v>13</v>
      </c>
      <c s="36">
        <v>0.01079</v>
      </c>
      <c s="36">
        <f>ROUND(G285*H285,6)</f>
      </c>
      <c r="L285" s="38">
        <v>0</v>
      </c>
      <c s="32">
        <f>ROUND(ROUND(L285,2)*ROUND(G285,3),2)</f>
      </c>
      <c s="36" t="s">
        <v>86</v>
      </c>
      <c>
        <f>(M285*21)/100</f>
      </c>
      <c t="s">
        <v>28</v>
      </c>
    </row>
    <row r="286" spans="1:5" ht="12.75">
      <c r="A286" s="35" t="s">
        <v>56</v>
      </c>
      <c r="E286" s="39" t="s">
        <v>2268</v>
      </c>
    </row>
    <row r="287" spans="1:5" ht="25.5">
      <c r="A287" s="35" t="s">
        <v>58</v>
      </c>
      <c r="E287" s="40" t="s">
        <v>2269</v>
      </c>
    </row>
    <row r="288" spans="1:5" ht="12.75">
      <c r="A288" t="s">
        <v>60</v>
      </c>
      <c r="E288" s="39" t="s">
        <v>5</v>
      </c>
    </row>
    <row r="289" spans="1:16" ht="12.75">
      <c r="A289" t="s">
        <v>50</v>
      </c>
      <c s="34" t="s">
        <v>388</v>
      </c>
      <c s="34" t="s">
        <v>2270</v>
      </c>
      <c s="35" t="s">
        <v>5</v>
      </c>
      <c s="6" t="s">
        <v>2268</v>
      </c>
      <c s="36" t="s">
        <v>2271</v>
      </c>
      <c s="37">
        <v>15</v>
      </c>
      <c s="36">
        <v>0.0294</v>
      </c>
      <c s="36">
        <f>ROUND(G289*H289,6)</f>
      </c>
      <c r="L289" s="38">
        <v>0</v>
      </c>
      <c s="32">
        <f>ROUND(ROUND(L289,2)*ROUND(G289,3),2)</f>
      </c>
      <c s="36" t="s">
        <v>86</v>
      </c>
      <c>
        <f>(M289*21)/100</f>
      </c>
      <c t="s">
        <v>28</v>
      </c>
    </row>
    <row r="290" spans="1:5" ht="12.75">
      <c r="A290" s="35" t="s">
        <v>56</v>
      </c>
      <c r="E290" s="39" t="s">
        <v>2268</v>
      </c>
    </row>
    <row r="291" spans="1:5" ht="25.5">
      <c r="A291" s="35" t="s">
        <v>58</v>
      </c>
      <c r="E291" s="40" t="s">
        <v>2272</v>
      </c>
    </row>
    <row r="292" spans="1:5" ht="12.75">
      <c r="A292" t="s">
        <v>60</v>
      </c>
      <c r="E292" s="39" t="s">
        <v>5</v>
      </c>
    </row>
    <row r="293" spans="1:16" ht="12.75">
      <c r="A293" t="s">
        <v>50</v>
      </c>
      <c s="34" t="s">
        <v>392</v>
      </c>
      <c s="34" t="s">
        <v>2273</v>
      </c>
      <c s="35" t="s">
        <v>5</v>
      </c>
      <c s="6" t="s">
        <v>2274</v>
      </c>
      <c s="36" t="s">
        <v>184</v>
      </c>
      <c s="37">
        <v>3</v>
      </c>
      <c s="36">
        <v>6E-05</v>
      </c>
      <c s="36">
        <f>ROUND(G293*H293,6)</f>
      </c>
      <c r="L293" s="38">
        <v>0</v>
      </c>
      <c s="32">
        <f>ROUND(ROUND(L293,2)*ROUND(G293,3),2)</f>
      </c>
      <c s="36" t="s">
        <v>86</v>
      </c>
      <c>
        <f>(M293*21)/100</f>
      </c>
      <c t="s">
        <v>28</v>
      </c>
    </row>
    <row r="294" spans="1:5" ht="12.75">
      <c r="A294" s="35" t="s">
        <v>56</v>
      </c>
      <c r="E294" s="39" t="s">
        <v>2274</v>
      </c>
    </row>
    <row r="295" spans="1:5" ht="12.75">
      <c r="A295" s="35" t="s">
        <v>58</v>
      </c>
      <c r="E295" s="40" t="s">
        <v>5</v>
      </c>
    </row>
    <row r="296" spans="1:5" ht="12.75">
      <c r="A296" t="s">
        <v>60</v>
      </c>
      <c r="E296" s="39" t="s">
        <v>5</v>
      </c>
    </row>
    <row r="297" spans="1:16" ht="12.75">
      <c r="A297" t="s">
        <v>50</v>
      </c>
      <c s="34" t="s">
        <v>396</v>
      </c>
      <c s="34" t="s">
        <v>2275</v>
      </c>
      <c s="35" t="s">
        <v>5</v>
      </c>
      <c s="6" t="s">
        <v>2276</v>
      </c>
      <c s="36" t="s">
        <v>1682</v>
      </c>
      <c s="37">
        <v>3</v>
      </c>
      <c s="36">
        <v>0.003</v>
      </c>
      <c s="36">
        <f>ROUND(G297*H297,6)</f>
      </c>
      <c r="L297" s="38">
        <v>0</v>
      </c>
      <c s="32">
        <f>ROUND(ROUND(L297,2)*ROUND(G297,3),2)</f>
      </c>
      <c s="36" t="s">
        <v>86</v>
      </c>
      <c>
        <f>(M297*21)/100</f>
      </c>
      <c t="s">
        <v>28</v>
      </c>
    </row>
    <row r="298" spans="1:5" ht="12.75">
      <c r="A298" s="35" t="s">
        <v>56</v>
      </c>
      <c r="E298" s="39" t="s">
        <v>2276</v>
      </c>
    </row>
    <row r="299" spans="1:5" ht="12.75">
      <c r="A299" s="35" t="s">
        <v>58</v>
      </c>
      <c r="E299" s="40" t="s">
        <v>5</v>
      </c>
    </row>
    <row r="300" spans="1:5" ht="12.75">
      <c r="A300" t="s">
        <v>60</v>
      </c>
      <c r="E300" s="39" t="s">
        <v>5</v>
      </c>
    </row>
    <row r="301" spans="1:16" ht="12.75">
      <c r="A301" t="s">
        <v>50</v>
      </c>
      <c s="34" t="s">
        <v>400</v>
      </c>
      <c s="34" t="s">
        <v>2277</v>
      </c>
      <c s="35" t="s">
        <v>5</v>
      </c>
      <c s="6" t="s">
        <v>2278</v>
      </c>
      <c s="36" t="s">
        <v>184</v>
      </c>
      <c s="37">
        <v>6</v>
      </c>
      <c s="36">
        <v>0.00012</v>
      </c>
      <c s="36">
        <f>ROUND(G301*H301,6)</f>
      </c>
      <c r="L301" s="38">
        <v>0</v>
      </c>
      <c s="32">
        <f>ROUND(ROUND(L301,2)*ROUND(G301,3),2)</f>
      </c>
      <c s="36" t="s">
        <v>86</v>
      </c>
      <c>
        <f>(M301*21)/100</f>
      </c>
      <c t="s">
        <v>28</v>
      </c>
    </row>
    <row r="302" spans="1:5" ht="12.75">
      <c r="A302" s="35" t="s">
        <v>56</v>
      </c>
      <c r="E302" s="39" t="s">
        <v>2278</v>
      </c>
    </row>
    <row r="303" spans="1:5" ht="25.5">
      <c r="A303" s="35" t="s">
        <v>58</v>
      </c>
      <c r="E303" s="40" t="s">
        <v>2279</v>
      </c>
    </row>
    <row r="304" spans="1:5" ht="12.75">
      <c r="A304" t="s">
        <v>60</v>
      </c>
      <c r="E304" s="39" t="s">
        <v>5</v>
      </c>
    </row>
    <row r="305" spans="1:16" ht="12.75">
      <c r="A305" t="s">
        <v>50</v>
      </c>
      <c s="34" t="s">
        <v>405</v>
      </c>
      <c s="34" t="s">
        <v>2280</v>
      </c>
      <c s="35" t="s">
        <v>5</v>
      </c>
      <c s="6" t="s">
        <v>2281</v>
      </c>
      <c s="36" t="s">
        <v>1682</v>
      </c>
      <c s="37">
        <v>4</v>
      </c>
      <c s="36">
        <v>0.004</v>
      </c>
      <c s="36">
        <f>ROUND(G305*H305,6)</f>
      </c>
      <c r="L305" s="38">
        <v>0</v>
      </c>
      <c s="32">
        <f>ROUND(ROUND(L305,2)*ROUND(G305,3),2)</f>
      </c>
      <c s="36" t="s">
        <v>86</v>
      </c>
      <c>
        <f>(M305*21)/100</f>
      </c>
      <c t="s">
        <v>28</v>
      </c>
    </row>
    <row r="306" spans="1:5" ht="12.75">
      <c r="A306" s="35" t="s">
        <v>56</v>
      </c>
      <c r="E306" s="39" t="s">
        <v>2281</v>
      </c>
    </row>
    <row r="307" spans="1:5" ht="12.75">
      <c r="A307" s="35" t="s">
        <v>58</v>
      </c>
      <c r="E307" s="40" t="s">
        <v>5</v>
      </c>
    </row>
    <row r="308" spans="1:5" ht="12.75">
      <c r="A308" t="s">
        <v>60</v>
      </c>
      <c r="E308" s="39" t="s">
        <v>5</v>
      </c>
    </row>
    <row r="309" spans="1:16" ht="12.75">
      <c r="A309" t="s">
        <v>50</v>
      </c>
      <c s="34" t="s">
        <v>407</v>
      </c>
      <c s="34" t="s">
        <v>2282</v>
      </c>
      <c s="35" t="s">
        <v>5</v>
      </c>
      <c s="6" t="s">
        <v>2283</v>
      </c>
      <c s="36" t="s">
        <v>1682</v>
      </c>
      <c s="37">
        <v>2</v>
      </c>
      <c s="36">
        <v>0.002</v>
      </c>
      <c s="36">
        <f>ROUND(G309*H309,6)</f>
      </c>
      <c r="L309" s="38">
        <v>0</v>
      </c>
      <c s="32">
        <f>ROUND(ROUND(L309,2)*ROUND(G309,3),2)</f>
      </c>
      <c s="36" t="s">
        <v>86</v>
      </c>
      <c>
        <f>(M309*21)/100</f>
      </c>
      <c t="s">
        <v>28</v>
      </c>
    </row>
    <row r="310" spans="1:5" ht="12.75">
      <c r="A310" s="35" t="s">
        <v>56</v>
      </c>
      <c r="E310" s="39" t="s">
        <v>2283</v>
      </c>
    </row>
    <row r="311" spans="1:5" ht="12.75">
      <c r="A311" s="35" t="s">
        <v>58</v>
      </c>
      <c r="E311" s="40" t="s">
        <v>5</v>
      </c>
    </row>
    <row r="312" spans="1:5" ht="12.75">
      <c r="A312" t="s">
        <v>60</v>
      </c>
      <c r="E312" s="39" t="s">
        <v>5</v>
      </c>
    </row>
    <row r="313" spans="1:16" ht="12.75">
      <c r="A313" t="s">
        <v>50</v>
      </c>
      <c s="34" t="s">
        <v>411</v>
      </c>
      <c s="34" t="s">
        <v>2284</v>
      </c>
      <c s="35" t="s">
        <v>5</v>
      </c>
      <c s="6" t="s">
        <v>2285</v>
      </c>
      <c s="36" t="s">
        <v>1682</v>
      </c>
      <c s="37">
        <v>2</v>
      </c>
      <c s="36">
        <v>0.0124</v>
      </c>
      <c s="36">
        <f>ROUND(G313*H313,6)</f>
      </c>
      <c r="L313" s="38">
        <v>0</v>
      </c>
      <c s="32">
        <f>ROUND(ROUND(L313,2)*ROUND(G313,3),2)</f>
      </c>
      <c s="36" t="s">
        <v>86</v>
      </c>
      <c>
        <f>(M313*21)/100</f>
      </c>
      <c t="s">
        <v>28</v>
      </c>
    </row>
    <row r="314" spans="1:5" ht="12.75">
      <c r="A314" s="35" t="s">
        <v>56</v>
      </c>
      <c r="E314" s="39" t="s">
        <v>2285</v>
      </c>
    </row>
    <row r="315" spans="1:5" ht="12.75">
      <c r="A315" s="35" t="s">
        <v>58</v>
      </c>
      <c r="E315" s="40" t="s">
        <v>5</v>
      </c>
    </row>
    <row r="316" spans="1:5" ht="12.75">
      <c r="A316" t="s">
        <v>60</v>
      </c>
      <c r="E316" s="39" t="s">
        <v>5</v>
      </c>
    </row>
    <row r="317" spans="1:16" ht="12.75">
      <c r="A317" t="s">
        <v>50</v>
      </c>
      <c s="34" t="s">
        <v>415</v>
      </c>
      <c s="34" t="s">
        <v>2286</v>
      </c>
      <c s="35" t="s">
        <v>5</v>
      </c>
      <c s="6" t="s">
        <v>2287</v>
      </c>
      <c s="36" t="s">
        <v>2239</v>
      </c>
      <c s="37">
        <v>3</v>
      </c>
      <c s="36">
        <v>0.04677</v>
      </c>
      <c s="36">
        <f>ROUND(G317*H317,6)</f>
      </c>
      <c r="L317" s="38">
        <v>0</v>
      </c>
      <c s="32">
        <f>ROUND(ROUND(L317,2)*ROUND(G317,3),2)</f>
      </c>
      <c s="36" t="s">
        <v>86</v>
      </c>
      <c>
        <f>(M317*21)/100</f>
      </c>
      <c t="s">
        <v>28</v>
      </c>
    </row>
    <row r="318" spans="1:5" ht="12.75">
      <c r="A318" s="35" t="s">
        <v>56</v>
      </c>
      <c r="E318" s="39" t="s">
        <v>2287</v>
      </c>
    </row>
    <row r="319" spans="1:5" ht="12.75">
      <c r="A319" s="35" t="s">
        <v>58</v>
      </c>
      <c r="E319" s="40" t="s">
        <v>5</v>
      </c>
    </row>
    <row r="320" spans="1:5" ht="12.75">
      <c r="A320" t="s">
        <v>60</v>
      </c>
      <c r="E320" s="39" t="s">
        <v>5</v>
      </c>
    </row>
    <row r="321" spans="1:16" ht="12.75">
      <c r="A321" t="s">
        <v>50</v>
      </c>
      <c s="34" t="s">
        <v>419</v>
      </c>
      <c s="34" t="s">
        <v>2288</v>
      </c>
      <c s="35" t="s">
        <v>5</v>
      </c>
      <c s="6" t="s">
        <v>2289</v>
      </c>
      <c s="36" t="s">
        <v>184</v>
      </c>
      <c s="37">
        <v>2</v>
      </c>
      <c s="36">
        <v>0.00928</v>
      </c>
      <c s="36">
        <f>ROUND(G321*H321,6)</f>
      </c>
      <c r="L321" s="38">
        <v>0</v>
      </c>
      <c s="32">
        <f>ROUND(ROUND(L321,2)*ROUND(G321,3),2)</f>
      </c>
      <c s="36" t="s">
        <v>86</v>
      </c>
      <c>
        <f>(M321*21)/100</f>
      </c>
      <c t="s">
        <v>28</v>
      </c>
    </row>
    <row r="322" spans="1:5" ht="12.75">
      <c r="A322" s="35" t="s">
        <v>56</v>
      </c>
      <c r="E322" s="39" t="s">
        <v>2289</v>
      </c>
    </row>
    <row r="323" spans="1:5" ht="12.75">
      <c r="A323" s="35" t="s">
        <v>58</v>
      </c>
      <c r="E323" s="40" t="s">
        <v>5</v>
      </c>
    </row>
    <row r="324" spans="1:5" ht="12.75">
      <c r="A324" t="s">
        <v>60</v>
      </c>
      <c r="E324" s="39" t="s">
        <v>5</v>
      </c>
    </row>
    <row r="325" spans="1:16" ht="12.75">
      <c r="A325" t="s">
        <v>50</v>
      </c>
      <c s="34" t="s">
        <v>423</v>
      </c>
      <c s="34" t="s">
        <v>2290</v>
      </c>
      <c s="35" t="s">
        <v>5</v>
      </c>
      <c s="6" t="s">
        <v>2291</v>
      </c>
      <c s="36" t="s">
        <v>1682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86</v>
      </c>
      <c>
        <f>(M325*21)/100</f>
      </c>
      <c t="s">
        <v>28</v>
      </c>
    </row>
    <row r="326" spans="1:5" ht="12.75">
      <c r="A326" s="35" t="s">
        <v>56</v>
      </c>
      <c r="E326" s="39" t="s">
        <v>2291</v>
      </c>
    </row>
    <row r="327" spans="1:5" ht="12.75">
      <c r="A327" s="35" t="s">
        <v>58</v>
      </c>
      <c r="E327" s="40" t="s">
        <v>5</v>
      </c>
    </row>
    <row r="328" spans="1:5" ht="12.75">
      <c r="A328" t="s">
        <v>60</v>
      </c>
      <c r="E328" s="39" t="s">
        <v>5</v>
      </c>
    </row>
    <row r="329" spans="1:16" ht="12.75">
      <c r="A329" t="s">
        <v>50</v>
      </c>
      <c s="34" t="s">
        <v>427</v>
      </c>
      <c s="34" t="s">
        <v>2292</v>
      </c>
      <c s="35" t="s">
        <v>5</v>
      </c>
      <c s="6" t="s">
        <v>2293</v>
      </c>
      <c s="36" t="s">
        <v>66</v>
      </c>
      <c s="37">
        <v>302</v>
      </c>
      <c s="36">
        <v>0.05436</v>
      </c>
      <c s="36">
        <f>ROUND(G329*H329,6)</f>
      </c>
      <c r="L329" s="38">
        <v>0</v>
      </c>
      <c s="32">
        <f>ROUND(ROUND(L329,2)*ROUND(G329,3),2)</f>
      </c>
      <c s="36" t="s">
        <v>86</v>
      </c>
      <c>
        <f>(M329*21)/100</f>
      </c>
      <c t="s">
        <v>28</v>
      </c>
    </row>
    <row r="330" spans="1:5" ht="12.75">
      <c r="A330" s="35" t="s">
        <v>56</v>
      </c>
      <c r="E330" s="39" t="s">
        <v>2293</v>
      </c>
    </row>
    <row r="331" spans="1:5" ht="25.5">
      <c r="A331" s="35" t="s">
        <v>58</v>
      </c>
      <c r="E331" s="40" t="s">
        <v>2294</v>
      </c>
    </row>
    <row r="332" spans="1:5" ht="12.75">
      <c r="A332" t="s">
        <v>60</v>
      </c>
      <c r="E332" s="39" t="s">
        <v>5</v>
      </c>
    </row>
    <row r="333" spans="1:16" ht="12.75">
      <c r="A333" t="s">
        <v>50</v>
      </c>
      <c s="34" t="s">
        <v>432</v>
      </c>
      <c s="34" t="s">
        <v>2295</v>
      </c>
      <c s="35" t="s">
        <v>5</v>
      </c>
      <c s="6" t="s">
        <v>2296</v>
      </c>
      <c s="36" t="s">
        <v>66</v>
      </c>
      <c s="37">
        <v>302</v>
      </c>
      <c s="36">
        <v>0.00302</v>
      </c>
      <c s="36">
        <f>ROUND(G333*H333,6)</f>
      </c>
      <c r="L333" s="38">
        <v>0</v>
      </c>
      <c s="32">
        <f>ROUND(ROUND(L333,2)*ROUND(G333,3),2)</f>
      </c>
      <c s="36" t="s">
        <v>86</v>
      </c>
      <c>
        <f>(M333*21)/100</f>
      </c>
      <c t="s">
        <v>28</v>
      </c>
    </row>
    <row r="334" spans="1:5" ht="12.75">
      <c r="A334" s="35" t="s">
        <v>56</v>
      </c>
      <c r="E334" s="39" t="s">
        <v>2296</v>
      </c>
    </row>
    <row r="335" spans="1:5" ht="12.75">
      <c r="A335" s="35" t="s">
        <v>58</v>
      </c>
      <c r="E335" s="40" t="s">
        <v>5</v>
      </c>
    </row>
    <row r="336" spans="1:5" ht="12.75">
      <c r="A336" t="s">
        <v>60</v>
      </c>
      <c r="E336" s="39" t="s">
        <v>5</v>
      </c>
    </row>
    <row r="337" spans="1:16" ht="12.75">
      <c r="A337" t="s">
        <v>50</v>
      </c>
      <c s="34" t="s">
        <v>437</v>
      </c>
      <c s="34" t="s">
        <v>2297</v>
      </c>
      <c s="35" t="s">
        <v>5</v>
      </c>
      <c s="6" t="s">
        <v>2298</v>
      </c>
      <c s="36" t="s">
        <v>118</v>
      </c>
      <c s="37">
        <v>0.553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86</v>
      </c>
      <c>
        <f>(M337*21)/100</f>
      </c>
      <c t="s">
        <v>28</v>
      </c>
    </row>
    <row r="338" spans="1:5" ht="12.75">
      <c r="A338" s="35" t="s">
        <v>56</v>
      </c>
      <c r="E338" s="39" t="s">
        <v>2298</v>
      </c>
    </row>
    <row r="339" spans="1:5" ht="12.75">
      <c r="A339" s="35" t="s">
        <v>58</v>
      </c>
      <c r="E339" s="40" t="s">
        <v>5</v>
      </c>
    </row>
    <row r="340" spans="1:5" ht="12.75">
      <c r="A340" t="s">
        <v>60</v>
      </c>
      <c r="E340" s="39" t="s">
        <v>5</v>
      </c>
    </row>
    <row r="341" spans="1:13" ht="12.75">
      <c r="A341" t="s">
        <v>47</v>
      </c>
      <c r="C341" s="31" t="s">
        <v>2299</v>
      </c>
      <c r="E341" s="33" t="s">
        <v>2300</v>
      </c>
      <c r="J341" s="32">
        <f>0</f>
      </c>
      <c s="32">
        <f>0</f>
      </c>
      <c s="32">
        <f>0+L342+L346+L350</f>
      </c>
      <c s="32">
        <f>0+M342+M346+M350</f>
      </c>
    </row>
    <row r="342" spans="1:16" ht="12.75">
      <c r="A342" t="s">
        <v>50</v>
      </c>
      <c s="34" t="s">
        <v>441</v>
      </c>
      <c s="34" t="s">
        <v>2301</v>
      </c>
      <c s="35" t="s">
        <v>5</v>
      </c>
      <c s="6" t="s">
        <v>2302</v>
      </c>
      <c s="36" t="s">
        <v>2239</v>
      </c>
      <c s="37">
        <v>1</v>
      </c>
      <c s="36">
        <v>0.00417</v>
      </c>
      <c s="36">
        <f>ROUND(G342*H342,6)</f>
      </c>
      <c r="L342" s="38">
        <v>0</v>
      </c>
      <c s="32">
        <f>ROUND(ROUND(L342,2)*ROUND(G342,3),2)</f>
      </c>
      <c s="36" t="s">
        <v>86</v>
      </c>
      <c>
        <f>(M342*21)/100</f>
      </c>
      <c t="s">
        <v>28</v>
      </c>
    </row>
    <row r="343" spans="1:5" ht="12.75">
      <c r="A343" s="35" t="s">
        <v>56</v>
      </c>
      <c r="E343" s="39" t="s">
        <v>2302</v>
      </c>
    </row>
    <row r="344" spans="1:5" ht="12.75">
      <c r="A344" s="35" t="s">
        <v>58</v>
      </c>
      <c r="E344" s="40" t="s">
        <v>5</v>
      </c>
    </row>
    <row r="345" spans="1:5" ht="12.75">
      <c r="A345" t="s">
        <v>60</v>
      </c>
      <c r="E345" s="39" t="s">
        <v>5</v>
      </c>
    </row>
    <row r="346" spans="1:16" ht="12.75">
      <c r="A346" t="s">
        <v>50</v>
      </c>
      <c s="34" t="s">
        <v>444</v>
      </c>
      <c s="34" t="s">
        <v>2303</v>
      </c>
      <c s="35" t="s">
        <v>5</v>
      </c>
      <c s="6" t="s">
        <v>2304</v>
      </c>
      <c s="36" t="s">
        <v>1682</v>
      </c>
      <c s="37">
        <v>1</v>
      </c>
      <c s="36">
        <v>0.025</v>
      </c>
      <c s="36">
        <f>ROUND(G346*H346,6)</f>
      </c>
      <c r="L346" s="38">
        <v>0</v>
      </c>
      <c s="32">
        <f>ROUND(ROUND(L346,2)*ROUND(G346,3),2)</f>
      </c>
      <c s="36" t="s">
        <v>86</v>
      </c>
      <c>
        <f>(M346*21)/100</f>
      </c>
      <c t="s">
        <v>28</v>
      </c>
    </row>
    <row r="347" spans="1:5" ht="12.75">
      <c r="A347" s="35" t="s">
        <v>56</v>
      </c>
      <c r="E347" s="39" t="s">
        <v>2304</v>
      </c>
    </row>
    <row r="348" spans="1:5" ht="12.75">
      <c r="A348" s="35" t="s">
        <v>58</v>
      </c>
      <c r="E348" s="40" t="s">
        <v>5</v>
      </c>
    </row>
    <row r="349" spans="1:5" ht="12.75">
      <c r="A349" t="s">
        <v>60</v>
      </c>
      <c r="E349" s="39" t="s">
        <v>5</v>
      </c>
    </row>
    <row r="350" spans="1:16" ht="12.75">
      <c r="A350" t="s">
        <v>50</v>
      </c>
      <c s="34" t="s">
        <v>448</v>
      </c>
      <c s="34" t="s">
        <v>2305</v>
      </c>
      <c s="35" t="s">
        <v>5</v>
      </c>
      <c s="6" t="s">
        <v>2306</v>
      </c>
      <c s="36" t="s">
        <v>118</v>
      </c>
      <c s="37">
        <v>0.029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86</v>
      </c>
      <c>
        <f>(M350*21)/100</f>
      </c>
      <c t="s">
        <v>28</v>
      </c>
    </row>
    <row r="351" spans="1:5" ht="12.75">
      <c r="A351" s="35" t="s">
        <v>56</v>
      </c>
      <c r="E351" s="39" t="s">
        <v>2306</v>
      </c>
    </row>
    <row r="352" spans="1:5" ht="12.75">
      <c r="A352" s="35" t="s">
        <v>58</v>
      </c>
      <c r="E352" s="40" t="s">
        <v>5</v>
      </c>
    </row>
    <row r="353" spans="1:5" ht="12.75">
      <c r="A353" t="s">
        <v>60</v>
      </c>
      <c r="E353" s="39" t="s">
        <v>5</v>
      </c>
    </row>
    <row r="354" spans="1:13" ht="12.75">
      <c r="A354" t="s">
        <v>47</v>
      </c>
      <c r="C354" s="31" t="s">
        <v>2307</v>
      </c>
      <c r="E354" s="33" t="s">
        <v>2308</v>
      </c>
      <c r="J354" s="32">
        <f>0</f>
      </c>
      <c s="32">
        <f>0</f>
      </c>
      <c s="32">
        <f>0+L355+L359+L363+L367+L371+L375+L379+L383+L387+L391+L395+L399+L403+L407+L411+L415+L419+L423+L427+L431+L435+L439+L443+L447</f>
      </c>
      <c s="32">
        <f>0+M355+M359+M363+M367+M371+M375+M379+M383+M387+M391+M395+M399+M403+M407+M411+M415+M419+M423+M427+M431+M435+M439+M443+M447</f>
      </c>
    </row>
    <row r="355" spans="1:16" ht="12.75">
      <c r="A355" t="s">
        <v>50</v>
      </c>
      <c s="34" t="s">
        <v>453</v>
      </c>
      <c s="34" t="s">
        <v>2309</v>
      </c>
      <c s="35" t="s">
        <v>5</v>
      </c>
      <c s="6" t="s">
        <v>2310</v>
      </c>
      <c s="36" t="s">
        <v>184</v>
      </c>
      <c s="37">
        <v>3</v>
      </c>
      <c s="36">
        <v>0.02151</v>
      </c>
      <c s="36">
        <f>ROUND(G355*H355,6)</f>
      </c>
      <c r="L355" s="38">
        <v>0</v>
      </c>
      <c s="32">
        <f>ROUND(ROUND(L355,2)*ROUND(G355,3),2)</f>
      </c>
      <c s="36" t="s">
        <v>86</v>
      </c>
      <c>
        <f>(M355*21)/100</f>
      </c>
      <c t="s">
        <v>28</v>
      </c>
    </row>
    <row r="356" spans="1:5" ht="12.75">
      <c r="A356" s="35" t="s">
        <v>56</v>
      </c>
      <c r="E356" s="39" t="s">
        <v>2310</v>
      </c>
    </row>
    <row r="357" spans="1:5" ht="25.5">
      <c r="A357" s="35" t="s">
        <v>58</v>
      </c>
      <c r="E357" s="40" t="s">
        <v>2311</v>
      </c>
    </row>
    <row r="358" spans="1:5" ht="12.75">
      <c r="A358" t="s">
        <v>60</v>
      </c>
      <c r="E358" s="39" t="s">
        <v>5</v>
      </c>
    </row>
    <row r="359" spans="1:16" ht="12.75">
      <c r="A359" t="s">
        <v>50</v>
      </c>
      <c s="34" t="s">
        <v>457</v>
      </c>
      <c s="34" t="s">
        <v>2312</v>
      </c>
      <c s="35" t="s">
        <v>5</v>
      </c>
      <c s="6" t="s">
        <v>2313</v>
      </c>
      <c s="36" t="s">
        <v>1682</v>
      </c>
      <c s="37">
        <v>3</v>
      </c>
      <c s="36">
        <v>0.096</v>
      </c>
      <c s="36">
        <f>ROUND(G359*H359,6)</f>
      </c>
      <c r="L359" s="38">
        <v>0</v>
      </c>
      <c s="32">
        <f>ROUND(ROUND(L359,2)*ROUND(G359,3),2)</f>
      </c>
      <c s="36" t="s">
        <v>86</v>
      </c>
      <c>
        <f>(M359*21)/100</f>
      </c>
      <c t="s">
        <v>28</v>
      </c>
    </row>
    <row r="360" spans="1:5" ht="12.75">
      <c r="A360" s="35" t="s">
        <v>56</v>
      </c>
      <c r="E360" s="39" t="s">
        <v>2313</v>
      </c>
    </row>
    <row r="361" spans="1:5" ht="12.75">
      <c r="A361" s="35" t="s">
        <v>58</v>
      </c>
      <c r="E361" s="40" t="s">
        <v>5</v>
      </c>
    </row>
    <row r="362" spans="1:5" ht="12.75">
      <c r="A362" t="s">
        <v>60</v>
      </c>
      <c r="E362" s="39" t="s">
        <v>5</v>
      </c>
    </row>
    <row r="363" spans="1:16" ht="12.75">
      <c r="A363" t="s">
        <v>50</v>
      </c>
      <c s="34" t="s">
        <v>461</v>
      </c>
      <c s="34" t="s">
        <v>2314</v>
      </c>
      <c s="35" t="s">
        <v>5</v>
      </c>
      <c s="6" t="s">
        <v>2315</v>
      </c>
      <c s="36" t="s">
        <v>1682</v>
      </c>
      <c s="37">
        <v>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86</v>
      </c>
      <c>
        <f>(M363*21)/100</f>
      </c>
      <c t="s">
        <v>28</v>
      </c>
    </row>
    <row r="364" spans="1:5" ht="12.75">
      <c r="A364" s="35" t="s">
        <v>56</v>
      </c>
      <c r="E364" s="39" t="s">
        <v>2315</v>
      </c>
    </row>
    <row r="365" spans="1:5" ht="12.75">
      <c r="A365" s="35" t="s">
        <v>58</v>
      </c>
      <c r="E365" s="40" t="s">
        <v>5</v>
      </c>
    </row>
    <row r="366" spans="1:5" ht="12.75">
      <c r="A366" t="s">
        <v>60</v>
      </c>
      <c r="E366" s="39" t="s">
        <v>5</v>
      </c>
    </row>
    <row r="367" spans="1:16" ht="12.75">
      <c r="A367" t="s">
        <v>50</v>
      </c>
      <c s="34" t="s">
        <v>465</v>
      </c>
      <c s="34" t="s">
        <v>2316</v>
      </c>
      <c s="35" t="s">
        <v>5</v>
      </c>
      <c s="6" t="s">
        <v>2317</v>
      </c>
      <c s="36" t="s">
        <v>2239</v>
      </c>
      <c s="37">
        <v>7</v>
      </c>
      <c s="36">
        <v>0.01668</v>
      </c>
      <c s="36">
        <f>ROUND(G367*H367,6)</f>
      </c>
      <c r="L367" s="38">
        <v>0</v>
      </c>
      <c s="32">
        <f>ROUND(ROUND(L367,2)*ROUND(G367,3),2)</f>
      </c>
      <c s="36" t="s">
        <v>86</v>
      </c>
      <c>
        <f>(M367*21)/100</f>
      </c>
      <c t="s">
        <v>28</v>
      </c>
    </row>
    <row r="368" spans="1:5" ht="12.75">
      <c r="A368" s="35" t="s">
        <v>56</v>
      </c>
      <c r="E368" s="39" t="s">
        <v>2317</v>
      </c>
    </row>
    <row r="369" spans="1:5" ht="25.5">
      <c r="A369" s="35" t="s">
        <v>58</v>
      </c>
      <c r="E369" s="40" t="s">
        <v>2318</v>
      </c>
    </row>
    <row r="370" spans="1:5" ht="12.75">
      <c r="A370" t="s">
        <v>60</v>
      </c>
      <c r="E370" s="39" t="s">
        <v>5</v>
      </c>
    </row>
    <row r="371" spans="1:16" ht="12.75">
      <c r="A371" t="s">
        <v>50</v>
      </c>
      <c s="34" t="s">
        <v>469</v>
      </c>
      <c s="34" t="s">
        <v>2319</v>
      </c>
      <c s="35" t="s">
        <v>5</v>
      </c>
      <c s="6" t="s">
        <v>2320</v>
      </c>
      <c s="36" t="s">
        <v>1682</v>
      </c>
      <c s="37">
        <v>7</v>
      </c>
      <c s="36">
        <v>0.165</v>
      </c>
      <c s="36">
        <f>ROUND(G371*H371,6)</f>
      </c>
      <c r="L371" s="38">
        <v>0</v>
      </c>
      <c s="32">
        <f>ROUND(ROUND(L371,2)*ROUND(G371,3),2)</f>
      </c>
      <c s="36" t="s">
        <v>86</v>
      </c>
      <c>
        <f>(M371*21)/100</f>
      </c>
      <c t="s">
        <v>28</v>
      </c>
    </row>
    <row r="372" spans="1:5" ht="12.75">
      <c r="A372" s="35" t="s">
        <v>56</v>
      </c>
      <c r="E372" s="39" t="s">
        <v>2320</v>
      </c>
    </row>
    <row r="373" spans="1:5" ht="12.75">
      <c r="A373" s="35" t="s">
        <v>58</v>
      </c>
      <c r="E373" s="40" t="s">
        <v>5</v>
      </c>
    </row>
    <row r="374" spans="1:5" ht="12.75">
      <c r="A374" t="s">
        <v>60</v>
      </c>
      <c r="E374" s="39" t="s">
        <v>5</v>
      </c>
    </row>
    <row r="375" spans="1:16" ht="12.75">
      <c r="A375" t="s">
        <v>50</v>
      </c>
      <c s="34" t="s">
        <v>473</v>
      </c>
      <c s="34" t="s">
        <v>2321</v>
      </c>
      <c s="35" t="s">
        <v>5</v>
      </c>
      <c s="6" t="s">
        <v>2322</v>
      </c>
      <c s="36" t="s">
        <v>2239</v>
      </c>
      <c s="37">
        <v>1</v>
      </c>
      <c s="36">
        <v>0.00032</v>
      </c>
      <c s="36">
        <f>ROUND(G375*H375,6)</f>
      </c>
      <c r="L375" s="38">
        <v>0</v>
      </c>
      <c s="32">
        <f>ROUND(ROUND(L375,2)*ROUND(G375,3),2)</f>
      </c>
      <c s="36" t="s">
        <v>86</v>
      </c>
      <c>
        <f>(M375*21)/100</f>
      </c>
      <c t="s">
        <v>28</v>
      </c>
    </row>
    <row r="376" spans="1:5" ht="12.75">
      <c r="A376" s="35" t="s">
        <v>56</v>
      </c>
      <c r="E376" s="39" t="s">
        <v>2322</v>
      </c>
    </row>
    <row r="377" spans="1:5" ht="12.75">
      <c r="A377" s="35" t="s">
        <v>58</v>
      </c>
      <c r="E377" s="40" t="s">
        <v>5</v>
      </c>
    </row>
    <row r="378" spans="1:5" ht="12.75">
      <c r="A378" t="s">
        <v>60</v>
      </c>
      <c r="E378" s="39" t="s">
        <v>5</v>
      </c>
    </row>
    <row r="379" spans="1:16" ht="12.75">
      <c r="A379" t="s">
        <v>50</v>
      </c>
      <c s="34" t="s">
        <v>477</v>
      </c>
      <c s="34" t="s">
        <v>2323</v>
      </c>
      <c s="35" t="s">
        <v>5</v>
      </c>
      <c s="6" t="s">
        <v>2324</v>
      </c>
      <c s="36" t="s">
        <v>1682</v>
      </c>
      <c s="37">
        <v>1</v>
      </c>
      <c s="36">
        <v>0.03</v>
      </c>
      <c s="36">
        <f>ROUND(G379*H379,6)</f>
      </c>
      <c r="L379" s="38">
        <v>0</v>
      </c>
      <c s="32">
        <f>ROUND(ROUND(L379,2)*ROUND(G379,3),2)</f>
      </c>
      <c s="36" t="s">
        <v>86</v>
      </c>
      <c>
        <f>(M379*21)/100</f>
      </c>
      <c t="s">
        <v>28</v>
      </c>
    </row>
    <row r="380" spans="1:5" ht="12.75">
      <c r="A380" s="35" t="s">
        <v>56</v>
      </c>
      <c r="E380" s="39" t="s">
        <v>2324</v>
      </c>
    </row>
    <row r="381" spans="1:5" ht="12.75">
      <c r="A381" s="35" t="s">
        <v>58</v>
      </c>
      <c r="E381" s="40" t="s">
        <v>5</v>
      </c>
    </row>
    <row r="382" spans="1:5" ht="12.75">
      <c r="A382" t="s">
        <v>60</v>
      </c>
      <c r="E382" s="39" t="s">
        <v>5</v>
      </c>
    </row>
    <row r="383" spans="1:16" ht="12.75">
      <c r="A383" t="s">
        <v>50</v>
      </c>
      <c s="34" t="s">
        <v>1370</v>
      </c>
      <c s="34" t="s">
        <v>2325</v>
      </c>
      <c s="35" t="s">
        <v>5</v>
      </c>
      <c s="6" t="s">
        <v>2326</v>
      </c>
      <c s="36" t="s">
        <v>2239</v>
      </c>
      <c s="37">
        <v>1</v>
      </c>
      <c s="36">
        <v>0.0519</v>
      </c>
      <c s="36">
        <f>ROUND(G383*H383,6)</f>
      </c>
      <c r="L383" s="38">
        <v>0</v>
      </c>
      <c s="32">
        <f>ROUND(ROUND(L383,2)*ROUND(G383,3),2)</f>
      </c>
      <c s="36" t="s">
        <v>86</v>
      </c>
      <c>
        <f>(M383*21)/100</f>
      </c>
      <c t="s">
        <v>28</v>
      </c>
    </row>
    <row r="384" spans="1:5" ht="12.75">
      <c r="A384" s="35" t="s">
        <v>56</v>
      </c>
      <c r="E384" s="39" t="s">
        <v>2326</v>
      </c>
    </row>
    <row r="385" spans="1:5" ht="12.75">
      <c r="A385" s="35" t="s">
        <v>58</v>
      </c>
      <c r="E385" s="40" t="s">
        <v>5</v>
      </c>
    </row>
    <row r="386" spans="1:5" ht="12.75">
      <c r="A386" t="s">
        <v>60</v>
      </c>
      <c r="E386" s="39" t="s">
        <v>5</v>
      </c>
    </row>
    <row r="387" spans="1:16" ht="12.75">
      <c r="A387" t="s">
        <v>50</v>
      </c>
      <c s="34" t="s">
        <v>1374</v>
      </c>
      <c s="34" t="s">
        <v>2327</v>
      </c>
      <c s="35" t="s">
        <v>5</v>
      </c>
      <c s="6" t="s">
        <v>2328</v>
      </c>
      <c s="36" t="s">
        <v>1682</v>
      </c>
      <c s="37">
        <v>1</v>
      </c>
      <c s="36">
        <v>0.05</v>
      </c>
      <c s="36">
        <f>ROUND(G387*H387,6)</f>
      </c>
      <c r="L387" s="38">
        <v>0</v>
      </c>
      <c s="32">
        <f>ROUND(ROUND(L387,2)*ROUND(G387,3),2)</f>
      </c>
      <c s="36" t="s">
        <v>86</v>
      </c>
      <c>
        <f>(M387*21)/100</f>
      </c>
      <c t="s">
        <v>28</v>
      </c>
    </row>
    <row r="388" spans="1:5" ht="12.75">
      <c r="A388" s="35" t="s">
        <v>56</v>
      </c>
      <c r="E388" s="39" t="s">
        <v>2328</v>
      </c>
    </row>
    <row r="389" spans="1:5" ht="12.75">
      <c r="A389" s="35" t="s">
        <v>58</v>
      </c>
      <c r="E389" s="40" t="s">
        <v>5</v>
      </c>
    </row>
    <row r="390" spans="1:5" ht="12.75">
      <c r="A390" t="s">
        <v>60</v>
      </c>
      <c r="E390" s="39" t="s">
        <v>5</v>
      </c>
    </row>
    <row r="391" spans="1:16" ht="12.75">
      <c r="A391" t="s">
        <v>50</v>
      </c>
      <c s="34" t="s">
        <v>1379</v>
      </c>
      <c s="34" t="s">
        <v>2329</v>
      </c>
      <c s="35" t="s">
        <v>5</v>
      </c>
      <c s="6" t="s">
        <v>2330</v>
      </c>
      <c s="36" t="s">
        <v>2239</v>
      </c>
      <c s="37">
        <v>9</v>
      </c>
      <c s="36">
        <v>0.00297</v>
      </c>
      <c s="36">
        <f>ROUND(G391*H391,6)</f>
      </c>
      <c r="L391" s="38">
        <v>0</v>
      </c>
      <c s="32">
        <f>ROUND(ROUND(L391,2)*ROUND(G391,3),2)</f>
      </c>
      <c s="36" t="s">
        <v>86</v>
      </c>
      <c>
        <f>(M391*21)/100</f>
      </c>
      <c t="s">
        <v>28</v>
      </c>
    </row>
    <row r="392" spans="1:5" ht="12.75">
      <c r="A392" s="35" t="s">
        <v>56</v>
      </c>
      <c r="E392" s="39" t="s">
        <v>2330</v>
      </c>
    </row>
    <row r="393" spans="1:5" ht="12.75">
      <c r="A393" s="35" t="s">
        <v>58</v>
      </c>
      <c r="E393" s="40" t="s">
        <v>5</v>
      </c>
    </row>
    <row r="394" spans="1:5" ht="12.75">
      <c r="A394" t="s">
        <v>60</v>
      </c>
      <c r="E394" s="39" t="s">
        <v>5</v>
      </c>
    </row>
    <row r="395" spans="1:16" ht="12.75">
      <c r="A395" t="s">
        <v>50</v>
      </c>
      <c s="34" t="s">
        <v>1383</v>
      </c>
      <c s="34" t="s">
        <v>2331</v>
      </c>
      <c s="35" t="s">
        <v>5</v>
      </c>
      <c s="6" t="s">
        <v>2332</v>
      </c>
      <c s="36" t="s">
        <v>2239</v>
      </c>
      <c s="37">
        <v>24</v>
      </c>
      <c s="36">
        <v>0.006</v>
      </c>
      <c s="36">
        <f>ROUND(G395*H395,6)</f>
      </c>
      <c r="L395" s="38">
        <v>0</v>
      </c>
      <c s="32">
        <f>ROUND(ROUND(L395,2)*ROUND(G395,3),2)</f>
      </c>
      <c s="36" t="s">
        <v>86</v>
      </c>
      <c>
        <f>(M395*21)/100</f>
      </c>
      <c t="s">
        <v>28</v>
      </c>
    </row>
    <row r="396" spans="1:5" ht="12.75">
      <c r="A396" s="35" t="s">
        <v>56</v>
      </c>
      <c r="E396" s="39" t="s">
        <v>2332</v>
      </c>
    </row>
    <row r="397" spans="1:5" ht="25.5">
      <c r="A397" s="35" t="s">
        <v>58</v>
      </c>
      <c r="E397" s="40" t="s">
        <v>2333</v>
      </c>
    </row>
    <row r="398" spans="1:5" ht="12.75">
      <c r="A398" t="s">
        <v>60</v>
      </c>
      <c r="E398" s="39" t="s">
        <v>5</v>
      </c>
    </row>
    <row r="399" spans="1:16" ht="12.75">
      <c r="A399" t="s">
        <v>50</v>
      </c>
      <c s="34" t="s">
        <v>1387</v>
      </c>
      <c s="34" t="s">
        <v>2334</v>
      </c>
      <c s="35" t="s">
        <v>5</v>
      </c>
      <c s="6" t="s">
        <v>2335</v>
      </c>
      <c s="36" t="s">
        <v>184</v>
      </c>
      <c s="37">
        <v>2</v>
      </c>
      <c s="36">
        <v>0.00024</v>
      </c>
      <c s="36">
        <f>ROUND(G399*H399,6)</f>
      </c>
      <c r="L399" s="38">
        <v>0</v>
      </c>
      <c s="32">
        <f>ROUND(ROUND(L399,2)*ROUND(G399,3),2)</f>
      </c>
      <c s="36" t="s">
        <v>86</v>
      </c>
      <c>
        <f>(M399*21)/100</f>
      </c>
      <c t="s">
        <v>28</v>
      </c>
    </row>
    <row r="400" spans="1:5" ht="12.75">
      <c r="A400" s="35" t="s">
        <v>56</v>
      </c>
      <c r="E400" s="39" t="s">
        <v>2335</v>
      </c>
    </row>
    <row r="401" spans="1:5" ht="12.75">
      <c r="A401" s="35" t="s">
        <v>58</v>
      </c>
      <c r="E401" s="40" t="s">
        <v>5</v>
      </c>
    </row>
    <row r="402" spans="1:5" ht="12.75">
      <c r="A402" t="s">
        <v>60</v>
      </c>
      <c r="E402" s="39" t="s">
        <v>5</v>
      </c>
    </row>
    <row r="403" spans="1:16" ht="12.75">
      <c r="A403" t="s">
        <v>50</v>
      </c>
      <c s="34" t="s">
        <v>1392</v>
      </c>
      <c s="34" t="s">
        <v>2336</v>
      </c>
      <c s="35" t="s">
        <v>5</v>
      </c>
      <c s="6" t="s">
        <v>2337</v>
      </c>
      <c s="36" t="s">
        <v>1682</v>
      </c>
      <c s="37">
        <v>2</v>
      </c>
      <c s="36">
        <v>0.006</v>
      </c>
      <c s="36">
        <f>ROUND(G403*H403,6)</f>
      </c>
      <c r="L403" s="38">
        <v>0</v>
      </c>
      <c s="32">
        <f>ROUND(ROUND(L403,2)*ROUND(G403,3),2)</f>
      </c>
      <c s="36" t="s">
        <v>86</v>
      </c>
      <c>
        <f>(M403*21)/100</f>
      </c>
      <c t="s">
        <v>28</v>
      </c>
    </row>
    <row r="404" spans="1:5" ht="12.75">
      <c r="A404" s="35" t="s">
        <v>56</v>
      </c>
      <c r="E404" s="39" t="s">
        <v>2337</v>
      </c>
    </row>
    <row r="405" spans="1:5" ht="12.75">
      <c r="A405" s="35" t="s">
        <v>58</v>
      </c>
      <c r="E405" s="40" t="s">
        <v>5</v>
      </c>
    </row>
    <row r="406" spans="1:5" ht="12.75">
      <c r="A406" t="s">
        <v>60</v>
      </c>
      <c r="E406" s="39" t="s">
        <v>5</v>
      </c>
    </row>
    <row r="407" spans="1:16" ht="12.75">
      <c r="A407" t="s">
        <v>50</v>
      </c>
      <c s="34" t="s">
        <v>1395</v>
      </c>
      <c s="34" t="s">
        <v>2338</v>
      </c>
      <c s="35" t="s">
        <v>5</v>
      </c>
      <c s="6" t="s">
        <v>2339</v>
      </c>
      <c s="36" t="s">
        <v>184</v>
      </c>
      <c s="37">
        <v>11</v>
      </c>
      <c s="36">
        <v>0.00048</v>
      </c>
      <c s="36">
        <f>ROUND(G407*H407,6)</f>
      </c>
      <c r="L407" s="38">
        <v>0</v>
      </c>
      <c s="32">
        <f>ROUND(ROUND(L407,2)*ROUND(G407,3),2)</f>
      </c>
      <c s="36" t="s">
        <v>86</v>
      </c>
      <c>
        <f>(M407*21)/100</f>
      </c>
      <c t="s">
        <v>28</v>
      </c>
    </row>
    <row r="408" spans="1:5" ht="12.75">
      <c r="A408" s="35" t="s">
        <v>56</v>
      </c>
      <c r="E408" s="39" t="s">
        <v>2339</v>
      </c>
    </row>
    <row r="409" spans="1:5" ht="25.5">
      <c r="A409" s="35" t="s">
        <v>58</v>
      </c>
      <c r="E409" s="40" t="s">
        <v>2340</v>
      </c>
    </row>
    <row r="410" spans="1:5" ht="12.75">
      <c r="A410" t="s">
        <v>60</v>
      </c>
      <c r="E410" s="39" t="s">
        <v>5</v>
      </c>
    </row>
    <row r="411" spans="1:16" ht="12.75">
      <c r="A411" t="s">
        <v>50</v>
      </c>
      <c s="34" t="s">
        <v>1400</v>
      </c>
      <c s="34" t="s">
        <v>2341</v>
      </c>
      <c s="35" t="s">
        <v>5</v>
      </c>
      <c s="6" t="s">
        <v>2342</v>
      </c>
      <c s="36" t="s">
        <v>1682</v>
      </c>
      <c s="37">
        <v>11</v>
      </c>
      <c s="36">
        <v>0.042</v>
      </c>
      <c s="36">
        <f>ROUND(G411*H411,6)</f>
      </c>
      <c r="L411" s="38">
        <v>0</v>
      </c>
      <c s="32">
        <f>ROUND(ROUND(L411,2)*ROUND(G411,3),2)</f>
      </c>
      <c s="36" t="s">
        <v>86</v>
      </c>
      <c>
        <f>(M411*21)/100</f>
      </c>
      <c t="s">
        <v>28</v>
      </c>
    </row>
    <row r="412" spans="1:5" ht="12.75">
      <c r="A412" s="35" t="s">
        <v>56</v>
      </c>
      <c r="E412" s="39" t="s">
        <v>2342</v>
      </c>
    </row>
    <row r="413" spans="1:5" ht="12.75">
      <c r="A413" s="35" t="s">
        <v>58</v>
      </c>
      <c r="E413" s="40" t="s">
        <v>5</v>
      </c>
    </row>
    <row r="414" spans="1:5" ht="12.75">
      <c r="A414" t="s">
        <v>60</v>
      </c>
      <c r="E414" s="39" t="s">
        <v>5</v>
      </c>
    </row>
    <row r="415" spans="1:16" ht="12.75">
      <c r="A415" t="s">
        <v>50</v>
      </c>
      <c s="34" t="s">
        <v>1403</v>
      </c>
      <c s="34" t="s">
        <v>2343</v>
      </c>
      <c s="35" t="s">
        <v>5</v>
      </c>
      <c s="6" t="s">
        <v>2344</v>
      </c>
      <c s="36" t="s">
        <v>1682</v>
      </c>
      <c s="37">
        <v>1</v>
      </c>
      <c s="36">
        <v>0.00013</v>
      </c>
      <c s="36">
        <f>ROUND(G415*H415,6)</f>
      </c>
      <c r="L415" s="38">
        <v>0</v>
      </c>
      <c s="32">
        <f>ROUND(ROUND(L415,2)*ROUND(G415,3),2)</f>
      </c>
      <c s="36" t="s">
        <v>86</v>
      </c>
      <c>
        <f>(M415*21)/100</f>
      </c>
      <c t="s">
        <v>28</v>
      </c>
    </row>
    <row r="416" spans="1:5" ht="12.75">
      <c r="A416" s="35" t="s">
        <v>56</v>
      </c>
      <c r="E416" s="39" t="s">
        <v>2344</v>
      </c>
    </row>
    <row r="417" spans="1:5" ht="12.75">
      <c r="A417" s="35" t="s">
        <v>58</v>
      </c>
      <c r="E417" s="40" t="s">
        <v>5</v>
      </c>
    </row>
    <row r="418" spans="1:5" ht="12.75">
      <c r="A418" t="s">
        <v>60</v>
      </c>
      <c r="E418" s="39" t="s">
        <v>5</v>
      </c>
    </row>
    <row r="419" spans="1:16" ht="12.75">
      <c r="A419" t="s">
        <v>50</v>
      </c>
      <c s="34" t="s">
        <v>1406</v>
      </c>
      <c s="34" t="s">
        <v>2345</v>
      </c>
      <c s="35" t="s">
        <v>5</v>
      </c>
      <c s="6" t="s">
        <v>2346</v>
      </c>
      <c s="36" t="s">
        <v>1682</v>
      </c>
      <c s="37">
        <v>1</v>
      </c>
      <c s="36">
        <v>0.002</v>
      </c>
      <c s="36">
        <f>ROUND(G419*H419,6)</f>
      </c>
      <c r="L419" s="38">
        <v>0</v>
      </c>
      <c s="32">
        <f>ROUND(ROUND(L419,2)*ROUND(G419,3),2)</f>
      </c>
      <c s="36" t="s">
        <v>86</v>
      </c>
      <c>
        <f>(M419*21)/100</f>
      </c>
      <c t="s">
        <v>28</v>
      </c>
    </row>
    <row r="420" spans="1:5" ht="12.75">
      <c r="A420" s="35" t="s">
        <v>56</v>
      </c>
      <c r="E420" s="39" t="s">
        <v>2346</v>
      </c>
    </row>
    <row r="421" spans="1:5" ht="12.75">
      <c r="A421" s="35" t="s">
        <v>58</v>
      </c>
      <c r="E421" s="40" t="s">
        <v>5</v>
      </c>
    </row>
    <row r="422" spans="1:5" ht="12.75">
      <c r="A422" t="s">
        <v>60</v>
      </c>
      <c r="E422" s="39" t="s">
        <v>5</v>
      </c>
    </row>
    <row r="423" spans="1:16" ht="12.75">
      <c r="A423" t="s">
        <v>50</v>
      </c>
      <c s="34" t="s">
        <v>1409</v>
      </c>
      <c s="34" t="s">
        <v>2347</v>
      </c>
      <c s="35" t="s">
        <v>5</v>
      </c>
      <c s="6" t="s">
        <v>2348</v>
      </c>
      <c s="36" t="s">
        <v>184</v>
      </c>
      <c s="37">
        <v>7</v>
      </c>
      <c s="36">
        <v>0.00204</v>
      </c>
      <c s="36">
        <f>ROUND(G423*H423,6)</f>
      </c>
      <c r="L423" s="38">
        <v>0</v>
      </c>
      <c s="32">
        <f>ROUND(ROUND(L423,2)*ROUND(G423,3),2)</f>
      </c>
      <c s="36" t="s">
        <v>86</v>
      </c>
      <c>
        <f>(M423*21)/100</f>
      </c>
      <c t="s">
        <v>28</v>
      </c>
    </row>
    <row r="424" spans="1:5" ht="12.75">
      <c r="A424" s="35" t="s">
        <v>56</v>
      </c>
      <c r="E424" s="39" t="s">
        <v>2348</v>
      </c>
    </row>
    <row r="425" spans="1:5" ht="12.75">
      <c r="A425" s="35" t="s">
        <v>58</v>
      </c>
      <c r="E425" s="40" t="s">
        <v>5</v>
      </c>
    </row>
    <row r="426" spans="1:5" ht="12.75">
      <c r="A426" t="s">
        <v>60</v>
      </c>
      <c r="E426" s="39" t="s">
        <v>5</v>
      </c>
    </row>
    <row r="427" spans="1:16" ht="12.75">
      <c r="A427" t="s">
        <v>50</v>
      </c>
      <c s="34" t="s">
        <v>1412</v>
      </c>
      <c s="34" t="s">
        <v>2349</v>
      </c>
      <c s="35" t="s">
        <v>5</v>
      </c>
      <c s="6" t="s">
        <v>2350</v>
      </c>
      <c s="36" t="s">
        <v>1682</v>
      </c>
      <c s="37">
        <v>7</v>
      </c>
      <c s="36">
        <v>0.0055</v>
      </c>
      <c s="36">
        <f>ROUND(G427*H427,6)</f>
      </c>
      <c r="L427" s="38">
        <v>0</v>
      </c>
      <c s="32">
        <f>ROUND(ROUND(L427,2)*ROUND(G427,3),2)</f>
      </c>
      <c s="36" t="s">
        <v>86</v>
      </c>
      <c>
        <f>(M427*21)/100</f>
      </c>
      <c t="s">
        <v>28</v>
      </c>
    </row>
    <row r="428" spans="1:5" ht="12.75">
      <c r="A428" s="35" t="s">
        <v>56</v>
      </c>
      <c r="E428" s="39" t="s">
        <v>2350</v>
      </c>
    </row>
    <row r="429" spans="1:5" ht="12.75">
      <c r="A429" s="35" t="s">
        <v>58</v>
      </c>
      <c r="E429" s="40" t="s">
        <v>5</v>
      </c>
    </row>
    <row r="430" spans="1:5" ht="12.75">
      <c r="A430" t="s">
        <v>60</v>
      </c>
      <c r="E430" s="39" t="s">
        <v>5</v>
      </c>
    </row>
    <row r="431" spans="1:16" ht="12.75">
      <c r="A431" t="s">
        <v>50</v>
      </c>
      <c s="34" t="s">
        <v>1416</v>
      </c>
      <c s="34" t="s">
        <v>2351</v>
      </c>
      <c s="35" t="s">
        <v>5</v>
      </c>
      <c s="6" t="s">
        <v>2352</v>
      </c>
      <c s="36" t="s">
        <v>1682</v>
      </c>
      <c s="37">
        <v>1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86</v>
      </c>
      <c>
        <f>(M431*21)/100</f>
      </c>
      <c t="s">
        <v>28</v>
      </c>
    </row>
    <row r="432" spans="1:5" ht="12.75">
      <c r="A432" s="35" t="s">
        <v>56</v>
      </c>
      <c r="E432" s="39" t="s">
        <v>2352</v>
      </c>
    </row>
    <row r="433" spans="1:5" ht="12.75">
      <c r="A433" s="35" t="s">
        <v>58</v>
      </c>
      <c r="E433" s="40" t="s">
        <v>5</v>
      </c>
    </row>
    <row r="434" spans="1:5" ht="12.75">
      <c r="A434" t="s">
        <v>60</v>
      </c>
      <c r="E434" s="39" t="s">
        <v>5</v>
      </c>
    </row>
    <row r="435" spans="1:16" ht="12.75">
      <c r="A435" t="s">
        <v>50</v>
      </c>
      <c s="34" t="s">
        <v>1420</v>
      </c>
      <c s="34" t="s">
        <v>2353</v>
      </c>
      <c s="35" t="s">
        <v>5</v>
      </c>
      <c s="6" t="s">
        <v>2354</v>
      </c>
      <c s="36" t="s">
        <v>1682</v>
      </c>
      <c s="37">
        <v>1</v>
      </c>
      <c s="36">
        <v>0.00021</v>
      </c>
      <c s="36">
        <f>ROUND(G435*H435,6)</f>
      </c>
      <c r="L435" s="38">
        <v>0</v>
      </c>
      <c s="32">
        <f>ROUND(ROUND(L435,2)*ROUND(G435,3),2)</f>
      </c>
      <c s="36" t="s">
        <v>86</v>
      </c>
      <c>
        <f>(M435*21)/100</f>
      </c>
      <c t="s">
        <v>28</v>
      </c>
    </row>
    <row r="436" spans="1:5" ht="12.75">
      <c r="A436" s="35" t="s">
        <v>56</v>
      </c>
      <c r="E436" s="39" t="s">
        <v>2354</v>
      </c>
    </row>
    <row r="437" spans="1:5" ht="12.75">
      <c r="A437" s="35" t="s">
        <v>58</v>
      </c>
      <c r="E437" s="40" t="s">
        <v>5</v>
      </c>
    </row>
    <row r="438" spans="1:5" ht="12.75">
      <c r="A438" t="s">
        <v>60</v>
      </c>
      <c r="E438" s="39" t="s">
        <v>5</v>
      </c>
    </row>
    <row r="439" spans="1:16" ht="12.75">
      <c r="A439" t="s">
        <v>50</v>
      </c>
      <c s="34" t="s">
        <v>1423</v>
      </c>
      <c s="34" t="s">
        <v>2355</v>
      </c>
      <c s="35" t="s">
        <v>5</v>
      </c>
      <c s="6" t="s">
        <v>2356</v>
      </c>
      <c s="36" t="s">
        <v>1682</v>
      </c>
      <c s="37">
        <v>1</v>
      </c>
      <c s="36">
        <v>0.005</v>
      </c>
      <c s="36">
        <f>ROUND(G439*H439,6)</f>
      </c>
      <c r="L439" s="38">
        <v>0</v>
      </c>
      <c s="32">
        <f>ROUND(ROUND(L439,2)*ROUND(G439,3),2)</f>
      </c>
      <c s="36" t="s">
        <v>86</v>
      </c>
      <c>
        <f>(M439*21)/100</f>
      </c>
      <c t="s">
        <v>28</v>
      </c>
    </row>
    <row r="440" spans="1:5" ht="12.75">
      <c r="A440" s="35" t="s">
        <v>56</v>
      </c>
      <c r="E440" s="39" t="s">
        <v>2356</v>
      </c>
    </row>
    <row r="441" spans="1:5" ht="12.75">
      <c r="A441" s="35" t="s">
        <v>58</v>
      </c>
      <c r="E441" s="40" t="s">
        <v>5</v>
      </c>
    </row>
    <row r="442" spans="1:5" ht="12.75">
      <c r="A442" t="s">
        <v>60</v>
      </c>
      <c r="E442" s="39" t="s">
        <v>5</v>
      </c>
    </row>
    <row r="443" spans="1:16" ht="12.75">
      <c r="A443" t="s">
        <v>50</v>
      </c>
      <c s="34" t="s">
        <v>1427</v>
      </c>
      <c s="34" t="s">
        <v>2357</v>
      </c>
      <c s="35" t="s">
        <v>5</v>
      </c>
      <c s="6" t="s">
        <v>2358</v>
      </c>
      <c s="36" t="s">
        <v>184</v>
      </c>
      <c s="37">
        <v>15</v>
      </c>
      <c s="36">
        <v>0.00405</v>
      </c>
      <c s="36">
        <f>ROUND(G443*H443,6)</f>
      </c>
      <c r="L443" s="38">
        <v>0</v>
      </c>
      <c s="32">
        <f>ROUND(ROUND(L443,2)*ROUND(G443,3),2)</f>
      </c>
      <c s="36" t="s">
        <v>86</v>
      </c>
      <c>
        <f>(M443*21)/100</f>
      </c>
      <c t="s">
        <v>28</v>
      </c>
    </row>
    <row r="444" spans="1:5" ht="12.75">
      <c r="A444" s="35" t="s">
        <v>56</v>
      </c>
      <c r="E444" s="39" t="s">
        <v>2358</v>
      </c>
    </row>
    <row r="445" spans="1:5" ht="12.75">
      <c r="A445" s="35" t="s">
        <v>58</v>
      </c>
      <c r="E445" s="40" t="s">
        <v>5</v>
      </c>
    </row>
    <row r="446" spans="1:5" ht="12.75">
      <c r="A446" t="s">
        <v>60</v>
      </c>
      <c r="E446" s="39" t="s">
        <v>5</v>
      </c>
    </row>
    <row r="447" spans="1:16" ht="12.75">
      <c r="A447" t="s">
        <v>50</v>
      </c>
      <c s="34" t="s">
        <v>1432</v>
      </c>
      <c s="34" t="s">
        <v>2359</v>
      </c>
      <c s="35" t="s">
        <v>5</v>
      </c>
      <c s="6" t="s">
        <v>2360</v>
      </c>
      <c s="36" t="s">
        <v>118</v>
      </c>
      <c s="37">
        <v>0.633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86</v>
      </c>
      <c>
        <f>(M447*21)/100</f>
      </c>
      <c t="s">
        <v>28</v>
      </c>
    </row>
    <row r="448" spans="1:5" ht="12.75">
      <c r="A448" s="35" t="s">
        <v>56</v>
      </c>
      <c r="E448" s="39" t="s">
        <v>2360</v>
      </c>
    </row>
    <row r="449" spans="1:5" ht="12.75">
      <c r="A449" s="35" t="s">
        <v>58</v>
      </c>
      <c r="E449" s="40" t="s">
        <v>5</v>
      </c>
    </row>
    <row r="450" spans="1:5" ht="12.75">
      <c r="A450" t="s">
        <v>60</v>
      </c>
      <c r="E450" s="39" t="s">
        <v>5</v>
      </c>
    </row>
    <row r="451" spans="1:13" ht="12.75">
      <c r="A451" t="s">
        <v>47</v>
      </c>
      <c r="C451" s="31" t="s">
        <v>2361</v>
      </c>
      <c r="E451" s="33" t="s">
        <v>2362</v>
      </c>
      <c r="J451" s="32">
        <f>0</f>
      </c>
      <c s="32">
        <f>0</f>
      </c>
      <c s="32">
        <f>0+L452+L456+L460+L464+L468</f>
      </c>
      <c s="32">
        <f>0+M452+M456+M460+M464+M468</f>
      </c>
    </row>
    <row r="452" spans="1:16" ht="12.75">
      <c r="A452" t="s">
        <v>50</v>
      </c>
      <c s="34" t="s">
        <v>1435</v>
      </c>
      <c s="34" t="s">
        <v>2363</v>
      </c>
      <c s="35" t="s">
        <v>5</v>
      </c>
      <c s="6" t="s">
        <v>2364</v>
      </c>
      <c s="36" t="s">
        <v>2365</v>
      </c>
      <c s="37">
        <v>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86</v>
      </c>
      <c>
        <f>(M452*21)/100</f>
      </c>
      <c t="s">
        <v>28</v>
      </c>
    </row>
    <row r="453" spans="1:5" ht="12.75">
      <c r="A453" s="35" t="s">
        <v>56</v>
      </c>
      <c r="E453" s="39" t="s">
        <v>2364</v>
      </c>
    </row>
    <row r="454" spans="1:5" ht="25.5">
      <c r="A454" s="35" t="s">
        <v>58</v>
      </c>
      <c r="E454" s="40" t="s">
        <v>2311</v>
      </c>
    </row>
    <row r="455" spans="1:5" ht="12.75">
      <c r="A455" t="s">
        <v>60</v>
      </c>
      <c r="E455" s="39" t="s">
        <v>5</v>
      </c>
    </row>
    <row r="456" spans="1:16" ht="12.75">
      <c r="A456" t="s">
        <v>50</v>
      </c>
      <c s="34" t="s">
        <v>1933</v>
      </c>
      <c s="34" t="s">
        <v>2366</v>
      </c>
      <c s="35" t="s">
        <v>5</v>
      </c>
      <c s="6" t="s">
        <v>2367</v>
      </c>
      <c s="36" t="s">
        <v>1682</v>
      </c>
      <c s="37">
        <v>3</v>
      </c>
      <c s="36">
        <v>0.096</v>
      </c>
      <c s="36">
        <f>ROUND(G456*H456,6)</f>
      </c>
      <c r="L456" s="38">
        <v>0</v>
      </c>
      <c s="32">
        <f>ROUND(ROUND(L456,2)*ROUND(G456,3),2)</f>
      </c>
      <c s="36" t="s">
        <v>86</v>
      </c>
      <c>
        <f>(M456*21)/100</f>
      </c>
      <c t="s">
        <v>28</v>
      </c>
    </row>
    <row r="457" spans="1:5" ht="12.75">
      <c r="A457" s="35" t="s">
        <v>56</v>
      </c>
      <c r="E457" s="39" t="s">
        <v>2367</v>
      </c>
    </row>
    <row r="458" spans="1:5" ht="12.75">
      <c r="A458" s="35" t="s">
        <v>58</v>
      </c>
      <c r="E458" s="40" t="s">
        <v>5</v>
      </c>
    </row>
    <row r="459" spans="1:5" ht="12.75">
      <c r="A459" t="s">
        <v>60</v>
      </c>
      <c r="E459" s="39" t="s">
        <v>5</v>
      </c>
    </row>
    <row r="460" spans="1:16" ht="12.75">
      <c r="A460" t="s">
        <v>50</v>
      </c>
      <c s="34" t="s">
        <v>1938</v>
      </c>
      <c s="34" t="s">
        <v>2368</v>
      </c>
      <c s="35" t="s">
        <v>5</v>
      </c>
      <c s="6" t="s">
        <v>2369</v>
      </c>
      <c s="36" t="s">
        <v>1682</v>
      </c>
      <c s="37">
        <v>3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86</v>
      </c>
      <c>
        <f>(M460*21)/100</f>
      </c>
      <c t="s">
        <v>28</v>
      </c>
    </row>
    <row r="461" spans="1:5" ht="12.75">
      <c r="A461" s="35" t="s">
        <v>56</v>
      </c>
      <c r="E461" s="39" t="s">
        <v>2369</v>
      </c>
    </row>
    <row r="462" spans="1:5" ht="12.75">
      <c r="A462" s="35" t="s">
        <v>58</v>
      </c>
      <c r="E462" s="40" t="s">
        <v>5</v>
      </c>
    </row>
    <row r="463" spans="1:5" ht="12.75">
      <c r="A463" t="s">
        <v>60</v>
      </c>
      <c r="E463" s="39" t="s">
        <v>5</v>
      </c>
    </row>
    <row r="464" spans="1:16" ht="12.75">
      <c r="A464" t="s">
        <v>50</v>
      </c>
      <c s="34" t="s">
        <v>1438</v>
      </c>
      <c s="34" t="s">
        <v>2370</v>
      </c>
      <c s="35" t="s">
        <v>5</v>
      </c>
      <c s="6" t="s">
        <v>2371</v>
      </c>
      <c s="36" t="s">
        <v>2365</v>
      </c>
      <c s="37">
        <v>2</v>
      </c>
      <c s="36">
        <v>0.0078</v>
      </c>
      <c s="36">
        <f>ROUND(G464*H464,6)</f>
      </c>
      <c r="L464" s="38">
        <v>0</v>
      </c>
      <c s="32">
        <f>ROUND(ROUND(L464,2)*ROUND(G464,3),2)</f>
      </c>
      <c s="36" t="s">
        <v>86</v>
      </c>
      <c>
        <f>(M464*21)/100</f>
      </c>
      <c t="s">
        <v>28</v>
      </c>
    </row>
    <row r="465" spans="1:5" ht="12.75">
      <c r="A465" s="35" t="s">
        <v>56</v>
      </c>
      <c r="E465" s="39" t="s">
        <v>2371</v>
      </c>
    </row>
    <row r="466" spans="1:5" ht="12.75">
      <c r="A466" s="35" t="s">
        <v>58</v>
      </c>
      <c r="E466" s="40" t="s">
        <v>5</v>
      </c>
    </row>
    <row r="467" spans="1:5" ht="12.75">
      <c r="A467" t="s">
        <v>60</v>
      </c>
      <c r="E467" s="39" t="s">
        <v>5</v>
      </c>
    </row>
    <row r="468" spans="1:16" ht="12.75">
      <c r="A468" t="s">
        <v>50</v>
      </c>
      <c s="34" t="s">
        <v>1441</v>
      </c>
      <c s="34" t="s">
        <v>2372</v>
      </c>
      <c s="35" t="s">
        <v>5</v>
      </c>
      <c s="6" t="s">
        <v>2373</v>
      </c>
      <c s="36" t="s">
        <v>118</v>
      </c>
      <c s="37">
        <v>0.117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86</v>
      </c>
      <c>
        <f>(M468*21)/100</f>
      </c>
      <c t="s">
        <v>28</v>
      </c>
    </row>
    <row r="469" spans="1:5" ht="12.75">
      <c r="A469" s="35" t="s">
        <v>56</v>
      </c>
      <c r="E469" s="39" t="s">
        <v>2373</v>
      </c>
    </row>
    <row r="470" spans="1:5" ht="12.75">
      <c r="A470" s="35" t="s">
        <v>58</v>
      </c>
      <c r="E470" s="40" t="s">
        <v>5</v>
      </c>
    </row>
    <row r="471" spans="1:5" ht="12.75">
      <c r="A471" t="s">
        <v>60</v>
      </c>
      <c r="E471" s="39" t="s">
        <v>5</v>
      </c>
    </row>
    <row r="472" spans="1:13" ht="12.75">
      <c r="A472" t="s">
        <v>47</v>
      </c>
      <c r="C472" s="31" t="s">
        <v>2374</v>
      </c>
      <c r="E472" s="33" t="s">
        <v>2375</v>
      </c>
      <c r="J472" s="32">
        <f>0</f>
      </c>
      <c s="32">
        <f>0</f>
      </c>
      <c s="32">
        <f>0+L473</f>
      </c>
      <c s="32">
        <f>0+M473</f>
      </c>
    </row>
    <row r="473" spans="1:16" ht="12.75">
      <c r="A473" t="s">
        <v>50</v>
      </c>
      <c s="34" t="s">
        <v>1444</v>
      </c>
      <c s="34" t="s">
        <v>2376</v>
      </c>
      <c s="35" t="s">
        <v>5</v>
      </c>
      <c s="6" t="s">
        <v>2377</v>
      </c>
      <c s="36" t="s">
        <v>251</v>
      </c>
      <c s="37">
        <v>1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86</v>
      </c>
      <c>
        <f>(M473*21)/100</f>
      </c>
      <c t="s">
        <v>28</v>
      </c>
    </row>
    <row r="474" spans="1:5" ht="12.75">
      <c r="A474" s="35" t="s">
        <v>56</v>
      </c>
      <c r="E474" s="39" t="s">
        <v>2377</v>
      </c>
    </row>
    <row r="475" spans="1:5" ht="12.75">
      <c r="A475" s="35" t="s">
        <v>58</v>
      </c>
      <c r="E475" s="40" t="s">
        <v>5</v>
      </c>
    </row>
    <row r="476" spans="1:5" ht="12.75">
      <c r="A476" t="s">
        <v>60</v>
      </c>
      <c r="E476" s="39" t="s">
        <v>5</v>
      </c>
    </row>
    <row r="477" spans="1:13" ht="12.75">
      <c r="A477" t="s">
        <v>47</v>
      </c>
      <c r="C477" s="31" t="s">
        <v>95</v>
      </c>
      <c r="E477" s="33" t="s">
        <v>2378</v>
      </c>
      <c r="J477" s="32">
        <f>0</f>
      </c>
      <c s="32">
        <f>0</f>
      </c>
      <c s="32">
        <f>0+L478+L482+L486+L490+L494+L498+L502</f>
      </c>
      <c s="32">
        <f>0+M478+M482+M486+M490+M494+M498+M502</f>
      </c>
    </row>
    <row r="478" spans="1:16" ht="12.75">
      <c r="A478" t="s">
        <v>50</v>
      </c>
      <c s="34" t="s">
        <v>114</v>
      </c>
      <c s="34" t="s">
        <v>2379</v>
      </c>
      <c s="35" t="s">
        <v>5</v>
      </c>
      <c s="6" t="s">
        <v>2380</v>
      </c>
      <c s="36" t="s">
        <v>1682</v>
      </c>
      <c s="37">
        <v>4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86</v>
      </c>
      <c>
        <f>(M478*21)/100</f>
      </c>
      <c t="s">
        <v>28</v>
      </c>
    </row>
    <row r="479" spans="1:5" ht="12.75">
      <c r="A479" s="35" t="s">
        <v>56</v>
      </c>
      <c r="E479" s="39" t="s">
        <v>2380</v>
      </c>
    </row>
    <row r="480" spans="1:5" ht="12.75">
      <c r="A480" s="35" t="s">
        <v>58</v>
      </c>
      <c r="E480" s="40" t="s">
        <v>5</v>
      </c>
    </row>
    <row r="481" spans="1:5" ht="12.75">
      <c r="A481" t="s">
        <v>60</v>
      </c>
      <c r="E481" s="39" t="s">
        <v>5</v>
      </c>
    </row>
    <row r="482" spans="1:16" ht="12.75">
      <c r="A482" t="s">
        <v>50</v>
      </c>
      <c s="34" t="s">
        <v>121</v>
      </c>
      <c s="34" t="s">
        <v>2381</v>
      </c>
      <c s="35" t="s">
        <v>5</v>
      </c>
      <c s="6" t="s">
        <v>2382</v>
      </c>
      <c s="36" t="s">
        <v>1682</v>
      </c>
      <c s="37">
        <v>12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86</v>
      </c>
      <c>
        <f>(M482*21)/100</f>
      </c>
      <c t="s">
        <v>28</v>
      </c>
    </row>
    <row r="483" spans="1:5" ht="12.75">
      <c r="A483" s="35" t="s">
        <v>56</v>
      </c>
      <c r="E483" s="39" t="s">
        <v>2382</v>
      </c>
    </row>
    <row r="484" spans="1:5" ht="25.5">
      <c r="A484" s="35" t="s">
        <v>58</v>
      </c>
      <c r="E484" s="40" t="s">
        <v>2383</v>
      </c>
    </row>
    <row r="485" spans="1:5" ht="12.75">
      <c r="A485" t="s">
        <v>60</v>
      </c>
      <c r="E485" s="39" t="s">
        <v>5</v>
      </c>
    </row>
    <row r="486" spans="1:16" ht="12.75">
      <c r="A486" t="s">
        <v>50</v>
      </c>
      <c s="34" t="s">
        <v>89</v>
      </c>
      <c s="34" t="s">
        <v>2384</v>
      </c>
      <c s="35" t="s">
        <v>5</v>
      </c>
      <c s="6" t="s">
        <v>2385</v>
      </c>
      <c s="36" t="s">
        <v>1682</v>
      </c>
      <c s="37">
        <v>1</v>
      </c>
      <c s="36">
        <v>0.00068</v>
      </c>
      <c s="36">
        <f>ROUND(G486*H486,6)</f>
      </c>
      <c r="L486" s="38">
        <v>0</v>
      </c>
      <c s="32">
        <f>ROUND(ROUND(L486,2)*ROUND(G486,3),2)</f>
      </c>
      <c s="36" t="s">
        <v>86</v>
      </c>
      <c>
        <f>(M486*21)/100</f>
      </c>
      <c t="s">
        <v>28</v>
      </c>
    </row>
    <row r="487" spans="1:5" ht="12.75">
      <c r="A487" s="35" t="s">
        <v>56</v>
      </c>
      <c r="E487" s="39" t="s">
        <v>2385</v>
      </c>
    </row>
    <row r="488" spans="1:5" ht="12.75">
      <c r="A488" s="35" t="s">
        <v>58</v>
      </c>
      <c r="E488" s="40" t="s">
        <v>5</v>
      </c>
    </row>
    <row r="489" spans="1:5" ht="12.75">
      <c r="A489" t="s">
        <v>60</v>
      </c>
      <c r="E489" s="39" t="s">
        <v>5</v>
      </c>
    </row>
    <row r="490" spans="1:16" ht="12.75">
      <c r="A490" t="s">
        <v>50</v>
      </c>
      <c s="34" t="s">
        <v>109</v>
      </c>
      <c s="34" t="s">
        <v>2386</v>
      </c>
      <c s="35" t="s">
        <v>5</v>
      </c>
      <c s="6" t="s">
        <v>2387</v>
      </c>
      <c s="36" t="s">
        <v>66</v>
      </c>
      <c s="37">
        <v>1</v>
      </c>
      <c s="36">
        <v>0.01539</v>
      </c>
      <c s="36">
        <f>ROUND(G490*H490,6)</f>
      </c>
      <c r="L490" s="38">
        <v>0</v>
      </c>
      <c s="32">
        <f>ROUND(ROUND(L490,2)*ROUND(G490,3),2)</f>
      </c>
      <c s="36" t="s">
        <v>86</v>
      </c>
      <c>
        <f>(M490*21)/100</f>
      </c>
      <c t="s">
        <v>28</v>
      </c>
    </row>
    <row r="491" spans="1:5" ht="12.75">
      <c r="A491" s="35" t="s">
        <v>56</v>
      </c>
      <c r="E491" s="39" t="s">
        <v>2387</v>
      </c>
    </row>
    <row r="492" spans="1:5" ht="12.75">
      <c r="A492" s="35" t="s">
        <v>58</v>
      </c>
      <c r="E492" s="40" t="s">
        <v>5</v>
      </c>
    </row>
    <row r="493" spans="1:5" ht="12.75">
      <c r="A493" t="s">
        <v>60</v>
      </c>
      <c r="E493" s="39" t="s">
        <v>5</v>
      </c>
    </row>
    <row r="494" spans="1:16" ht="12.75">
      <c r="A494" t="s">
        <v>50</v>
      </c>
      <c s="34" t="s">
        <v>129</v>
      </c>
      <c s="34" t="s">
        <v>2388</v>
      </c>
      <c s="35" t="s">
        <v>5</v>
      </c>
      <c s="6" t="s">
        <v>2389</v>
      </c>
      <c s="36" t="s">
        <v>1682</v>
      </c>
      <c s="37">
        <v>6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86</v>
      </c>
      <c>
        <f>(M494*21)/100</f>
      </c>
      <c t="s">
        <v>28</v>
      </c>
    </row>
    <row r="495" spans="1:5" ht="12.75">
      <c r="A495" s="35" t="s">
        <v>56</v>
      </c>
      <c r="E495" s="39" t="s">
        <v>2389</v>
      </c>
    </row>
    <row r="496" spans="1:5" ht="12.75">
      <c r="A496" s="35" t="s">
        <v>58</v>
      </c>
      <c r="E496" s="40" t="s">
        <v>5</v>
      </c>
    </row>
    <row r="497" spans="1:5" ht="12.75">
      <c r="A497" t="s">
        <v>60</v>
      </c>
      <c r="E497" s="39" t="s">
        <v>5</v>
      </c>
    </row>
    <row r="498" spans="1:16" ht="12.75">
      <c r="A498" t="s">
        <v>50</v>
      </c>
      <c s="34" t="s">
        <v>135</v>
      </c>
      <c s="34" t="s">
        <v>2390</v>
      </c>
      <c s="35" t="s">
        <v>5</v>
      </c>
      <c s="6" t="s">
        <v>2391</v>
      </c>
      <c s="36" t="s">
        <v>1682</v>
      </c>
      <c s="37">
        <v>80</v>
      </c>
      <c s="36">
        <v>0.0064</v>
      </c>
      <c s="36">
        <f>ROUND(G498*H498,6)</f>
      </c>
      <c r="L498" s="38">
        <v>0</v>
      </c>
      <c s="32">
        <f>ROUND(ROUND(L498,2)*ROUND(G498,3),2)</f>
      </c>
      <c s="36" t="s">
        <v>86</v>
      </c>
      <c>
        <f>(M498*21)/100</f>
      </c>
      <c t="s">
        <v>28</v>
      </c>
    </row>
    <row r="499" spans="1:5" ht="12.75">
      <c r="A499" s="35" t="s">
        <v>56</v>
      </c>
      <c r="E499" s="39" t="s">
        <v>2391</v>
      </c>
    </row>
    <row r="500" spans="1:5" ht="38.25">
      <c r="A500" s="35" t="s">
        <v>58</v>
      </c>
      <c r="E500" s="40" t="s">
        <v>2392</v>
      </c>
    </row>
    <row r="501" spans="1:5" ht="12.75">
      <c r="A501" t="s">
        <v>60</v>
      </c>
      <c r="E501" s="39" t="s">
        <v>5</v>
      </c>
    </row>
    <row r="502" spans="1:16" ht="12.75">
      <c r="A502" t="s">
        <v>50</v>
      </c>
      <c s="34" t="s">
        <v>139</v>
      </c>
      <c s="34" t="s">
        <v>2393</v>
      </c>
      <c s="35" t="s">
        <v>5</v>
      </c>
      <c s="6" t="s">
        <v>2394</v>
      </c>
      <c s="36" t="s">
        <v>1682</v>
      </c>
      <c s="37">
        <v>80</v>
      </c>
      <c s="36">
        <v>0.0032</v>
      </c>
      <c s="36">
        <f>ROUND(G502*H502,6)</f>
      </c>
      <c r="L502" s="38">
        <v>0</v>
      </c>
      <c s="32">
        <f>ROUND(ROUND(L502,2)*ROUND(G502,3),2)</f>
      </c>
      <c s="36" t="s">
        <v>86</v>
      </c>
      <c>
        <f>(M502*21)/100</f>
      </c>
      <c t="s">
        <v>28</v>
      </c>
    </row>
    <row r="503" spans="1:5" ht="12.75">
      <c r="A503" s="35" t="s">
        <v>56</v>
      </c>
      <c r="E503" s="39" t="s">
        <v>2394</v>
      </c>
    </row>
    <row r="504" spans="1:5" ht="12.75">
      <c r="A504" s="35" t="s">
        <v>58</v>
      </c>
      <c r="E504" s="40" t="s">
        <v>5</v>
      </c>
    </row>
    <row r="505" spans="1:5" ht="12.75">
      <c r="A505" t="s">
        <v>60</v>
      </c>
      <c r="E505" s="39" t="s">
        <v>5</v>
      </c>
    </row>
    <row r="506" spans="1:13" ht="12.75">
      <c r="A506" t="s">
        <v>47</v>
      </c>
      <c r="C506" s="31" t="s">
        <v>448</v>
      </c>
      <c r="E506" s="33" t="s">
        <v>2395</v>
      </c>
      <c r="J506" s="32">
        <f>0</f>
      </c>
      <c s="32">
        <f>0</f>
      </c>
      <c s="32">
        <f>0+L507+L511</f>
      </c>
      <c s="32">
        <f>0+M507+M511</f>
      </c>
    </row>
    <row r="507" spans="1:16" ht="12.75">
      <c r="A507" t="s">
        <v>50</v>
      </c>
      <c s="34" t="s">
        <v>144</v>
      </c>
      <c s="34" t="s">
        <v>2396</v>
      </c>
      <c s="35" t="s">
        <v>5</v>
      </c>
      <c s="6" t="s">
        <v>2397</v>
      </c>
      <c s="36" t="s">
        <v>66</v>
      </c>
      <c s="37">
        <v>95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86</v>
      </c>
      <c>
        <f>(M507*21)/100</f>
      </c>
      <c t="s">
        <v>28</v>
      </c>
    </row>
    <row r="508" spans="1:5" ht="12.75">
      <c r="A508" s="35" t="s">
        <v>56</v>
      </c>
      <c r="E508" s="39" t="s">
        <v>2397</v>
      </c>
    </row>
    <row r="509" spans="1:5" ht="12.75">
      <c r="A509" s="35" t="s">
        <v>58</v>
      </c>
      <c r="E509" s="40" t="s">
        <v>5</v>
      </c>
    </row>
    <row r="510" spans="1:5" ht="12.75">
      <c r="A510" t="s">
        <v>60</v>
      </c>
      <c r="E510" s="39" t="s">
        <v>5</v>
      </c>
    </row>
    <row r="511" spans="1:16" ht="12.75">
      <c r="A511" t="s">
        <v>50</v>
      </c>
      <c s="34" t="s">
        <v>149</v>
      </c>
      <c s="34" t="s">
        <v>2398</v>
      </c>
      <c s="35" t="s">
        <v>5</v>
      </c>
      <c s="6" t="s">
        <v>2399</v>
      </c>
      <c s="36" t="s">
        <v>66</v>
      </c>
      <c s="37">
        <v>665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86</v>
      </c>
      <c>
        <f>(M511*21)/100</f>
      </c>
      <c t="s">
        <v>28</v>
      </c>
    </row>
    <row r="512" spans="1:5" ht="12.75">
      <c r="A512" s="35" t="s">
        <v>56</v>
      </c>
      <c r="E512" s="39" t="s">
        <v>2399</v>
      </c>
    </row>
    <row r="513" spans="1:5" ht="25.5">
      <c r="A513" s="35" t="s">
        <v>58</v>
      </c>
      <c r="E513" s="40" t="s">
        <v>2400</v>
      </c>
    </row>
    <row r="514" spans="1:5" ht="12.75">
      <c r="A514" t="s">
        <v>60</v>
      </c>
      <c r="E514" s="39" t="s">
        <v>5</v>
      </c>
    </row>
    <row r="515" spans="1:13" ht="12.75">
      <c r="A515" t="s">
        <v>47</v>
      </c>
      <c r="C515" s="31" t="s">
        <v>457</v>
      </c>
      <c r="E515" s="33" t="s">
        <v>2401</v>
      </c>
      <c r="J515" s="32">
        <f>0</f>
      </c>
      <c s="32">
        <f>0</f>
      </c>
      <c s="32">
        <f>0+L516</f>
      </c>
      <c s="32">
        <f>0+M516</f>
      </c>
    </row>
    <row r="516" spans="1:16" ht="12.75">
      <c r="A516" t="s">
        <v>50</v>
      </c>
      <c s="34" t="s">
        <v>164</v>
      </c>
      <c s="34" t="s">
        <v>2402</v>
      </c>
      <c s="35" t="s">
        <v>5</v>
      </c>
      <c s="6" t="s">
        <v>2403</v>
      </c>
      <c s="36" t="s">
        <v>118</v>
      </c>
      <c s="37">
        <v>105.824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86</v>
      </c>
      <c>
        <f>(M516*21)/100</f>
      </c>
      <c t="s">
        <v>28</v>
      </c>
    </row>
    <row r="517" spans="1:5" ht="12.75">
      <c r="A517" s="35" t="s">
        <v>56</v>
      </c>
      <c r="E517" s="39" t="s">
        <v>2403</v>
      </c>
    </row>
    <row r="518" spans="1:5" ht="12.75">
      <c r="A518" s="35" t="s">
        <v>58</v>
      </c>
      <c r="E518" s="40" t="s">
        <v>5</v>
      </c>
    </row>
    <row r="519" spans="1:5" ht="12.75">
      <c r="A519" t="s">
        <v>60</v>
      </c>
      <c r="E519" s="39" t="s">
        <v>5</v>
      </c>
    </row>
    <row r="520" spans="1:13" ht="12.75">
      <c r="A520" t="s">
        <v>47</v>
      </c>
      <c r="C520" s="31" t="s">
        <v>1575</v>
      </c>
      <c r="E520" s="33" t="s">
        <v>1576</v>
      </c>
      <c r="J520" s="32">
        <f>0</f>
      </c>
      <c s="32">
        <f>0</f>
      </c>
      <c s="32">
        <f>0+L521+L525+L529+L533</f>
      </c>
      <c s="32">
        <f>0+M521+M525+M529+M533</f>
      </c>
    </row>
    <row r="521" spans="1:16" ht="38.25">
      <c r="A521" t="s">
        <v>50</v>
      </c>
      <c s="34" t="s">
        <v>1468</v>
      </c>
      <c s="34" t="s">
        <v>1588</v>
      </c>
      <c s="35" t="s">
        <v>1589</v>
      </c>
      <c s="6" t="s">
        <v>1590</v>
      </c>
      <c s="36" t="s">
        <v>118</v>
      </c>
      <c s="37">
        <v>9.405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55</v>
      </c>
      <c>
        <f>(M521*21)/100</f>
      </c>
      <c t="s">
        <v>28</v>
      </c>
    </row>
    <row r="522" spans="1:5" ht="25.5">
      <c r="A522" s="35" t="s">
        <v>56</v>
      </c>
      <c r="E522" s="39" t="s">
        <v>1591</v>
      </c>
    </row>
    <row r="523" spans="1:5" ht="38.25">
      <c r="A523" s="35" t="s">
        <v>58</v>
      </c>
      <c r="E523" s="40" t="s">
        <v>2404</v>
      </c>
    </row>
    <row r="524" spans="1:5" ht="12.75">
      <c r="A524" t="s">
        <v>60</v>
      </c>
      <c r="E524" s="39" t="s">
        <v>5</v>
      </c>
    </row>
    <row r="525" spans="1:16" ht="38.25">
      <c r="A525" t="s">
        <v>50</v>
      </c>
      <c s="34" t="s">
        <v>1472</v>
      </c>
      <c s="34" t="s">
        <v>1582</v>
      </c>
      <c s="35" t="s">
        <v>1583</v>
      </c>
      <c s="6" t="s">
        <v>1584</v>
      </c>
      <c s="36" t="s">
        <v>118</v>
      </c>
      <c s="37">
        <v>21.945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55</v>
      </c>
      <c>
        <f>(M525*21)/100</f>
      </c>
      <c t="s">
        <v>28</v>
      </c>
    </row>
    <row r="526" spans="1:5" ht="38.25">
      <c r="A526" s="35" t="s">
        <v>56</v>
      </c>
      <c r="E526" s="39" t="s">
        <v>1585</v>
      </c>
    </row>
    <row r="527" spans="1:5" ht="38.25">
      <c r="A527" s="35" t="s">
        <v>58</v>
      </c>
      <c r="E527" s="40" t="s">
        <v>2405</v>
      </c>
    </row>
    <row r="528" spans="1:5" ht="12.75">
      <c r="A528" t="s">
        <v>60</v>
      </c>
      <c r="E528" s="39" t="s">
        <v>5</v>
      </c>
    </row>
    <row r="529" spans="1:16" ht="25.5">
      <c r="A529" t="s">
        <v>50</v>
      </c>
      <c s="34" t="s">
        <v>1476</v>
      </c>
      <c s="34" t="s">
        <v>1597</v>
      </c>
      <c s="35" t="s">
        <v>1598</v>
      </c>
      <c s="6" t="s">
        <v>1599</v>
      </c>
      <c s="36" t="s">
        <v>118</v>
      </c>
      <c s="37">
        <v>31.35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55</v>
      </c>
      <c>
        <f>(M529*21)/100</f>
      </c>
      <c t="s">
        <v>28</v>
      </c>
    </row>
    <row r="530" spans="1:5" ht="25.5">
      <c r="A530" s="35" t="s">
        <v>56</v>
      </c>
      <c r="E530" s="39" t="s">
        <v>1600</v>
      </c>
    </row>
    <row r="531" spans="1:5" ht="25.5">
      <c r="A531" s="35" t="s">
        <v>58</v>
      </c>
      <c r="E531" s="40" t="s">
        <v>2406</v>
      </c>
    </row>
    <row r="532" spans="1:5" ht="12.75">
      <c r="A532" t="s">
        <v>60</v>
      </c>
      <c r="E532" s="39" t="s">
        <v>5</v>
      </c>
    </row>
    <row r="533" spans="1:16" ht="25.5">
      <c r="A533" t="s">
        <v>50</v>
      </c>
      <c s="34" t="s">
        <v>1480</v>
      </c>
      <c s="34" t="s">
        <v>1603</v>
      </c>
      <c s="35" t="s">
        <v>1604</v>
      </c>
      <c s="6" t="s">
        <v>1605</v>
      </c>
      <c s="36" t="s">
        <v>118</v>
      </c>
      <c s="37">
        <v>313.5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55</v>
      </c>
      <c>
        <f>(M533*21)/100</f>
      </c>
      <c t="s">
        <v>28</v>
      </c>
    </row>
    <row r="534" spans="1:5" ht="25.5">
      <c r="A534" s="35" t="s">
        <v>56</v>
      </c>
      <c r="E534" s="39" t="s">
        <v>1606</v>
      </c>
    </row>
    <row r="535" spans="1:5" ht="25.5">
      <c r="A535" s="35" t="s">
        <v>58</v>
      </c>
      <c r="E535" s="40" t="s">
        <v>2407</v>
      </c>
    </row>
    <row r="536" spans="1:5" ht="12.75">
      <c r="A536" t="s">
        <v>60</v>
      </c>
      <c r="E5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