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\Dokumenty\Hodonín, budova TO - Zlepšení soc. zázemí, I.etapa\"/>
    </mc:Choice>
  </mc:AlternateContent>
  <bookViews>
    <workbookView xWindow="0" yWindow="0" windowWidth="28800" windowHeight="12345"/>
  </bookViews>
  <sheets>
    <sheet name="Rekapitulace stavby" sheetId="1" r:id="rId1"/>
    <sheet name="2022-CU-001D - Hodonín, b..." sheetId="2" r:id="rId2"/>
  </sheets>
  <definedNames>
    <definedName name="_xlnm._FilterDatabase" localSheetId="1" hidden="1">'2022-CU-001D - Hodonín, b...'!$C$116:$K$174</definedName>
    <definedName name="_xlnm.Print_Titles" localSheetId="1">'2022-CU-001D - Hodonín, b...'!$116:$116</definedName>
    <definedName name="_xlnm.Print_Titles" localSheetId="0">'Rekapitulace stavby'!$92:$92</definedName>
    <definedName name="_xlnm.Print_Area" localSheetId="1">'2022-CU-001D - Hodonín, b...'!$C$4:$J$76,'2022-CU-001D - Hodonín, b...'!$C$82:$J$100,'2022-CU-001D - Hodonín, b...'!$C$106:$K$174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73" i="2"/>
  <c r="BH173" i="2"/>
  <c r="BG173" i="2"/>
  <c r="BF173" i="2"/>
  <c r="T173" i="2"/>
  <c r="T172" i="2" s="1"/>
  <c r="R173" i="2"/>
  <c r="R172" i="2" s="1"/>
  <c r="P173" i="2"/>
  <c r="P172" i="2" s="1"/>
  <c r="BI170" i="2"/>
  <c r="BH170" i="2"/>
  <c r="BG170" i="2"/>
  <c r="BF170" i="2"/>
  <c r="T170" i="2"/>
  <c r="T169" i="2" s="1"/>
  <c r="R170" i="2"/>
  <c r="R169" i="2" s="1"/>
  <c r="P170" i="2"/>
  <c r="P169" i="2" s="1"/>
  <c r="BI167" i="2"/>
  <c r="BH167" i="2"/>
  <c r="BG167" i="2"/>
  <c r="BF167" i="2"/>
  <c r="T167" i="2"/>
  <c r="R167" i="2"/>
  <c r="P167" i="2"/>
  <c r="BI146" i="2"/>
  <c r="BH146" i="2"/>
  <c r="BG146" i="2"/>
  <c r="BF146" i="2"/>
  <c r="T146" i="2"/>
  <c r="R146" i="2"/>
  <c r="P146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J114" i="2"/>
  <c r="J113" i="2"/>
  <c r="F113" i="2"/>
  <c r="F111" i="2"/>
  <c r="E109" i="2"/>
  <c r="J90" i="2"/>
  <c r="J89" i="2"/>
  <c r="F89" i="2"/>
  <c r="F87" i="2"/>
  <c r="E85" i="2"/>
  <c r="J16" i="2"/>
  <c r="E16" i="2"/>
  <c r="F114" i="2" s="1"/>
  <c r="J15" i="2"/>
  <c r="J10" i="2"/>
  <c r="J111" i="2"/>
  <c r="L90" i="1"/>
  <c r="AM90" i="1"/>
  <c r="AM89" i="1"/>
  <c r="L89" i="1"/>
  <c r="AM87" i="1"/>
  <c r="L87" i="1"/>
  <c r="L85" i="1"/>
  <c r="L84" i="1"/>
  <c r="J124" i="2"/>
  <c r="J146" i="2"/>
  <c r="BK126" i="2"/>
  <c r="BK173" i="2"/>
  <c r="J170" i="2"/>
  <c r="BK146" i="2"/>
  <c r="J119" i="2"/>
  <c r="BK131" i="2"/>
  <c r="BK134" i="2"/>
  <c r="BK119" i="2"/>
  <c r="BK170" i="2"/>
  <c r="J167" i="2"/>
  <c r="J131" i="2"/>
  <c r="BK124" i="2"/>
  <c r="J126" i="2"/>
  <c r="BK137" i="2"/>
  <c r="BK129" i="2"/>
  <c r="AS94" i="1"/>
  <c r="J173" i="2"/>
  <c r="BK167" i="2"/>
  <c r="J137" i="2"/>
  <c r="J129" i="2"/>
  <c r="J134" i="2"/>
  <c r="R118" i="2" l="1"/>
  <c r="P118" i="2"/>
  <c r="BK128" i="2"/>
  <c r="J128" i="2"/>
  <c r="J96" i="2" s="1"/>
  <c r="P128" i="2"/>
  <c r="T128" i="2"/>
  <c r="T117" i="2" s="1"/>
  <c r="P136" i="2"/>
  <c r="T136" i="2"/>
  <c r="BK118" i="2"/>
  <c r="J118" i="2"/>
  <c r="J95" i="2"/>
  <c r="T118" i="2"/>
  <c r="R128" i="2"/>
  <c r="BK136" i="2"/>
  <c r="J136" i="2" s="1"/>
  <c r="J97" i="2" s="1"/>
  <c r="R136" i="2"/>
  <c r="BK172" i="2"/>
  <c r="J172" i="2" s="1"/>
  <c r="J99" i="2" s="1"/>
  <c r="BK169" i="2"/>
  <c r="J169" i="2"/>
  <c r="J98" i="2" s="1"/>
  <c r="BE119" i="2"/>
  <c r="BE129" i="2"/>
  <c r="J87" i="2"/>
  <c r="BE137" i="2"/>
  <c r="BE146" i="2"/>
  <c r="BE167" i="2"/>
  <c r="BE170" i="2"/>
  <c r="BE173" i="2"/>
  <c r="BE124" i="2"/>
  <c r="BE126" i="2"/>
  <c r="BE131" i="2"/>
  <c r="F90" i="2"/>
  <c r="BE134" i="2"/>
  <c r="F32" i="2"/>
  <c r="BA95" i="1"/>
  <c r="BA94" i="1" s="1"/>
  <c r="W30" i="1" s="1"/>
  <c r="F34" i="2"/>
  <c r="BC95" i="1"/>
  <c r="BC94" i="1" s="1"/>
  <c r="AY94" i="1" s="1"/>
  <c r="F33" i="2"/>
  <c r="BB95" i="1"/>
  <c r="BB94" i="1" s="1"/>
  <c r="W31" i="1" s="1"/>
  <c r="F35" i="2"/>
  <c r="BD95" i="1"/>
  <c r="BD94" i="1" s="1"/>
  <c r="W33" i="1" s="1"/>
  <c r="J32" i="2"/>
  <c r="AW95" i="1"/>
  <c r="P117" i="2" l="1"/>
  <c r="AU95" i="1"/>
  <c r="R117" i="2"/>
  <c r="BK117" i="2"/>
  <c r="J117" i="2" s="1"/>
  <c r="J94" i="2" s="1"/>
  <c r="AU94" i="1"/>
  <c r="W32" i="1"/>
  <c r="F31" i="2"/>
  <c r="AZ95" i="1"/>
  <c r="AZ94" i="1"/>
  <c r="AV94" i="1"/>
  <c r="AK29" i="1" s="1"/>
  <c r="AX94" i="1"/>
  <c r="AW94" i="1"/>
  <c r="AK30" i="1"/>
  <c r="J31" i="2"/>
  <c r="AV95" i="1" s="1"/>
  <c r="AT95" i="1" s="1"/>
  <c r="J28" i="2" l="1"/>
  <c r="AG95" i="1"/>
  <c r="AG94" i="1"/>
  <c r="AK26" i="1"/>
  <c r="AK35" i="1" s="1"/>
  <c r="W29" i="1"/>
  <c r="AT94" i="1"/>
  <c r="J37" i="2" l="1"/>
  <c r="AN94" i="1"/>
  <c r="AN95" i="1"/>
</calcChain>
</file>

<file path=xl/sharedStrings.xml><?xml version="1.0" encoding="utf-8"?>
<sst xmlns="http://schemas.openxmlformats.org/spreadsheetml/2006/main" count="769" uniqueCount="201">
  <si>
    <t>Export Komplet</t>
  </si>
  <si>
    <t/>
  </si>
  <si>
    <t>2.0</t>
  </si>
  <si>
    <t>ZAMOK</t>
  </si>
  <si>
    <t>False</t>
  </si>
  <si>
    <t>{a66379ae-1519-44a9-9e19-f0f6e304336c}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</si>
  <si>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</si>
  <si>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</si>
  <si>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</si>
  <si>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</si>
  <si>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</si>
  <si>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</si>
  <si>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</si>
  <si>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</si>
  <si>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2022-CU-001D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</si>
  <si>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</si>
  <si>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</si>
  <si>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Hodonín, budova TO - zlepšení sociálního zázemí - dodatek</t>
  </si>
  <si>
    <t>KSO:</t>
  </si>
  <si>
    <t>CC-CZ:</t>
  </si>
  <si>
    <t>Místo:</t>
  </si>
  <si>
    <t xml:space="preserve"> </t>
  </si>
  <si>
    <t>Datum:</t>
  </si>
  <si>
    <t>14. 7. 2022</t>
  </si>
  <si>
    <t>Zadavatel:</t>
  </si>
  <si>
    <t>IČ:</t>
  </si>
  <si>
    <t>Oblastní ředitelství Brno</t>
  </si>
  <si>
    <t>DIČ:</t>
  </si>
  <si>
    <t>Uchazeč:</t>
  </si>
  <si>
    <t>Vyplň údaj</t>
  </si>
  <si>
    <t>Projektant:</t>
  </si>
  <si>
    <t>Dopravní projektování, spol. s r.o.</t>
  </si>
  <si>
    <t>True</t>
  </si>
  <si>
    <t>Zpracovatel:</t>
  </si>
  <si>
    <t>190 07 680</t>
  </si>
  <si>
    <t>Ladislav Pekárek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</si>
  <si>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</si>
  <si>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</si>
  <si>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</si>
  <si>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</si>
  <si>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</si>
  <si>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</si>
  <si>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</si>
  <si>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</si>
  <si>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</si>
  <si>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</si>
  <si>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</si>
  <si>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</si>
  <si>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</si>
  <si>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</si>
  <si>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</si>
  <si>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</si>
  <si>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</si>
  <si>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</si>
  <si>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</si>
  <si>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</si>
  <si>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</si>
  <si>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</si>
  <si>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</si>
  <si>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</si>
  <si>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</si>
  <si>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</si>
  <si>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</si>
  <si>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</si>
  <si>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</si>
  <si>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</si>
  <si>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</si>
  <si>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</si>
  <si>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</si>
  <si>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</si>
  <si>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</si>
  <si>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</si>
  <si>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</si>
  <si>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</si>
  <si>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</si>
  <si>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</si>
  <si>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</si>
  <si>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</si>
  <si>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</si>
  <si>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</si>
  <si>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</si>
  <si>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</si>
  <si>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</si>
  <si>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</si>
  <si>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</si>
  <si>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</si>
  <si>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</si>
  <si>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</si>
  <si>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</si>
  <si>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</si>
  <si>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</si>
  <si>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764 - Konstrukce klempířské</t>
  </si>
  <si>
    <t>765 - Krytina skládaná</t>
  </si>
  <si>
    <t>781 - Dokončovací práce - obklady</t>
  </si>
  <si>
    <t>784 - Dokončovací práce - malby a tapety</t>
  </si>
  <si>
    <t>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</si>
  <si>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</si>
  <si>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</si>
  <si>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</si>
  <si>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</si>
  <si>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</si>
  <si>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</si>
  <si>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</si>
  <si>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</si>
  <si>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</si>
  <si>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</si>
  <si>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</si>
  <si>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</si>
  <si>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</si>
  <si>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764</t>
  </si>
  <si>
    <t>Konstrukce klempířské</t>
  </si>
  <si>
    <t>ROZPOCET</t>
  </si>
  <si>
    <t>K</t>
  </si>
  <si>
    <t>764212664</t>
  </si>
  <si>
    <t>Oplechování střešních prvků z pozinkovaného plechu s povrchovou úpravou okapu okapovým plechem střechy rovné rš 330 mm</t>
  </si>
  <si>
    <t>m</t>
  </si>
  <si>
    <t>CS ÚRS 2022 01</t>
  </si>
  <si>
    <t>16</t>
  </si>
  <si>
    <t>-1820847040</t>
  </si>
  <si>
    <t>PP</t>
  </si>
  <si>
    <t>P</t>
  </si>
  <si>
    <t>Poznámka k položce:_x000D_
všetně ochranného pásu</t>
  </si>
  <si>
    <t>VV</t>
  </si>
  <si>
    <t>K2</t>
  </si>
  <si>
    <t>111,50</t>
  </si>
  <si>
    <t>M</t>
  </si>
  <si>
    <t>59660027</t>
  </si>
  <si>
    <t>pás ochranný větrací okapní Al š 100mm</t>
  </si>
  <si>
    <t>32</t>
  </si>
  <si>
    <t>-1589614119</t>
  </si>
  <si>
    <t>3</t>
  </si>
  <si>
    <t>998764201</t>
  </si>
  <si>
    <t>Přesun hmot procentní pro konstrukce klempířské v objektech v do 6 m</t>
  </si>
  <si>
    <t>%</t>
  </si>
  <si>
    <t>-1036812046</t>
  </si>
  <si>
    <t>Přesun hmot pro konstrukce klempířské stanovený procentní sazbou (%) z ceny vodorovná dopravní vzdálenost do 50 m v objektech výšky do 6 m</t>
  </si>
  <si>
    <t>765</t>
  </si>
  <si>
    <t>Krytina skládaná</t>
  </si>
  <si>
    <t>4</t>
  </si>
  <si>
    <t>765191021</t>
  </si>
  <si>
    <t>Montáž pojistné hydroizolační nebo parotěsné fólie kladené ve sklonu přes 20° s lepenými přesahy na krokve</t>
  </si>
  <si>
    <t>m2</t>
  </si>
  <si>
    <t>1995681176</t>
  </si>
  <si>
    <t>5</t>
  </si>
  <si>
    <t>28329036</t>
  </si>
  <si>
    <t>fólie kontaktní difuzně propustná pro doplňkovou hydroizolační vrstvu, třívrstvá mikroporézní PP 150g/m2 s integrovanou samolepící páskou</t>
  </si>
  <si>
    <t>-272540006</t>
  </si>
  <si>
    <t>464,978*1,1 "Přepočtené koeficientem množství</t>
  </si>
  <si>
    <t>6</t>
  </si>
  <si>
    <t>998765201</t>
  </si>
  <si>
    <t>Přesun hmot pro krytiny skládané stanovený procentní sazbou (%) z ceny vodorovná dopravní vzdálenost do 50 m v objektech výšky do 6 m</t>
  </si>
  <si>
    <t>1350820946</t>
  </si>
  <si>
    <t>781</t>
  </si>
  <si>
    <t>Dokončovací práce - obklady</t>
  </si>
  <si>
    <t>7</t>
  </si>
  <si>
    <t>781494111</t>
  </si>
  <si>
    <t>Obklad - dokončující práce profily ukončovací lepené flexibilním lepidlem rohové</t>
  </si>
  <si>
    <t>2066666322</t>
  </si>
  <si>
    <t>mč 02</t>
  </si>
  <si>
    <t>2,20</t>
  </si>
  <si>
    <t>mč 04a</t>
  </si>
  <si>
    <t>2,20*2</t>
  </si>
  <si>
    <t>mč 16</t>
  </si>
  <si>
    <t>2,20*5</t>
  </si>
  <si>
    <t>Součet</t>
  </si>
  <si>
    <t>8</t>
  </si>
  <si>
    <t>781494511</t>
  </si>
  <si>
    <t>Obklad - dokončující práce profily ukončovací lepené flexibilním lepidlem ukončovací</t>
  </si>
  <si>
    <t>-1257485702</t>
  </si>
  <si>
    <t>(5,08+6,70)*2</t>
  </si>
  <si>
    <t>(1,83+3,76)*2+0,90+0,10+0,90</t>
  </si>
  <si>
    <t>mč 04b</t>
  </si>
  <si>
    <t>(1,06+1,83)*2</t>
  </si>
  <si>
    <t>mč 04c</t>
  </si>
  <si>
    <t>mč 07</t>
  </si>
  <si>
    <t>2,94</t>
  </si>
  <si>
    <t>mč 13a</t>
  </si>
  <si>
    <t>(1,79+1,52)*2</t>
  </si>
  <si>
    <t>mč 13b</t>
  </si>
  <si>
    <t>(0,78+1,25)*2+(1,02+1,75)*2</t>
  </si>
  <si>
    <t>mč 13c</t>
  </si>
  <si>
    <t>(0,90+1,75)*2</t>
  </si>
  <si>
    <t>(5,19+2,77)*2+0,90*4+0,10*2</t>
  </si>
  <si>
    <t>9</t>
  </si>
  <si>
    <t>998781201</t>
  </si>
  <si>
    <t>Přesun hmot pro obklady keramické  stanovený procentní sazbou (%) z ceny vodorovná dopravní vzdálenost do 50 m v objektech výšky do 6 m</t>
  </si>
  <si>
    <t>1795132472</t>
  </si>
  <si>
    <t>784</t>
  </si>
  <si>
    <t>Dokončovací práce - malby a tapety</t>
  </si>
  <si>
    <t>10</t>
  </si>
  <si>
    <t>784181101</t>
  </si>
  <si>
    <t>Penetrace podkladu jednonásobná základní akrylátová bezbarvá v místnostech výšky do 3,80 m</t>
  </si>
  <si>
    <t>-1467586423</t>
  </si>
  <si>
    <t>VRN3</t>
  </si>
  <si>
    <t>Zařízení staveniště</t>
  </si>
  <si>
    <t>11</t>
  </si>
  <si>
    <t>034103000</t>
  </si>
  <si>
    <t>Oplocení staveniště</t>
  </si>
  <si>
    <t>suma</t>
  </si>
  <si>
    <t>1024</t>
  </si>
  <si>
    <t>1262596690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</si>
</sst>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1" t="s">
        <v>14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1"/>
      <c r="AL5" s="21"/>
      <c r="AM5" s="21"/>
      <c r="AN5" s="21"/>
      <c r="AO5" s="21"/>
      <c r="AP5" s="21"/>
      <c r="AQ5" s="21"/>
      <c r="AR5" s="19"/>
      <c r="BE5" s="238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3" t="s">
        <v>17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1"/>
      <c r="AL6" s="21"/>
      <c r="AM6" s="21"/>
      <c r="AN6" s="21"/>
      <c r="AO6" s="21"/>
      <c r="AP6" s="21"/>
      <c r="AQ6" s="21"/>
      <c r="AR6" s="19"/>
      <c r="BE6" s="239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9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9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9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3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9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39"/>
      <c r="BS13" s="16" t="s">
        <v>6</v>
      </c>
    </row>
    <row r="14" spans="1:74">
      <c r="B14" s="20"/>
      <c r="C14" s="21"/>
      <c r="D14" s="21"/>
      <c r="E14" s="244" t="s">
        <v>29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3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9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9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39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9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34</v>
      </c>
      <c r="AO19" s="21"/>
      <c r="AP19" s="21"/>
      <c r="AQ19" s="21"/>
      <c r="AR19" s="19"/>
      <c r="BE19" s="239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39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9"/>
    </row>
    <row r="22" spans="1:71" s="1" customFormat="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9"/>
    </row>
    <row r="23" spans="1:71" s="1" customFormat="1" ht="16.5" customHeight="1">
      <c r="B23" s="20"/>
      <c r="C23" s="21"/>
      <c r="D23" s="21"/>
      <c r="E23" s="246" t="s">
        <v>1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1"/>
      <c r="AP23" s="21"/>
      <c r="AQ23" s="21"/>
      <c r="AR23" s="19"/>
      <c r="BE23" s="23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9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9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7">
        <f>ROUND(AG94,2)</f>
        <v>0</v>
      </c>
      <c r="AL26" s="248"/>
      <c r="AM26" s="248"/>
      <c r="AN26" s="248"/>
      <c r="AO26" s="248"/>
      <c r="AP26" s="35"/>
      <c r="AQ26" s="35"/>
      <c r="AR26" s="38"/>
      <c r="BE26" s="239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9"/>
    </row>
    <row r="28" spans="1:71" s="2" customFormat="1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9" t="s">
        <v>38</v>
      </c>
      <c r="M28" s="249"/>
      <c r="N28" s="249"/>
      <c r="O28" s="249"/>
      <c r="P28" s="249"/>
      <c r="Q28" s="35"/>
      <c r="R28" s="35"/>
      <c r="S28" s="35"/>
      <c r="T28" s="35"/>
      <c r="U28" s="35"/>
      <c r="V28" s="35"/>
      <c r="W28" s="249" t="s">
        <v>39</v>
      </c>
      <c r="X28" s="249"/>
      <c r="Y28" s="249"/>
      <c r="Z28" s="249"/>
      <c r="AA28" s="249"/>
      <c r="AB28" s="249"/>
      <c r="AC28" s="249"/>
      <c r="AD28" s="249"/>
      <c r="AE28" s="249"/>
      <c r="AF28" s="35"/>
      <c r="AG28" s="35"/>
      <c r="AH28" s="35"/>
      <c r="AI28" s="35"/>
      <c r="AJ28" s="35"/>
      <c r="AK28" s="249" t="s">
        <v>40</v>
      </c>
      <c r="AL28" s="249"/>
      <c r="AM28" s="249"/>
      <c r="AN28" s="249"/>
      <c r="AO28" s="249"/>
      <c r="AP28" s="35"/>
      <c r="AQ28" s="35"/>
      <c r="AR28" s="38"/>
      <c r="BE28" s="239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252">
        <v>0.21</v>
      </c>
      <c r="M29" s="251"/>
      <c r="N29" s="251"/>
      <c r="O29" s="251"/>
      <c r="P29" s="251"/>
      <c r="Q29" s="40"/>
      <c r="R29" s="40"/>
      <c r="S29" s="40"/>
      <c r="T29" s="40"/>
      <c r="U29" s="40"/>
      <c r="V29" s="40"/>
      <c r="W29" s="250">
        <f>ROUND(AZ94, 2)</f>
        <v>0</v>
      </c>
      <c r="X29" s="251"/>
      <c r="Y29" s="251"/>
      <c r="Z29" s="251"/>
      <c r="AA29" s="251"/>
      <c r="AB29" s="251"/>
      <c r="AC29" s="251"/>
      <c r="AD29" s="251"/>
      <c r="AE29" s="251"/>
      <c r="AF29" s="40"/>
      <c r="AG29" s="40"/>
      <c r="AH29" s="40"/>
      <c r="AI29" s="40"/>
      <c r="AJ29" s="40"/>
      <c r="AK29" s="250">
        <f>ROUND(AV94, 2)</f>
        <v>0</v>
      </c>
      <c r="AL29" s="251"/>
      <c r="AM29" s="251"/>
      <c r="AN29" s="251"/>
      <c r="AO29" s="251"/>
      <c r="AP29" s="40"/>
      <c r="AQ29" s="40"/>
      <c r="AR29" s="41"/>
      <c r="BE29" s="240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252">
        <v>0.15</v>
      </c>
      <c r="M30" s="251"/>
      <c r="N30" s="251"/>
      <c r="O30" s="251"/>
      <c r="P30" s="251"/>
      <c r="Q30" s="40"/>
      <c r="R30" s="40"/>
      <c r="S30" s="40"/>
      <c r="T30" s="40"/>
      <c r="U30" s="40"/>
      <c r="V30" s="40"/>
      <c r="W30" s="250">
        <f>ROUND(BA94, 2)</f>
        <v>0</v>
      </c>
      <c r="X30" s="251"/>
      <c r="Y30" s="251"/>
      <c r="Z30" s="251"/>
      <c r="AA30" s="251"/>
      <c r="AB30" s="251"/>
      <c r="AC30" s="251"/>
      <c r="AD30" s="251"/>
      <c r="AE30" s="251"/>
      <c r="AF30" s="40"/>
      <c r="AG30" s="40"/>
      <c r="AH30" s="40"/>
      <c r="AI30" s="40"/>
      <c r="AJ30" s="40"/>
      <c r="AK30" s="250">
        <f>ROUND(AW94, 2)</f>
        <v>0</v>
      </c>
      <c r="AL30" s="251"/>
      <c r="AM30" s="251"/>
      <c r="AN30" s="251"/>
      <c r="AO30" s="251"/>
      <c r="AP30" s="40"/>
      <c r="AQ30" s="40"/>
      <c r="AR30" s="41"/>
      <c r="BE30" s="240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252">
        <v>0.21</v>
      </c>
      <c r="M31" s="251"/>
      <c r="N31" s="251"/>
      <c r="O31" s="251"/>
      <c r="P31" s="251"/>
      <c r="Q31" s="40"/>
      <c r="R31" s="40"/>
      <c r="S31" s="40"/>
      <c r="T31" s="40"/>
      <c r="U31" s="40"/>
      <c r="V31" s="40"/>
      <c r="W31" s="250">
        <f>ROUND(BB94, 2)</f>
        <v>0</v>
      </c>
      <c r="X31" s="251"/>
      <c r="Y31" s="251"/>
      <c r="Z31" s="251"/>
      <c r="AA31" s="251"/>
      <c r="AB31" s="251"/>
      <c r="AC31" s="251"/>
      <c r="AD31" s="251"/>
      <c r="AE31" s="251"/>
      <c r="AF31" s="40"/>
      <c r="AG31" s="40"/>
      <c r="AH31" s="40"/>
      <c r="AI31" s="40"/>
      <c r="AJ31" s="40"/>
      <c r="AK31" s="250">
        <v>0</v>
      </c>
      <c r="AL31" s="251"/>
      <c r="AM31" s="251"/>
      <c r="AN31" s="251"/>
      <c r="AO31" s="251"/>
      <c r="AP31" s="40"/>
      <c r="AQ31" s="40"/>
      <c r="AR31" s="41"/>
      <c r="BE31" s="240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252">
        <v>0.15</v>
      </c>
      <c r="M32" s="251"/>
      <c r="N32" s="251"/>
      <c r="O32" s="251"/>
      <c r="P32" s="251"/>
      <c r="Q32" s="40"/>
      <c r="R32" s="40"/>
      <c r="S32" s="40"/>
      <c r="T32" s="40"/>
      <c r="U32" s="40"/>
      <c r="V32" s="40"/>
      <c r="W32" s="250">
        <f>ROUND(BC94, 2)</f>
        <v>0</v>
      </c>
      <c r="X32" s="251"/>
      <c r="Y32" s="251"/>
      <c r="Z32" s="251"/>
      <c r="AA32" s="251"/>
      <c r="AB32" s="251"/>
      <c r="AC32" s="251"/>
      <c r="AD32" s="251"/>
      <c r="AE32" s="251"/>
      <c r="AF32" s="40"/>
      <c r="AG32" s="40"/>
      <c r="AH32" s="40"/>
      <c r="AI32" s="40"/>
      <c r="AJ32" s="40"/>
      <c r="AK32" s="250">
        <v>0</v>
      </c>
      <c r="AL32" s="251"/>
      <c r="AM32" s="251"/>
      <c r="AN32" s="251"/>
      <c r="AO32" s="251"/>
      <c r="AP32" s="40"/>
      <c r="AQ32" s="40"/>
      <c r="AR32" s="41"/>
      <c r="BE32" s="240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252">
        <v>0</v>
      </c>
      <c r="M33" s="251"/>
      <c r="N33" s="251"/>
      <c r="O33" s="251"/>
      <c r="P33" s="251"/>
      <c r="Q33" s="40"/>
      <c r="R33" s="40"/>
      <c r="S33" s="40"/>
      <c r="T33" s="40"/>
      <c r="U33" s="40"/>
      <c r="V33" s="40"/>
      <c r="W33" s="250">
        <f>ROUND(BD94, 2)</f>
        <v>0</v>
      </c>
      <c r="X33" s="251"/>
      <c r="Y33" s="251"/>
      <c r="Z33" s="251"/>
      <c r="AA33" s="251"/>
      <c r="AB33" s="251"/>
      <c r="AC33" s="251"/>
      <c r="AD33" s="251"/>
      <c r="AE33" s="251"/>
      <c r="AF33" s="40"/>
      <c r="AG33" s="40"/>
      <c r="AH33" s="40"/>
      <c r="AI33" s="40"/>
      <c r="AJ33" s="40"/>
      <c r="AK33" s="250">
        <v>0</v>
      </c>
      <c r="AL33" s="251"/>
      <c r="AM33" s="251"/>
      <c r="AN33" s="251"/>
      <c r="AO33" s="251"/>
      <c r="AP33" s="40"/>
      <c r="AQ33" s="40"/>
      <c r="AR33" s="41"/>
      <c r="BE33" s="240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9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253" t="s">
        <v>49</v>
      </c>
      <c r="Y35" s="254"/>
      <c r="Z35" s="254"/>
      <c r="AA35" s="254"/>
      <c r="AB35" s="254"/>
      <c r="AC35" s="44"/>
      <c r="AD35" s="44"/>
      <c r="AE35" s="44"/>
      <c r="AF35" s="44"/>
      <c r="AG35" s="44"/>
      <c r="AH35" s="44"/>
      <c r="AI35" s="44"/>
      <c r="AJ35" s="44"/>
      <c r="AK35" s="255">
        <f>SUM(AK26:AK33)</f>
        <v>0</v>
      </c>
      <c r="AL35" s="254"/>
      <c r="AM35" s="254"/>
      <c r="AN35" s="254"/>
      <c r="AO35" s="256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50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51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>
      <c r="A60" s="33"/>
      <c r="B60" s="34"/>
      <c r="C60" s="35"/>
      <c r="D60" s="51" t="s">
        <v>52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53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52</v>
      </c>
      <c r="AI60" s="37"/>
      <c r="AJ60" s="37"/>
      <c r="AK60" s="37"/>
      <c r="AL60" s="37"/>
      <c r="AM60" s="51" t="s">
        <v>53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>
      <c r="A64" s="33"/>
      <c r="B64" s="34"/>
      <c r="C64" s="35"/>
      <c r="D64" s="48" t="s">
        <v>54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55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>
      <c r="A75" s="33"/>
      <c r="B75" s="34"/>
      <c r="C75" s="35"/>
      <c r="D75" s="51" t="s">
        <v>52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53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52</v>
      </c>
      <c r="AI75" s="37"/>
      <c r="AJ75" s="37"/>
      <c r="AK75" s="37"/>
      <c r="AL75" s="37"/>
      <c r="AM75" s="51" t="s">
        <v>53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>
      <c r="A82" s="33"/>
      <c r="B82" s="34"/>
      <c r="C82" s="22" t="s">
        <v>56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2022-CU-001D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7" t="str">
        <f>K6</f>
        <v>Hodonín, budova TO - zlepšení sociálního zázemí - dodatek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62"/>
      <c r="AL85" s="62"/>
      <c r="AM85" s="62"/>
      <c r="AN85" s="62"/>
      <c r="AO85" s="62"/>
      <c r="AP85" s="62"/>
      <c r="AQ85" s="62"/>
      <c r="AR85" s="63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9" t="str">
        <f>IF(AN8= "","",AN8)</f>
        <v>14. 7. 2022</v>
      </c>
      <c r="AN87" s="259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25.7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Oblastní ředitelství Brno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60" t="str">
        <f>IF(E17="","",E17)</f>
        <v>Dopravní projektování, spol. s r.o.</v>
      </c>
      <c r="AN89" s="261"/>
      <c r="AO89" s="261"/>
      <c r="AP89" s="261"/>
      <c r="AQ89" s="35"/>
      <c r="AR89" s="38"/>
      <c r="AS89" s="262" t="s">
        <v>57</v>
      </c>
      <c r="AT89" s="263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260" t="str">
        <f>IF(E20="","",E20)</f>
        <v>Ladislav Pekárek</v>
      </c>
      <c r="AN90" s="261"/>
      <c r="AO90" s="261"/>
      <c r="AP90" s="261"/>
      <c r="AQ90" s="35"/>
      <c r="AR90" s="38"/>
      <c r="AS90" s="264"/>
      <c r="AT90" s="265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6"/>
      <c r="AT91" s="267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68" t="s">
        <v>58</v>
      </c>
      <c r="D92" s="269"/>
      <c r="E92" s="269"/>
      <c r="F92" s="269"/>
      <c r="G92" s="269"/>
      <c r="H92" s="72"/>
      <c r="I92" s="270" t="s">
        <v>59</v>
      </c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71" t="s">
        <v>60</v>
      </c>
      <c r="AH92" s="269"/>
      <c r="AI92" s="269"/>
      <c r="AJ92" s="269"/>
      <c r="AK92" s="269"/>
      <c r="AL92" s="269"/>
      <c r="AM92" s="269"/>
      <c r="AN92" s="270" t="s">
        <v>61</v>
      </c>
      <c r="AO92" s="269"/>
      <c r="AP92" s="272"/>
      <c r="AQ92" s="73" t="s">
        <v>62</v>
      </c>
      <c r="AR92" s="38"/>
      <c r="AS92" s="74" t="s">
        <v>63</v>
      </c>
      <c r="AT92" s="75" t="s">
        <v>64</v>
      </c>
      <c r="AU92" s="75" t="s">
        <v>65</v>
      </c>
      <c r="AV92" s="75" t="s">
        <v>66</v>
      </c>
      <c r="AW92" s="75" t="s">
        <v>67</v>
      </c>
      <c r="AX92" s="75" t="s">
        <v>68</v>
      </c>
      <c r="AY92" s="75" t="s">
        <v>69</v>
      </c>
      <c r="AZ92" s="75" t="s">
        <v>70</v>
      </c>
      <c r="BA92" s="75" t="s">
        <v>71</v>
      </c>
      <c r="BB92" s="75" t="s">
        <v>72</v>
      </c>
      <c r="BC92" s="75" t="s">
        <v>73</v>
      </c>
      <c r="BD92" s="76" t="s">
        <v>74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>
      <c r="B94" s="80"/>
      <c r="C94" s="81" t="s">
        <v>75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6">
        <f>ROUND(AG95,2)</f>
        <v>0</v>
      </c>
      <c r="AH94" s="276"/>
      <c r="AI94" s="276"/>
      <c r="AJ94" s="276"/>
      <c r="AK94" s="276"/>
      <c r="AL94" s="276"/>
      <c r="AM94" s="276"/>
      <c r="AN94" s="277">
        <f>SUM(AG94,AT94)</f>
        <v>0</v>
      </c>
      <c r="AO94" s="277"/>
      <c r="AP94" s="277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76</v>
      </c>
      <c r="BT94" s="90" t="s">
        <v>77</v>
      </c>
      <c r="BV94" s="90" t="s">
        <v>78</v>
      </c>
      <c r="BW94" s="90" t="s">
        <v>5</v>
      </c>
      <c r="BX94" s="90" t="s">
        <v>79</v>
      </c>
      <c r="CL94" s="90" t="s">
        <v>1</v>
      </c>
    </row>
    <row r="95" spans="1:90" s="7" customFormat="1" ht="24.75" customHeight="1">
      <c r="A95" s="91" t="s">
        <v>80</v>
      </c>
      <c r="B95" s="92"/>
      <c r="C95" s="93"/>
      <c r="D95" s="275" t="s">
        <v>14</v>
      </c>
      <c r="E95" s="275"/>
      <c r="F95" s="275"/>
      <c r="G95" s="275"/>
      <c r="H95" s="275"/>
      <c r="I95" s="94"/>
      <c r="J95" s="275" t="s">
        <v>17</v>
      </c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3">
        <f>'2022-CU-001D - Hodonín, b...'!J28</f>
        <v>0</v>
      </c>
      <c r="AH95" s="274"/>
      <c r="AI95" s="274"/>
      <c r="AJ95" s="274"/>
      <c r="AK95" s="274"/>
      <c r="AL95" s="274"/>
      <c r="AM95" s="274"/>
      <c r="AN95" s="273">
        <f>SUM(AG95,AT95)</f>
        <v>0</v>
      </c>
      <c r="AO95" s="274"/>
      <c r="AP95" s="274"/>
      <c r="AQ95" s="95" t="s">
        <v>81</v>
      </c>
      <c r="AR95" s="96"/>
      <c r="AS95" s="97">
        <v>0</v>
      </c>
      <c r="AT95" s="98">
        <f>ROUND(SUM(AV95:AW95),2)</f>
        <v>0</v>
      </c>
      <c r="AU95" s="99">
        <f>'2022-CU-001D - Hodonín, b...'!P117</f>
        <v>0</v>
      </c>
      <c r="AV95" s="98">
        <f>'2022-CU-001D - Hodonín, b...'!J31</f>
        <v>0</v>
      </c>
      <c r="AW95" s="98">
        <f>'2022-CU-001D - Hodonín, b...'!J32</f>
        <v>0</v>
      </c>
      <c r="AX95" s="98">
        <f>'2022-CU-001D - Hodonín, b...'!J33</f>
        <v>0</v>
      </c>
      <c r="AY95" s="98">
        <f>'2022-CU-001D - Hodonín, b...'!J34</f>
        <v>0</v>
      </c>
      <c r="AZ95" s="98">
        <f>'2022-CU-001D - Hodonín, b...'!F31</f>
        <v>0</v>
      </c>
      <c r="BA95" s="98">
        <f>'2022-CU-001D - Hodonín, b...'!F32</f>
        <v>0</v>
      </c>
      <c r="BB95" s="98">
        <f>'2022-CU-001D - Hodonín, b...'!F33</f>
        <v>0</v>
      </c>
      <c r="BC95" s="98">
        <f>'2022-CU-001D - Hodonín, b...'!F34</f>
        <v>0</v>
      </c>
      <c r="BD95" s="100">
        <f>'2022-CU-001D - Hodonín, b...'!F35</f>
        <v>0</v>
      </c>
      <c r="BT95" s="101" t="s">
        <v>82</v>
      </c>
      <c r="BU95" s="101" t="s">
        <v>83</v>
      </c>
      <c r="BV95" s="101" t="s">
        <v>78</v>
      </c>
      <c r="BW95" s="101" t="s">
        <v>5</v>
      </c>
      <c r="BX95" s="101" t="s">
        <v>79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917CuecA5hwIBge/IEfEX+AKS6CWk8cwpOVle5F0I7P+BSoGeJD2PRxFYsDyQjaD5OoIid12XnWxbJgat7EpMw==" saltValue="B0HP1r7Y4fi5flk4P2+rEsywT2yL/PhmQ0zRY09LUrlasZEpYlYfahs/TZ1/qlVRX3KYSYG+taLQnHm/exo7a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2-CU-001D - Hodonín, b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6" t="s">
        <v>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9"/>
      <c r="AT3" s="16" t="s">
        <v>84</v>
      </c>
    </row>
    <row r="4" spans="1:46" s="1" customFormat="1" ht="24.95" customHeight="1">
      <c r="B4" s="19"/>
      <c r="D4" s="104" t="s">
        <v>85</v>
      </c>
      <c r="L4" s="19"/>
      <c r="M4" s="105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106" t="s">
        <v>16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8"/>
      <c r="C7" s="33"/>
      <c r="D7" s="33"/>
      <c r="E7" s="279" t="s">
        <v>17</v>
      </c>
      <c r="F7" s="280"/>
      <c r="G7" s="280"/>
      <c r="H7" s="280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06" t="s">
        <v>18</v>
      </c>
      <c r="E9" s="33"/>
      <c r="F9" s="107" t="s">
        <v>1</v>
      </c>
      <c r="G9" s="33"/>
      <c r="H9" s="33"/>
      <c r="I9" s="106" t="s">
        <v>19</v>
      </c>
      <c r="J9" s="107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06" t="s">
        <v>20</v>
      </c>
      <c r="E10" s="33"/>
      <c r="F10" s="107" t="s">
        <v>21</v>
      </c>
      <c r="G10" s="33"/>
      <c r="H10" s="33"/>
      <c r="I10" s="106" t="s">
        <v>22</v>
      </c>
      <c r="J10" s="108" t="str">
        <f>'Rekapitulace stavby'!AN8</f>
        <v>14. 7. 2022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24</v>
      </c>
      <c r="E12" s="33"/>
      <c r="F12" s="33"/>
      <c r="G12" s="33"/>
      <c r="H12" s="33"/>
      <c r="I12" s="106" t="s">
        <v>25</v>
      </c>
      <c r="J12" s="107" t="s">
        <v>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7" t="s">
        <v>26</v>
      </c>
      <c r="F13" s="33"/>
      <c r="G13" s="33"/>
      <c r="H13" s="33"/>
      <c r="I13" s="106" t="s">
        <v>27</v>
      </c>
      <c r="J13" s="107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06" t="s">
        <v>28</v>
      </c>
      <c r="E15" s="33"/>
      <c r="F15" s="33"/>
      <c r="G15" s="33"/>
      <c r="H15" s="33"/>
      <c r="I15" s="106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281" t="str">
        <f>'Rekapitulace stavby'!E14</f>
        <v>Vyplň údaj</v>
      </c>
      <c r="F16" s="282"/>
      <c r="G16" s="282"/>
      <c r="H16" s="282"/>
      <c r="I16" s="106" t="s">
        <v>27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06" t="s">
        <v>30</v>
      </c>
      <c r="E18" s="33"/>
      <c r="F18" s="33"/>
      <c r="G18" s="33"/>
      <c r="H18" s="33"/>
      <c r="I18" s="106" t="s">
        <v>25</v>
      </c>
      <c r="J18" s="107" t="s">
        <v>1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7" t="s">
        <v>31</v>
      </c>
      <c r="F19" s="33"/>
      <c r="G19" s="33"/>
      <c r="H19" s="33"/>
      <c r="I19" s="106" t="s">
        <v>27</v>
      </c>
      <c r="J19" s="107" t="s">
        <v>1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06" t="s">
        <v>33</v>
      </c>
      <c r="E21" s="33"/>
      <c r="F21" s="33"/>
      <c r="G21" s="33"/>
      <c r="H21" s="33"/>
      <c r="I21" s="106" t="s">
        <v>25</v>
      </c>
      <c r="J21" s="107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7" t="s">
        <v>35</v>
      </c>
      <c r="F22" s="33"/>
      <c r="G22" s="33"/>
      <c r="H22" s="33"/>
      <c r="I22" s="106" t="s">
        <v>27</v>
      </c>
      <c r="J22" s="107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06" t="s">
        <v>36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09"/>
      <c r="B25" s="110"/>
      <c r="C25" s="109"/>
      <c r="D25" s="109"/>
      <c r="E25" s="283" t="s">
        <v>1</v>
      </c>
      <c r="F25" s="283"/>
      <c r="G25" s="283"/>
      <c r="H25" s="283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12"/>
      <c r="E27" s="112"/>
      <c r="F27" s="112"/>
      <c r="G27" s="112"/>
      <c r="H27" s="112"/>
      <c r="I27" s="112"/>
      <c r="J27" s="112"/>
      <c r="K27" s="112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13" t="s">
        <v>37</v>
      </c>
      <c r="E28" s="33"/>
      <c r="F28" s="33"/>
      <c r="G28" s="33"/>
      <c r="H28" s="33"/>
      <c r="I28" s="33"/>
      <c r="J28" s="114">
        <f>ROUND(J117,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2"/>
      <c r="E29" s="112"/>
      <c r="F29" s="112"/>
      <c r="G29" s="112"/>
      <c r="H29" s="112"/>
      <c r="I29" s="112"/>
      <c r="J29" s="112"/>
      <c r="K29" s="11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15" t="s">
        <v>39</v>
      </c>
      <c r="G30" s="33"/>
      <c r="H30" s="33"/>
      <c r="I30" s="115" t="s">
        <v>38</v>
      </c>
      <c r="J30" s="115" t="s">
        <v>40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6" t="s">
        <v>41</v>
      </c>
      <c r="E31" s="106" t="s">
        <v>42</v>
      </c>
      <c r="F31" s="117">
        <f>ROUND((SUM(BE117:BE174)),  2)</f>
        <v>0</v>
      </c>
      <c r="G31" s="33"/>
      <c r="H31" s="33"/>
      <c r="I31" s="118">
        <v>0.21</v>
      </c>
      <c r="J31" s="117">
        <f>ROUND(((SUM(BE117:BE174))*I31),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106" t="s">
        <v>43</v>
      </c>
      <c r="F32" s="117">
        <f>ROUND((SUM(BF117:BF174)),  2)</f>
        <v>0</v>
      </c>
      <c r="G32" s="33"/>
      <c r="H32" s="33"/>
      <c r="I32" s="118">
        <v>0.15</v>
      </c>
      <c r="J32" s="117">
        <f>ROUND(((SUM(BF117:BF174))*I32),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6" t="s">
        <v>44</v>
      </c>
      <c r="F33" s="117">
        <f>ROUND((SUM(BG117:BG174)),  2)</f>
        <v>0</v>
      </c>
      <c r="G33" s="33"/>
      <c r="H33" s="33"/>
      <c r="I33" s="118">
        <v>0.21</v>
      </c>
      <c r="J33" s="117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6" t="s">
        <v>45</v>
      </c>
      <c r="F34" s="117">
        <f>ROUND((SUM(BH117:BH174)),  2)</f>
        <v>0</v>
      </c>
      <c r="G34" s="33"/>
      <c r="H34" s="33"/>
      <c r="I34" s="118">
        <v>0.15</v>
      </c>
      <c r="J34" s="117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46</v>
      </c>
      <c r="F35" s="117">
        <f>ROUND((SUM(BI117:BI174)),  2)</f>
        <v>0</v>
      </c>
      <c r="G35" s="33"/>
      <c r="H35" s="33"/>
      <c r="I35" s="118">
        <v>0</v>
      </c>
      <c r="J35" s="117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9"/>
      <c r="D37" s="120" t="s">
        <v>47</v>
      </c>
      <c r="E37" s="121"/>
      <c r="F37" s="121"/>
      <c r="G37" s="122" t="s">
        <v>48</v>
      </c>
      <c r="H37" s="123" t="s">
        <v>49</v>
      </c>
      <c r="I37" s="121"/>
      <c r="J37" s="124">
        <f>SUM(J28:J35)</f>
        <v>0</v>
      </c>
      <c r="K37" s="125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6" t="s">
        <v>50</v>
      </c>
      <c r="E50" s="127"/>
      <c r="F50" s="127"/>
      <c r="G50" s="126" t="s">
        <v>51</v>
      </c>
      <c r="H50" s="127"/>
      <c r="I50" s="127"/>
      <c r="J50" s="127"/>
      <c r="K50" s="127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>
      <c r="A61" s="33"/>
      <c r="B61" s="38"/>
      <c r="C61" s="33"/>
      <c r="D61" s="128" t="s">
        <v>52</v>
      </c>
      <c r="E61" s="129"/>
      <c r="F61" s="130" t="s">
        <v>53</v>
      </c>
      <c r="G61" s="128" t="s">
        <v>52</v>
      </c>
      <c r="H61" s="129"/>
      <c r="I61" s="129"/>
      <c r="J61" s="131" t="s">
        <v>53</v>
      </c>
      <c r="K61" s="12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>
      <c r="A65" s="33"/>
      <c r="B65" s="38"/>
      <c r="C65" s="33"/>
      <c r="D65" s="126" t="s">
        <v>54</v>
      </c>
      <c r="E65" s="132"/>
      <c r="F65" s="132"/>
      <c r="G65" s="126" t="s">
        <v>55</v>
      </c>
      <c r="H65" s="132"/>
      <c r="I65" s="132"/>
      <c r="J65" s="132"/>
      <c r="K65" s="13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>
      <c r="A76" s="33"/>
      <c r="B76" s="38"/>
      <c r="C76" s="33"/>
      <c r="D76" s="128" t="s">
        <v>52</v>
      </c>
      <c r="E76" s="129"/>
      <c r="F76" s="130" t="s">
        <v>53</v>
      </c>
      <c r="G76" s="128" t="s">
        <v>52</v>
      </c>
      <c r="H76" s="129"/>
      <c r="I76" s="129"/>
      <c r="J76" s="131" t="s">
        <v>53</v>
      </c>
      <c r="K76" s="12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57" t="str">
        <f>E7</f>
        <v>Hodonín, budova TO - zlepšení sociálního zázemí - dodatek</v>
      </c>
      <c r="F85" s="284"/>
      <c r="G85" s="284"/>
      <c r="H85" s="284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5"/>
      <c r="E87" s="35"/>
      <c r="F87" s="26" t="str">
        <f>F10</f>
        <v xml:space="preserve"> </v>
      </c>
      <c r="G87" s="35"/>
      <c r="H87" s="35"/>
      <c r="I87" s="28" t="s">
        <v>22</v>
      </c>
      <c r="J87" s="65" t="str">
        <f>IF(J10="","",J10)</f>
        <v>14. 7. 2022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25.7" customHeight="1">
      <c r="A89" s="33"/>
      <c r="B89" s="34"/>
      <c r="C89" s="28" t="s">
        <v>24</v>
      </c>
      <c r="D89" s="35"/>
      <c r="E89" s="35"/>
      <c r="F89" s="26" t="str">
        <f>E13</f>
        <v>Oblastní ředitelství Brno</v>
      </c>
      <c r="G89" s="35"/>
      <c r="H89" s="35"/>
      <c r="I89" s="28" t="s">
        <v>30</v>
      </c>
      <c r="J89" s="31" t="str">
        <f>E19</f>
        <v>Dopravní projektování, spol. s r.o.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28</v>
      </c>
      <c r="D90" s="35"/>
      <c r="E90" s="35"/>
      <c r="F90" s="26" t="str">
        <f>IF(E16="","",E16)</f>
        <v>Vyplň údaj</v>
      </c>
      <c r="G90" s="35"/>
      <c r="H90" s="35"/>
      <c r="I90" s="28" t="s">
        <v>33</v>
      </c>
      <c r="J90" s="31" t="str">
        <f>E22</f>
        <v>Ladislav Pekárek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37" t="s">
        <v>87</v>
      </c>
      <c r="D92" s="138"/>
      <c r="E92" s="138"/>
      <c r="F92" s="138"/>
      <c r="G92" s="138"/>
      <c r="H92" s="138"/>
      <c r="I92" s="138"/>
      <c r="J92" s="139" t="s">
        <v>88</v>
      </c>
      <c r="K92" s="138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40" t="s">
        <v>89</v>
      </c>
      <c r="D94" s="35"/>
      <c r="E94" s="35"/>
      <c r="F94" s="35"/>
      <c r="G94" s="35"/>
      <c r="H94" s="35"/>
      <c r="I94" s="35"/>
      <c r="J94" s="83">
        <f>J117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90</v>
      </c>
    </row>
    <row r="95" spans="1:47" s="9" customFormat="1" ht="24.95" customHeight="1">
      <c r="B95" s="141"/>
      <c r="C95" s="142"/>
      <c r="D95" s="143" t="s">
        <v>91</v>
      </c>
      <c r="E95" s="144"/>
      <c r="F95" s="144"/>
      <c r="G95" s="144"/>
      <c r="H95" s="144"/>
      <c r="I95" s="144"/>
      <c r="J95" s="145">
        <f>J118</f>
        <v>0</v>
      </c>
      <c r="K95" s="142"/>
      <c r="L95" s="146"/>
    </row>
    <row r="96" spans="1:47" s="9" customFormat="1" ht="24.95" customHeight="1">
      <c r="B96" s="141"/>
      <c r="C96" s="142"/>
      <c r="D96" s="143" t="s">
        <v>92</v>
      </c>
      <c r="E96" s="144"/>
      <c r="F96" s="144"/>
      <c r="G96" s="144"/>
      <c r="H96" s="144"/>
      <c r="I96" s="144"/>
      <c r="J96" s="145">
        <f>J128</f>
        <v>0</v>
      </c>
      <c r="K96" s="142"/>
      <c r="L96" s="146"/>
    </row>
    <row r="97" spans="1:31" s="9" customFormat="1" ht="24.95" customHeight="1">
      <c r="B97" s="141"/>
      <c r="C97" s="142"/>
      <c r="D97" s="143" t="s">
        <v>93</v>
      </c>
      <c r="E97" s="144"/>
      <c r="F97" s="144"/>
      <c r="G97" s="144"/>
      <c r="H97" s="144"/>
      <c r="I97" s="144"/>
      <c r="J97" s="145">
        <f>J136</f>
        <v>0</v>
      </c>
      <c r="K97" s="142"/>
      <c r="L97" s="146"/>
    </row>
    <row r="98" spans="1:31" s="9" customFormat="1" ht="24.95" customHeight="1">
      <c r="B98" s="141"/>
      <c r="C98" s="142"/>
      <c r="D98" s="143" t="s">
        <v>94</v>
      </c>
      <c r="E98" s="144"/>
      <c r="F98" s="144"/>
      <c r="G98" s="144"/>
      <c r="H98" s="144"/>
      <c r="I98" s="144"/>
      <c r="J98" s="145">
        <f>J169</f>
        <v>0</v>
      </c>
      <c r="K98" s="142"/>
      <c r="L98" s="146"/>
    </row>
    <row r="99" spans="1:31" s="9" customFormat="1" ht="24.95" customHeight="1">
      <c r="B99" s="141"/>
      <c r="C99" s="142"/>
      <c r="D99" s="143" t="s">
        <v>95</v>
      </c>
      <c r="E99" s="144"/>
      <c r="F99" s="144"/>
      <c r="G99" s="144"/>
      <c r="H99" s="144"/>
      <c r="I99" s="144"/>
      <c r="J99" s="145">
        <f>J172</f>
        <v>0</v>
      </c>
      <c r="K99" s="142"/>
      <c r="L99" s="146"/>
    </row>
    <row r="100" spans="1:31" s="2" customFormat="1" ht="21.75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96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5"/>
      <c r="D109" s="35"/>
      <c r="E109" s="257" t="str">
        <f>E7</f>
        <v>Hodonín, budova TO - zlepšení sociálního zázemí - dodatek</v>
      </c>
      <c r="F109" s="284"/>
      <c r="G109" s="284"/>
      <c r="H109" s="284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5"/>
      <c r="E111" s="35"/>
      <c r="F111" s="26" t="str">
        <f>F10</f>
        <v xml:space="preserve"> </v>
      </c>
      <c r="G111" s="35"/>
      <c r="H111" s="35"/>
      <c r="I111" s="28" t="s">
        <v>22</v>
      </c>
      <c r="J111" s="65" t="str">
        <f>IF(J10="","",J10)</f>
        <v>14. 7. 2022</v>
      </c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5.7" customHeight="1">
      <c r="A113" s="33"/>
      <c r="B113" s="34"/>
      <c r="C113" s="28" t="s">
        <v>24</v>
      </c>
      <c r="D113" s="35"/>
      <c r="E113" s="35"/>
      <c r="F113" s="26" t="str">
        <f>E13</f>
        <v>Oblastní ředitelství Brno</v>
      </c>
      <c r="G113" s="35"/>
      <c r="H113" s="35"/>
      <c r="I113" s="28" t="s">
        <v>30</v>
      </c>
      <c r="J113" s="31" t="str">
        <f>E19</f>
        <v>Dopravní projektování, spol. s r.o.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28</v>
      </c>
      <c r="D114" s="35"/>
      <c r="E114" s="35"/>
      <c r="F114" s="26" t="str">
        <f>IF(E16="","",E16)</f>
        <v>Vyplň údaj</v>
      </c>
      <c r="G114" s="35"/>
      <c r="H114" s="35"/>
      <c r="I114" s="28" t="s">
        <v>33</v>
      </c>
      <c r="J114" s="31" t="str">
        <f>E22</f>
        <v>Ladislav Pekárek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0" customFormat="1" ht="29.25" customHeight="1">
      <c r="A116" s="147"/>
      <c r="B116" s="148"/>
      <c r="C116" s="149" t="s">
        <v>97</v>
      </c>
      <c r="D116" s="150" t="s">
        <v>62</v>
      </c>
      <c r="E116" s="150" t="s">
        <v>58</v>
      </c>
      <c r="F116" s="150" t="s">
        <v>59</v>
      </c>
      <c r="G116" s="150" t="s">
        <v>98</v>
      </c>
      <c r="H116" s="150" t="s">
        <v>99</v>
      </c>
      <c r="I116" s="150" t="s">
        <v>100</v>
      </c>
      <c r="J116" s="150" t="s">
        <v>88</v>
      </c>
      <c r="K116" s="151" t="s">
        <v>101</v>
      </c>
      <c r="L116" s="152"/>
      <c r="M116" s="74" t="s">
        <v>1</v>
      </c>
      <c r="N116" s="75" t="s">
        <v>41</v>
      </c>
      <c r="O116" s="75" t="s">
        <v>102</v>
      </c>
      <c r="P116" s="75" t="s">
        <v>103</v>
      </c>
      <c r="Q116" s="75" t="s">
        <v>104</v>
      </c>
      <c r="R116" s="75" t="s">
        <v>105</v>
      </c>
      <c r="S116" s="75" t="s">
        <v>106</v>
      </c>
      <c r="T116" s="76" t="s">
        <v>107</v>
      </c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pans="1:65" s="2" customFormat="1" ht="22.9" customHeight="1">
      <c r="A117" s="33"/>
      <c r="B117" s="34"/>
      <c r="C117" s="81" t="s">
        <v>108</v>
      </c>
      <c r="D117" s="35"/>
      <c r="E117" s="35"/>
      <c r="F117" s="35"/>
      <c r="G117" s="35"/>
      <c r="H117" s="35"/>
      <c r="I117" s="35"/>
      <c r="J117" s="153">
        <f>BK117</f>
        <v>0</v>
      </c>
      <c r="K117" s="35"/>
      <c r="L117" s="38"/>
      <c r="M117" s="77"/>
      <c r="N117" s="154"/>
      <c r="O117" s="78"/>
      <c r="P117" s="155">
        <f>P118+P128+P136+P169+P172</f>
        <v>0</v>
      </c>
      <c r="Q117" s="78"/>
      <c r="R117" s="155">
        <f>R118+R128+R136+R169+R172</f>
        <v>0.62096644000000001</v>
      </c>
      <c r="S117" s="78"/>
      <c r="T117" s="156">
        <f>T118+T128+T136+T169+T172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76</v>
      </c>
      <c r="AU117" s="16" t="s">
        <v>90</v>
      </c>
      <c r="BK117" s="157">
        <f>BK118+BK128+BK136+BK169+BK172</f>
        <v>0</v>
      </c>
    </row>
    <row r="118" spans="1:65" s="11" customFormat="1" ht="25.9" customHeight="1">
      <c r="B118" s="158"/>
      <c r="C118" s="159"/>
      <c r="D118" s="160" t="s">
        <v>76</v>
      </c>
      <c r="E118" s="161" t="s">
        <v>109</v>
      </c>
      <c r="F118" s="161" t="s">
        <v>110</v>
      </c>
      <c r="G118" s="159"/>
      <c r="H118" s="159"/>
      <c r="I118" s="162"/>
      <c r="J118" s="163">
        <f>BK118</f>
        <v>0</v>
      </c>
      <c r="K118" s="159"/>
      <c r="L118" s="164"/>
      <c r="M118" s="165"/>
      <c r="N118" s="166"/>
      <c r="O118" s="166"/>
      <c r="P118" s="167">
        <f>SUM(P119:P127)</f>
        <v>0</v>
      </c>
      <c r="Q118" s="166"/>
      <c r="R118" s="167">
        <f>SUM(R119:R127)</f>
        <v>0.34230499999999997</v>
      </c>
      <c r="S118" s="166"/>
      <c r="T118" s="168">
        <f>SUM(T119:T127)</f>
        <v>0</v>
      </c>
      <c r="AR118" s="169" t="s">
        <v>84</v>
      </c>
      <c r="AT118" s="170" t="s">
        <v>76</v>
      </c>
      <c r="AU118" s="170" t="s">
        <v>77</v>
      </c>
      <c r="AY118" s="169" t="s">
        <v>111</v>
      </c>
      <c r="BK118" s="171">
        <f>SUM(BK119:BK127)</f>
        <v>0</v>
      </c>
    </row>
    <row r="119" spans="1:65" s="2" customFormat="1" ht="37.9" customHeight="1">
      <c r="A119" s="33"/>
      <c r="B119" s="34"/>
      <c r="C119" s="172" t="s">
        <v>82</v>
      </c>
      <c r="D119" s="172" t="s">
        <v>112</v>
      </c>
      <c r="E119" s="173" t="s">
        <v>113</v>
      </c>
      <c r="F119" s="174" t="s">
        <v>114</v>
      </c>
      <c r="G119" s="175" t="s">
        <v>115</v>
      </c>
      <c r="H119" s="176">
        <v>111.5</v>
      </c>
      <c r="I119" s="177"/>
      <c r="J119" s="178">
        <f>ROUND(I119*H119,2)</f>
        <v>0</v>
      </c>
      <c r="K119" s="174" t="s">
        <v>116</v>
      </c>
      <c r="L119" s="38"/>
      <c r="M119" s="179" t="s">
        <v>1</v>
      </c>
      <c r="N119" s="180" t="s">
        <v>42</v>
      </c>
      <c r="O119" s="70"/>
      <c r="P119" s="181">
        <f>O119*H119</f>
        <v>0</v>
      </c>
      <c r="Q119" s="181">
        <v>2.97E-3</v>
      </c>
      <c r="R119" s="181">
        <f>Q119*H119</f>
        <v>0.33115499999999998</v>
      </c>
      <c r="S119" s="181">
        <v>0</v>
      </c>
      <c r="T119" s="182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3" t="s">
        <v>117</v>
      </c>
      <c r="AT119" s="183" t="s">
        <v>112</v>
      </c>
      <c r="AU119" s="183" t="s">
        <v>82</v>
      </c>
      <c r="AY119" s="16" t="s">
        <v>111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6" t="s">
        <v>82</v>
      </c>
      <c r="BK119" s="184">
        <f>ROUND(I119*H119,2)</f>
        <v>0</v>
      </c>
      <c r="BL119" s="16" t="s">
        <v>117</v>
      </c>
      <c r="BM119" s="183" t="s">
        <v>118</v>
      </c>
    </row>
    <row r="120" spans="1:65" s="2" customFormat="1" ht="19.5">
      <c r="A120" s="33"/>
      <c r="B120" s="34"/>
      <c r="C120" s="35"/>
      <c r="D120" s="185" t="s">
        <v>119</v>
      </c>
      <c r="E120" s="35"/>
      <c r="F120" s="186" t="s">
        <v>114</v>
      </c>
      <c r="G120" s="35"/>
      <c r="H120" s="35"/>
      <c r="I120" s="187"/>
      <c r="J120" s="35"/>
      <c r="K120" s="35"/>
      <c r="L120" s="38"/>
      <c r="M120" s="188"/>
      <c r="N120" s="189"/>
      <c r="O120" s="70"/>
      <c r="P120" s="70"/>
      <c r="Q120" s="70"/>
      <c r="R120" s="70"/>
      <c r="S120" s="70"/>
      <c r="T120" s="71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119</v>
      </c>
      <c r="AU120" s="16" t="s">
        <v>82</v>
      </c>
    </row>
    <row r="121" spans="1:65" s="2" customFormat="1" ht="19.5">
      <c r="A121" s="33"/>
      <c r="B121" s="34"/>
      <c r="C121" s="35"/>
      <c r="D121" s="185" t="s">
        <v>120</v>
      </c>
      <c r="E121" s="35"/>
      <c r="F121" s="190" t="s">
        <v>121</v>
      </c>
      <c r="G121" s="35"/>
      <c r="H121" s="35"/>
      <c r="I121" s="187"/>
      <c r="J121" s="35"/>
      <c r="K121" s="35"/>
      <c r="L121" s="38"/>
      <c r="M121" s="188"/>
      <c r="N121" s="189"/>
      <c r="O121" s="70"/>
      <c r="P121" s="70"/>
      <c r="Q121" s="70"/>
      <c r="R121" s="70"/>
      <c r="S121" s="70"/>
      <c r="T121" s="71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120</v>
      </c>
      <c r="AU121" s="16" t="s">
        <v>82</v>
      </c>
    </row>
    <row r="122" spans="1:65" s="12" customFormat="1" ht="11.25">
      <c r="B122" s="191"/>
      <c r="C122" s="192"/>
      <c r="D122" s="185" t="s">
        <v>122</v>
      </c>
      <c r="E122" s="193" t="s">
        <v>1</v>
      </c>
      <c r="F122" s="194" t="s">
        <v>123</v>
      </c>
      <c r="G122" s="192"/>
      <c r="H122" s="193" t="s">
        <v>1</v>
      </c>
      <c r="I122" s="195"/>
      <c r="J122" s="192"/>
      <c r="K122" s="192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122</v>
      </c>
      <c r="AU122" s="200" t="s">
        <v>82</v>
      </c>
      <c r="AV122" s="12" t="s">
        <v>82</v>
      </c>
      <c r="AW122" s="12" t="s">
        <v>32</v>
      </c>
      <c r="AX122" s="12" t="s">
        <v>77</v>
      </c>
      <c r="AY122" s="200" t="s">
        <v>111</v>
      </c>
    </row>
    <row r="123" spans="1:65" s="13" customFormat="1" ht="11.25">
      <c r="B123" s="201"/>
      <c r="C123" s="202"/>
      <c r="D123" s="185" t="s">
        <v>122</v>
      </c>
      <c r="E123" s="203" t="s">
        <v>1</v>
      </c>
      <c r="F123" s="204" t="s">
        <v>124</v>
      </c>
      <c r="G123" s="202"/>
      <c r="H123" s="205">
        <v>111.5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122</v>
      </c>
      <c r="AU123" s="211" t="s">
        <v>82</v>
      </c>
      <c r="AV123" s="13" t="s">
        <v>84</v>
      </c>
      <c r="AW123" s="13" t="s">
        <v>32</v>
      </c>
      <c r="AX123" s="13" t="s">
        <v>82</v>
      </c>
      <c r="AY123" s="211" t="s">
        <v>111</v>
      </c>
    </row>
    <row r="124" spans="1:65" s="2" customFormat="1" ht="16.5" customHeight="1">
      <c r="A124" s="33"/>
      <c r="B124" s="34"/>
      <c r="C124" s="212" t="s">
        <v>84</v>
      </c>
      <c r="D124" s="212" t="s">
        <v>125</v>
      </c>
      <c r="E124" s="213" t="s">
        <v>126</v>
      </c>
      <c r="F124" s="214" t="s">
        <v>127</v>
      </c>
      <c r="G124" s="215" t="s">
        <v>115</v>
      </c>
      <c r="H124" s="216">
        <v>111.5</v>
      </c>
      <c r="I124" s="217"/>
      <c r="J124" s="218">
        <f>ROUND(I124*H124,2)</f>
        <v>0</v>
      </c>
      <c r="K124" s="214" t="s">
        <v>116</v>
      </c>
      <c r="L124" s="219"/>
      <c r="M124" s="220" t="s">
        <v>1</v>
      </c>
      <c r="N124" s="221" t="s">
        <v>42</v>
      </c>
      <c r="O124" s="70"/>
      <c r="P124" s="181">
        <f>O124*H124</f>
        <v>0</v>
      </c>
      <c r="Q124" s="181">
        <v>1E-4</v>
      </c>
      <c r="R124" s="181">
        <f>Q124*H124</f>
        <v>1.115E-2</v>
      </c>
      <c r="S124" s="181">
        <v>0</v>
      </c>
      <c r="T124" s="182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83" t="s">
        <v>128</v>
      </c>
      <c r="AT124" s="183" t="s">
        <v>125</v>
      </c>
      <c r="AU124" s="183" t="s">
        <v>82</v>
      </c>
      <c r="AY124" s="16" t="s">
        <v>111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6" t="s">
        <v>82</v>
      </c>
      <c r="BK124" s="184">
        <f>ROUND(I124*H124,2)</f>
        <v>0</v>
      </c>
      <c r="BL124" s="16" t="s">
        <v>117</v>
      </c>
      <c r="BM124" s="183" t="s">
        <v>129</v>
      </c>
    </row>
    <row r="125" spans="1:65" s="2" customFormat="1" ht="11.25">
      <c r="A125" s="33"/>
      <c r="B125" s="34"/>
      <c r="C125" s="35"/>
      <c r="D125" s="185" t="s">
        <v>119</v>
      </c>
      <c r="E125" s="35"/>
      <c r="F125" s="186" t="s">
        <v>127</v>
      </c>
      <c r="G125" s="35"/>
      <c r="H125" s="35"/>
      <c r="I125" s="187"/>
      <c r="J125" s="35"/>
      <c r="K125" s="35"/>
      <c r="L125" s="38"/>
      <c r="M125" s="188"/>
      <c r="N125" s="189"/>
      <c r="O125" s="70"/>
      <c r="P125" s="70"/>
      <c r="Q125" s="70"/>
      <c r="R125" s="70"/>
      <c r="S125" s="70"/>
      <c r="T125" s="71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119</v>
      </c>
      <c r="AU125" s="16" t="s">
        <v>82</v>
      </c>
    </row>
    <row r="126" spans="1:65" s="2" customFormat="1" ht="24.2" customHeight="1">
      <c r="A126" s="33"/>
      <c r="B126" s="34"/>
      <c r="C126" s="172" t="s">
        <v>130</v>
      </c>
      <c r="D126" s="172" t="s">
        <v>112</v>
      </c>
      <c r="E126" s="173" t="s">
        <v>131</v>
      </c>
      <c r="F126" s="174" t="s">
        <v>132</v>
      </c>
      <c r="G126" s="175" t="s">
        <v>133</v>
      </c>
      <c r="H126" s="222"/>
      <c r="I126" s="177"/>
      <c r="J126" s="178">
        <f>ROUND(I126*H126,2)</f>
        <v>0</v>
      </c>
      <c r="K126" s="174" t="s">
        <v>116</v>
      </c>
      <c r="L126" s="38"/>
      <c r="M126" s="179" t="s">
        <v>1</v>
      </c>
      <c r="N126" s="180" t="s">
        <v>42</v>
      </c>
      <c r="O126" s="70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3" t="s">
        <v>117</v>
      </c>
      <c r="AT126" s="183" t="s">
        <v>112</v>
      </c>
      <c r="AU126" s="183" t="s">
        <v>82</v>
      </c>
      <c r="AY126" s="16" t="s">
        <v>111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6" t="s">
        <v>82</v>
      </c>
      <c r="BK126" s="184">
        <f>ROUND(I126*H126,2)</f>
        <v>0</v>
      </c>
      <c r="BL126" s="16" t="s">
        <v>117</v>
      </c>
      <c r="BM126" s="183" t="s">
        <v>134</v>
      </c>
    </row>
    <row r="127" spans="1:65" s="2" customFormat="1" ht="29.25">
      <c r="A127" s="33"/>
      <c r="B127" s="34"/>
      <c r="C127" s="35"/>
      <c r="D127" s="185" t="s">
        <v>119</v>
      </c>
      <c r="E127" s="35"/>
      <c r="F127" s="186" t="s">
        <v>135</v>
      </c>
      <c r="G127" s="35"/>
      <c r="H127" s="35"/>
      <c r="I127" s="187"/>
      <c r="J127" s="35"/>
      <c r="K127" s="35"/>
      <c r="L127" s="38"/>
      <c r="M127" s="188"/>
      <c r="N127" s="189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119</v>
      </c>
      <c r="AU127" s="16" t="s">
        <v>82</v>
      </c>
    </row>
    <row r="128" spans="1:65" s="11" customFormat="1" ht="25.9" customHeight="1">
      <c r="B128" s="158"/>
      <c r="C128" s="159"/>
      <c r="D128" s="160" t="s">
        <v>76</v>
      </c>
      <c r="E128" s="161" t="s">
        <v>136</v>
      </c>
      <c r="F128" s="161" t="s">
        <v>137</v>
      </c>
      <c r="G128" s="159"/>
      <c r="H128" s="159"/>
      <c r="I128" s="162"/>
      <c r="J128" s="163">
        <f>BK128</f>
        <v>0</v>
      </c>
      <c r="K128" s="159"/>
      <c r="L128" s="164"/>
      <c r="M128" s="165"/>
      <c r="N128" s="166"/>
      <c r="O128" s="166"/>
      <c r="P128" s="167">
        <f>SUM(P129:P135)</f>
        <v>0</v>
      </c>
      <c r="Q128" s="166"/>
      <c r="R128" s="167">
        <f>SUM(R129:R135)</f>
        <v>7.1606639999999999E-2</v>
      </c>
      <c r="S128" s="166"/>
      <c r="T128" s="168">
        <f>SUM(T129:T135)</f>
        <v>0</v>
      </c>
      <c r="AR128" s="169" t="s">
        <v>84</v>
      </c>
      <c r="AT128" s="170" t="s">
        <v>76</v>
      </c>
      <c r="AU128" s="170" t="s">
        <v>77</v>
      </c>
      <c r="AY128" s="169" t="s">
        <v>111</v>
      </c>
      <c r="BK128" s="171">
        <f>SUM(BK129:BK135)</f>
        <v>0</v>
      </c>
    </row>
    <row r="129" spans="1:65" s="2" customFormat="1" ht="37.9" customHeight="1">
      <c r="A129" s="33"/>
      <c r="B129" s="34"/>
      <c r="C129" s="172" t="s">
        <v>138</v>
      </c>
      <c r="D129" s="172" t="s">
        <v>112</v>
      </c>
      <c r="E129" s="173" t="s">
        <v>139</v>
      </c>
      <c r="F129" s="174" t="s">
        <v>140</v>
      </c>
      <c r="G129" s="175" t="s">
        <v>141</v>
      </c>
      <c r="H129" s="176">
        <v>464.97800000000001</v>
      </c>
      <c r="I129" s="177"/>
      <c r="J129" s="178">
        <f>ROUND(I129*H129,2)</f>
        <v>0</v>
      </c>
      <c r="K129" s="174" t="s">
        <v>116</v>
      </c>
      <c r="L129" s="38"/>
      <c r="M129" s="179" t="s">
        <v>1</v>
      </c>
      <c r="N129" s="180" t="s">
        <v>42</v>
      </c>
      <c r="O129" s="70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3" t="s">
        <v>117</v>
      </c>
      <c r="AT129" s="183" t="s">
        <v>112</v>
      </c>
      <c r="AU129" s="183" t="s">
        <v>82</v>
      </c>
      <c r="AY129" s="16" t="s">
        <v>111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6" t="s">
        <v>82</v>
      </c>
      <c r="BK129" s="184">
        <f>ROUND(I129*H129,2)</f>
        <v>0</v>
      </c>
      <c r="BL129" s="16" t="s">
        <v>117</v>
      </c>
      <c r="BM129" s="183" t="s">
        <v>142</v>
      </c>
    </row>
    <row r="130" spans="1:65" s="2" customFormat="1" ht="19.5">
      <c r="A130" s="33"/>
      <c r="B130" s="34"/>
      <c r="C130" s="35"/>
      <c r="D130" s="185" t="s">
        <v>119</v>
      </c>
      <c r="E130" s="35"/>
      <c r="F130" s="186" t="s">
        <v>140</v>
      </c>
      <c r="G130" s="35"/>
      <c r="H130" s="35"/>
      <c r="I130" s="187"/>
      <c r="J130" s="35"/>
      <c r="K130" s="35"/>
      <c r="L130" s="38"/>
      <c r="M130" s="188"/>
      <c r="N130" s="189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119</v>
      </c>
      <c r="AU130" s="16" t="s">
        <v>82</v>
      </c>
    </row>
    <row r="131" spans="1:65" s="2" customFormat="1" ht="37.9" customHeight="1">
      <c r="A131" s="33"/>
      <c r="B131" s="34"/>
      <c r="C131" s="212" t="s">
        <v>143</v>
      </c>
      <c r="D131" s="212" t="s">
        <v>125</v>
      </c>
      <c r="E131" s="213" t="s">
        <v>144</v>
      </c>
      <c r="F131" s="214" t="s">
        <v>145</v>
      </c>
      <c r="G131" s="215" t="s">
        <v>141</v>
      </c>
      <c r="H131" s="216">
        <v>511.476</v>
      </c>
      <c r="I131" s="217"/>
      <c r="J131" s="218">
        <f>ROUND(I131*H131,2)</f>
        <v>0</v>
      </c>
      <c r="K131" s="214" t="s">
        <v>116</v>
      </c>
      <c r="L131" s="219"/>
      <c r="M131" s="220" t="s">
        <v>1</v>
      </c>
      <c r="N131" s="221" t="s">
        <v>42</v>
      </c>
      <c r="O131" s="70"/>
      <c r="P131" s="181">
        <f>O131*H131</f>
        <v>0</v>
      </c>
      <c r="Q131" s="181">
        <v>1.3999999999999999E-4</v>
      </c>
      <c r="R131" s="181">
        <f>Q131*H131</f>
        <v>7.1606639999999999E-2</v>
      </c>
      <c r="S131" s="181">
        <v>0</v>
      </c>
      <c r="T131" s="18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83" t="s">
        <v>128</v>
      </c>
      <c r="AT131" s="183" t="s">
        <v>125</v>
      </c>
      <c r="AU131" s="183" t="s">
        <v>82</v>
      </c>
      <c r="AY131" s="16" t="s">
        <v>111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6" t="s">
        <v>82</v>
      </c>
      <c r="BK131" s="184">
        <f>ROUND(I131*H131,2)</f>
        <v>0</v>
      </c>
      <c r="BL131" s="16" t="s">
        <v>117</v>
      </c>
      <c r="BM131" s="183" t="s">
        <v>146</v>
      </c>
    </row>
    <row r="132" spans="1:65" s="2" customFormat="1" ht="29.25">
      <c r="A132" s="33"/>
      <c r="B132" s="34"/>
      <c r="C132" s="35"/>
      <c r="D132" s="185" t="s">
        <v>119</v>
      </c>
      <c r="E132" s="35"/>
      <c r="F132" s="186" t="s">
        <v>145</v>
      </c>
      <c r="G132" s="35"/>
      <c r="H132" s="35"/>
      <c r="I132" s="187"/>
      <c r="J132" s="35"/>
      <c r="K132" s="35"/>
      <c r="L132" s="38"/>
      <c r="M132" s="188"/>
      <c r="N132" s="189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119</v>
      </c>
      <c r="AU132" s="16" t="s">
        <v>82</v>
      </c>
    </row>
    <row r="133" spans="1:65" s="13" customFormat="1" ht="11.25">
      <c r="B133" s="201"/>
      <c r="C133" s="202"/>
      <c r="D133" s="185" t="s">
        <v>122</v>
      </c>
      <c r="E133" s="203" t="s">
        <v>1</v>
      </c>
      <c r="F133" s="204" t="s">
        <v>147</v>
      </c>
      <c r="G133" s="202"/>
      <c r="H133" s="205">
        <v>511.476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122</v>
      </c>
      <c r="AU133" s="211" t="s">
        <v>82</v>
      </c>
      <c r="AV133" s="13" t="s">
        <v>84</v>
      </c>
      <c r="AW133" s="13" t="s">
        <v>32</v>
      </c>
      <c r="AX133" s="13" t="s">
        <v>82</v>
      </c>
      <c r="AY133" s="211" t="s">
        <v>111</v>
      </c>
    </row>
    <row r="134" spans="1:65" s="2" customFormat="1" ht="44.25" customHeight="1">
      <c r="A134" s="33"/>
      <c r="B134" s="34"/>
      <c r="C134" s="172" t="s">
        <v>148</v>
      </c>
      <c r="D134" s="172" t="s">
        <v>112</v>
      </c>
      <c r="E134" s="173" t="s">
        <v>149</v>
      </c>
      <c r="F134" s="174" t="s">
        <v>150</v>
      </c>
      <c r="G134" s="175" t="s">
        <v>133</v>
      </c>
      <c r="H134" s="222"/>
      <c r="I134" s="177"/>
      <c r="J134" s="178">
        <f>ROUND(I134*H134,2)</f>
        <v>0</v>
      </c>
      <c r="K134" s="174" t="s">
        <v>116</v>
      </c>
      <c r="L134" s="38"/>
      <c r="M134" s="179" t="s">
        <v>1</v>
      </c>
      <c r="N134" s="180" t="s">
        <v>42</v>
      </c>
      <c r="O134" s="70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3" t="s">
        <v>117</v>
      </c>
      <c r="AT134" s="183" t="s">
        <v>112</v>
      </c>
      <c r="AU134" s="183" t="s">
        <v>82</v>
      </c>
      <c r="AY134" s="16" t="s">
        <v>111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6" t="s">
        <v>82</v>
      </c>
      <c r="BK134" s="184">
        <f>ROUND(I134*H134,2)</f>
        <v>0</v>
      </c>
      <c r="BL134" s="16" t="s">
        <v>117</v>
      </c>
      <c r="BM134" s="183" t="s">
        <v>151</v>
      </c>
    </row>
    <row r="135" spans="1:65" s="2" customFormat="1" ht="29.25">
      <c r="A135" s="33"/>
      <c r="B135" s="34"/>
      <c r="C135" s="35"/>
      <c r="D135" s="185" t="s">
        <v>119</v>
      </c>
      <c r="E135" s="35"/>
      <c r="F135" s="186" t="s">
        <v>150</v>
      </c>
      <c r="G135" s="35"/>
      <c r="H135" s="35"/>
      <c r="I135" s="187"/>
      <c r="J135" s="35"/>
      <c r="K135" s="35"/>
      <c r="L135" s="38"/>
      <c r="M135" s="188"/>
      <c r="N135" s="189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119</v>
      </c>
      <c r="AU135" s="16" t="s">
        <v>82</v>
      </c>
    </row>
    <row r="136" spans="1:65" s="11" customFormat="1" ht="25.9" customHeight="1">
      <c r="B136" s="158"/>
      <c r="C136" s="159"/>
      <c r="D136" s="160" t="s">
        <v>76</v>
      </c>
      <c r="E136" s="161" t="s">
        <v>152</v>
      </c>
      <c r="F136" s="161" t="s">
        <v>153</v>
      </c>
      <c r="G136" s="159"/>
      <c r="H136" s="159"/>
      <c r="I136" s="162"/>
      <c r="J136" s="163">
        <f>BK136</f>
        <v>0</v>
      </c>
      <c r="K136" s="159"/>
      <c r="L136" s="164"/>
      <c r="M136" s="165"/>
      <c r="N136" s="166"/>
      <c r="O136" s="166"/>
      <c r="P136" s="167">
        <f>SUM(P137:P168)</f>
        <v>0</v>
      </c>
      <c r="Q136" s="166"/>
      <c r="R136" s="167">
        <f>SUM(R137:R168)</f>
        <v>5.5870000000000003E-2</v>
      </c>
      <c r="S136" s="166"/>
      <c r="T136" s="168">
        <f>SUM(T137:T168)</f>
        <v>0</v>
      </c>
      <c r="AR136" s="169" t="s">
        <v>84</v>
      </c>
      <c r="AT136" s="170" t="s">
        <v>76</v>
      </c>
      <c r="AU136" s="170" t="s">
        <v>77</v>
      </c>
      <c r="AY136" s="169" t="s">
        <v>111</v>
      </c>
      <c r="BK136" s="171">
        <f>SUM(BK137:BK168)</f>
        <v>0</v>
      </c>
    </row>
    <row r="137" spans="1:65" s="2" customFormat="1" ht="24.2" customHeight="1">
      <c r="A137" s="33"/>
      <c r="B137" s="34"/>
      <c r="C137" s="172" t="s">
        <v>154</v>
      </c>
      <c r="D137" s="172" t="s">
        <v>112</v>
      </c>
      <c r="E137" s="173" t="s">
        <v>155</v>
      </c>
      <c r="F137" s="174" t="s">
        <v>156</v>
      </c>
      <c r="G137" s="175" t="s">
        <v>115</v>
      </c>
      <c r="H137" s="176">
        <v>17.600000000000001</v>
      </c>
      <c r="I137" s="177"/>
      <c r="J137" s="178">
        <f>ROUND(I137*H137,2)</f>
        <v>0</v>
      </c>
      <c r="K137" s="174" t="s">
        <v>116</v>
      </c>
      <c r="L137" s="38"/>
      <c r="M137" s="179" t="s">
        <v>1</v>
      </c>
      <c r="N137" s="180" t="s">
        <v>42</v>
      </c>
      <c r="O137" s="70"/>
      <c r="P137" s="181">
        <f>O137*H137</f>
        <v>0</v>
      </c>
      <c r="Q137" s="181">
        <v>5.5000000000000003E-4</v>
      </c>
      <c r="R137" s="181">
        <f>Q137*H137</f>
        <v>9.6800000000000011E-3</v>
      </c>
      <c r="S137" s="181">
        <v>0</v>
      </c>
      <c r="T137" s="18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3" t="s">
        <v>117</v>
      </c>
      <c r="AT137" s="183" t="s">
        <v>112</v>
      </c>
      <c r="AU137" s="183" t="s">
        <v>82</v>
      </c>
      <c r="AY137" s="16" t="s">
        <v>111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6" t="s">
        <v>82</v>
      </c>
      <c r="BK137" s="184">
        <f>ROUND(I137*H137,2)</f>
        <v>0</v>
      </c>
      <c r="BL137" s="16" t="s">
        <v>117</v>
      </c>
      <c r="BM137" s="183" t="s">
        <v>157</v>
      </c>
    </row>
    <row r="138" spans="1:65" s="2" customFormat="1" ht="19.5">
      <c r="A138" s="33"/>
      <c r="B138" s="34"/>
      <c r="C138" s="35"/>
      <c r="D138" s="185" t="s">
        <v>119</v>
      </c>
      <c r="E138" s="35"/>
      <c r="F138" s="186" t="s">
        <v>156</v>
      </c>
      <c r="G138" s="35"/>
      <c r="H138" s="35"/>
      <c r="I138" s="187"/>
      <c r="J138" s="35"/>
      <c r="K138" s="35"/>
      <c r="L138" s="38"/>
      <c r="M138" s="188"/>
      <c r="N138" s="189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119</v>
      </c>
      <c r="AU138" s="16" t="s">
        <v>82</v>
      </c>
    </row>
    <row r="139" spans="1:65" s="12" customFormat="1" ht="11.25">
      <c r="B139" s="191"/>
      <c r="C139" s="192"/>
      <c r="D139" s="185" t="s">
        <v>122</v>
      </c>
      <c r="E139" s="193" t="s">
        <v>1</v>
      </c>
      <c r="F139" s="194" t="s">
        <v>158</v>
      </c>
      <c r="G139" s="192"/>
      <c r="H139" s="193" t="s">
        <v>1</v>
      </c>
      <c r="I139" s="195"/>
      <c r="J139" s="192"/>
      <c r="K139" s="192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122</v>
      </c>
      <c r="AU139" s="200" t="s">
        <v>82</v>
      </c>
      <c r="AV139" s="12" t="s">
        <v>82</v>
      </c>
      <c r="AW139" s="12" t="s">
        <v>32</v>
      </c>
      <c r="AX139" s="12" t="s">
        <v>77</v>
      </c>
      <c r="AY139" s="200" t="s">
        <v>111</v>
      </c>
    </row>
    <row r="140" spans="1:65" s="13" customFormat="1" ht="11.25">
      <c r="B140" s="201"/>
      <c r="C140" s="202"/>
      <c r="D140" s="185" t="s">
        <v>122</v>
      </c>
      <c r="E140" s="203" t="s">
        <v>1</v>
      </c>
      <c r="F140" s="204" t="s">
        <v>159</v>
      </c>
      <c r="G140" s="202"/>
      <c r="H140" s="205">
        <v>2.2000000000000002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122</v>
      </c>
      <c r="AU140" s="211" t="s">
        <v>82</v>
      </c>
      <c r="AV140" s="13" t="s">
        <v>84</v>
      </c>
      <c r="AW140" s="13" t="s">
        <v>32</v>
      </c>
      <c r="AX140" s="13" t="s">
        <v>77</v>
      </c>
      <c r="AY140" s="211" t="s">
        <v>111</v>
      </c>
    </row>
    <row r="141" spans="1:65" s="12" customFormat="1" ht="11.25">
      <c r="B141" s="191"/>
      <c r="C141" s="192"/>
      <c r="D141" s="185" t="s">
        <v>122</v>
      </c>
      <c r="E141" s="193" t="s">
        <v>1</v>
      </c>
      <c r="F141" s="194" t="s">
        <v>160</v>
      </c>
      <c r="G141" s="192"/>
      <c r="H141" s="193" t="s">
        <v>1</v>
      </c>
      <c r="I141" s="195"/>
      <c r="J141" s="192"/>
      <c r="K141" s="192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122</v>
      </c>
      <c r="AU141" s="200" t="s">
        <v>82</v>
      </c>
      <c r="AV141" s="12" t="s">
        <v>82</v>
      </c>
      <c r="AW141" s="12" t="s">
        <v>32</v>
      </c>
      <c r="AX141" s="12" t="s">
        <v>77</v>
      </c>
      <c r="AY141" s="200" t="s">
        <v>111</v>
      </c>
    </row>
    <row r="142" spans="1:65" s="13" customFormat="1" ht="11.25">
      <c r="B142" s="201"/>
      <c r="C142" s="202"/>
      <c r="D142" s="185" t="s">
        <v>122</v>
      </c>
      <c r="E142" s="203" t="s">
        <v>1</v>
      </c>
      <c r="F142" s="204" t="s">
        <v>161</v>
      </c>
      <c r="G142" s="202"/>
      <c r="H142" s="205">
        <v>4.4000000000000004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122</v>
      </c>
      <c r="AU142" s="211" t="s">
        <v>82</v>
      </c>
      <c r="AV142" s="13" t="s">
        <v>84</v>
      </c>
      <c r="AW142" s="13" t="s">
        <v>32</v>
      </c>
      <c r="AX142" s="13" t="s">
        <v>77</v>
      </c>
      <c r="AY142" s="211" t="s">
        <v>111</v>
      </c>
    </row>
    <row r="143" spans="1:65" s="12" customFormat="1" ht="11.25">
      <c r="B143" s="191"/>
      <c r="C143" s="192"/>
      <c r="D143" s="185" t="s">
        <v>122</v>
      </c>
      <c r="E143" s="193" t="s">
        <v>1</v>
      </c>
      <c r="F143" s="194" t="s">
        <v>162</v>
      </c>
      <c r="G143" s="192"/>
      <c r="H143" s="193" t="s">
        <v>1</v>
      </c>
      <c r="I143" s="195"/>
      <c r="J143" s="192"/>
      <c r="K143" s="192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122</v>
      </c>
      <c r="AU143" s="200" t="s">
        <v>82</v>
      </c>
      <c r="AV143" s="12" t="s">
        <v>82</v>
      </c>
      <c r="AW143" s="12" t="s">
        <v>32</v>
      </c>
      <c r="AX143" s="12" t="s">
        <v>77</v>
      </c>
      <c r="AY143" s="200" t="s">
        <v>111</v>
      </c>
    </row>
    <row r="144" spans="1:65" s="13" customFormat="1" ht="11.25">
      <c r="B144" s="201"/>
      <c r="C144" s="202"/>
      <c r="D144" s="185" t="s">
        <v>122</v>
      </c>
      <c r="E144" s="203" t="s">
        <v>1</v>
      </c>
      <c r="F144" s="204" t="s">
        <v>163</v>
      </c>
      <c r="G144" s="202"/>
      <c r="H144" s="205">
        <v>11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122</v>
      </c>
      <c r="AU144" s="211" t="s">
        <v>82</v>
      </c>
      <c r="AV144" s="13" t="s">
        <v>84</v>
      </c>
      <c r="AW144" s="13" t="s">
        <v>32</v>
      </c>
      <c r="AX144" s="13" t="s">
        <v>77</v>
      </c>
      <c r="AY144" s="211" t="s">
        <v>111</v>
      </c>
    </row>
    <row r="145" spans="1:65" s="14" customFormat="1" ht="11.25">
      <c r="B145" s="223"/>
      <c r="C145" s="224"/>
      <c r="D145" s="185" t="s">
        <v>122</v>
      </c>
      <c r="E145" s="225" t="s">
        <v>1</v>
      </c>
      <c r="F145" s="226" t="s">
        <v>164</v>
      </c>
      <c r="G145" s="224"/>
      <c r="H145" s="227">
        <v>17.600000000000001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122</v>
      </c>
      <c r="AU145" s="233" t="s">
        <v>82</v>
      </c>
      <c r="AV145" s="14" t="s">
        <v>138</v>
      </c>
      <c r="AW145" s="14" t="s">
        <v>32</v>
      </c>
      <c r="AX145" s="14" t="s">
        <v>82</v>
      </c>
      <c r="AY145" s="233" t="s">
        <v>111</v>
      </c>
    </row>
    <row r="146" spans="1:65" s="2" customFormat="1" ht="24.2" customHeight="1">
      <c r="A146" s="33"/>
      <c r="B146" s="34"/>
      <c r="C146" s="172" t="s">
        <v>165</v>
      </c>
      <c r="D146" s="172" t="s">
        <v>112</v>
      </c>
      <c r="E146" s="173" t="s">
        <v>166</v>
      </c>
      <c r="F146" s="174" t="s">
        <v>167</v>
      </c>
      <c r="G146" s="175" t="s">
        <v>115</v>
      </c>
      <c r="H146" s="176">
        <v>92.38</v>
      </c>
      <c r="I146" s="177"/>
      <c r="J146" s="178">
        <f>ROUND(I146*H146,2)</f>
        <v>0</v>
      </c>
      <c r="K146" s="174" t="s">
        <v>116</v>
      </c>
      <c r="L146" s="38"/>
      <c r="M146" s="179" t="s">
        <v>1</v>
      </c>
      <c r="N146" s="180" t="s">
        <v>42</v>
      </c>
      <c r="O146" s="70"/>
      <c r="P146" s="181">
        <f>O146*H146</f>
        <v>0</v>
      </c>
      <c r="Q146" s="181">
        <v>5.0000000000000001E-4</v>
      </c>
      <c r="R146" s="181">
        <f>Q146*H146</f>
        <v>4.6190000000000002E-2</v>
      </c>
      <c r="S146" s="181">
        <v>0</v>
      </c>
      <c r="T146" s="18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83" t="s">
        <v>117</v>
      </c>
      <c r="AT146" s="183" t="s">
        <v>112</v>
      </c>
      <c r="AU146" s="183" t="s">
        <v>82</v>
      </c>
      <c r="AY146" s="16" t="s">
        <v>111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6" t="s">
        <v>82</v>
      </c>
      <c r="BK146" s="184">
        <f>ROUND(I146*H146,2)</f>
        <v>0</v>
      </c>
      <c r="BL146" s="16" t="s">
        <v>117</v>
      </c>
      <c r="BM146" s="183" t="s">
        <v>168</v>
      </c>
    </row>
    <row r="147" spans="1:65" s="2" customFormat="1" ht="19.5">
      <c r="A147" s="33"/>
      <c r="B147" s="34"/>
      <c r="C147" s="35"/>
      <c r="D147" s="185" t="s">
        <v>119</v>
      </c>
      <c r="E147" s="35"/>
      <c r="F147" s="186" t="s">
        <v>167</v>
      </c>
      <c r="G147" s="35"/>
      <c r="H147" s="35"/>
      <c r="I147" s="187"/>
      <c r="J147" s="35"/>
      <c r="K147" s="35"/>
      <c r="L147" s="38"/>
      <c r="M147" s="188"/>
      <c r="N147" s="189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119</v>
      </c>
      <c r="AU147" s="16" t="s">
        <v>82</v>
      </c>
    </row>
    <row r="148" spans="1:65" s="12" customFormat="1" ht="11.25">
      <c r="B148" s="191"/>
      <c r="C148" s="192"/>
      <c r="D148" s="185" t="s">
        <v>122</v>
      </c>
      <c r="E148" s="193" t="s">
        <v>1</v>
      </c>
      <c r="F148" s="194" t="s">
        <v>158</v>
      </c>
      <c r="G148" s="192"/>
      <c r="H148" s="193" t="s">
        <v>1</v>
      </c>
      <c r="I148" s="195"/>
      <c r="J148" s="192"/>
      <c r="K148" s="192"/>
      <c r="L148" s="196"/>
      <c r="M148" s="197"/>
      <c r="N148" s="198"/>
      <c r="O148" s="198"/>
      <c r="P148" s="198"/>
      <c r="Q148" s="198"/>
      <c r="R148" s="198"/>
      <c r="S148" s="198"/>
      <c r="T148" s="199"/>
      <c r="AT148" s="200" t="s">
        <v>122</v>
      </c>
      <c r="AU148" s="200" t="s">
        <v>82</v>
      </c>
      <c r="AV148" s="12" t="s">
        <v>82</v>
      </c>
      <c r="AW148" s="12" t="s">
        <v>32</v>
      </c>
      <c r="AX148" s="12" t="s">
        <v>77</v>
      </c>
      <c r="AY148" s="200" t="s">
        <v>111</v>
      </c>
    </row>
    <row r="149" spans="1:65" s="13" customFormat="1" ht="11.25">
      <c r="B149" s="201"/>
      <c r="C149" s="202"/>
      <c r="D149" s="185" t="s">
        <v>122</v>
      </c>
      <c r="E149" s="203" t="s">
        <v>1</v>
      </c>
      <c r="F149" s="204" t="s">
        <v>169</v>
      </c>
      <c r="G149" s="202"/>
      <c r="H149" s="205">
        <v>23.56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122</v>
      </c>
      <c r="AU149" s="211" t="s">
        <v>82</v>
      </c>
      <c r="AV149" s="13" t="s">
        <v>84</v>
      </c>
      <c r="AW149" s="13" t="s">
        <v>32</v>
      </c>
      <c r="AX149" s="13" t="s">
        <v>77</v>
      </c>
      <c r="AY149" s="211" t="s">
        <v>111</v>
      </c>
    </row>
    <row r="150" spans="1:65" s="12" customFormat="1" ht="11.25">
      <c r="B150" s="191"/>
      <c r="C150" s="192"/>
      <c r="D150" s="185" t="s">
        <v>122</v>
      </c>
      <c r="E150" s="193" t="s">
        <v>1</v>
      </c>
      <c r="F150" s="194" t="s">
        <v>160</v>
      </c>
      <c r="G150" s="192"/>
      <c r="H150" s="193" t="s">
        <v>1</v>
      </c>
      <c r="I150" s="195"/>
      <c r="J150" s="192"/>
      <c r="K150" s="192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122</v>
      </c>
      <c r="AU150" s="200" t="s">
        <v>82</v>
      </c>
      <c r="AV150" s="12" t="s">
        <v>82</v>
      </c>
      <c r="AW150" s="12" t="s">
        <v>32</v>
      </c>
      <c r="AX150" s="12" t="s">
        <v>77</v>
      </c>
      <c r="AY150" s="200" t="s">
        <v>111</v>
      </c>
    </row>
    <row r="151" spans="1:65" s="13" customFormat="1" ht="11.25">
      <c r="B151" s="201"/>
      <c r="C151" s="202"/>
      <c r="D151" s="185" t="s">
        <v>122</v>
      </c>
      <c r="E151" s="203" t="s">
        <v>1</v>
      </c>
      <c r="F151" s="204" t="s">
        <v>170</v>
      </c>
      <c r="G151" s="202"/>
      <c r="H151" s="205">
        <v>13.08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122</v>
      </c>
      <c r="AU151" s="211" t="s">
        <v>82</v>
      </c>
      <c r="AV151" s="13" t="s">
        <v>84</v>
      </c>
      <c r="AW151" s="13" t="s">
        <v>32</v>
      </c>
      <c r="AX151" s="13" t="s">
        <v>77</v>
      </c>
      <c r="AY151" s="211" t="s">
        <v>111</v>
      </c>
    </row>
    <row r="152" spans="1:65" s="12" customFormat="1" ht="11.25">
      <c r="B152" s="191"/>
      <c r="C152" s="192"/>
      <c r="D152" s="185" t="s">
        <v>122</v>
      </c>
      <c r="E152" s="193" t="s">
        <v>1</v>
      </c>
      <c r="F152" s="194" t="s">
        <v>171</v>
      </c>
      <c r="G152" s="192"/>
      <c r="H152" s="193" t="s">
        <v>1</v>
      </c>
      <c r="I152" s="195"/>
      <c r="J152" s="192"/>
      <c r="K152" s="192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122</v>
      </c>
      <c r="AU152" s="200" t="s">
        <v>82</v>
      </c>
      <c r="AV152" s="12" t="s">
        <v>82</v>
      </c>
      <c r="AW152" s="12" t="s">
        <v>32</v>
      </c>
      <c r="AX152" s="12" t="s">
        <v>77</v>
      </c>
      <c r="AY152" s="200" t="s">
        <v>111</v>
      </c>
    </row>
    <row r="153" spans="1:65" s="13" customFormat="1" ht="11.25">
      <c r="B153" s="201"/>
      <c r="C153" s="202"/>
      <c r="D153" s="185" t="s">
        <v>122</v>
      </c>
      <c r="E153" s="203" t="s">
        <v>1</v>
      </c>
      <c r="F153" s="204" t="s">
        <v>172</v>
      </c>
      <c r="G153" s="202"/>
      <c r="H153" s="205">
        <v>5.78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122</v>
      </c>
      <c r="AU153" s="211" t="s">
        <v>82</v>
      </c>
      <c r="AV153" s="13" t="s">
        <v>84</v>
      </c>
      <c r="AW153" s="13" t="s">
        <v>32</v>
      </c>
      <c r="AX153" s="13" t="s">
        <v>77</v>
      </c>
      <c r="AY153" s="211" t="s">
        <v>111</v>
      </c>
    </row>
    <row r="154" spans="1:65" s="12" customFormat="1" ht="11.25">
      <c r="B154" s="191"/>
      <c r="C154" s="192"/>
      <c r="D154" s="185" t="s">
        <v>122</v>
      </c>
      <c r="E154" s="193" t="s">
        <v>1</v>
      </c>
      <c r="F154" s="194" t="s">
        <v>173</v>
      </c>
      <c r="G154" s="192"/>
      <c r="H154" s="193" t="s">
        <v>1</v>
      </c>
      <c r="I154" s="195"/>
      <c r="J154" s="192"/>
      <c r="K154" s="192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122</v>
      </c>
      <c r="AU154" s="200" t="s">
        <v>82</v>
      </c>
      <c r="AV154" s="12" t="s">
        <v>82</v>
      </c>
      <c r="AW154" s="12" t="s">
        <v>32</v>
      </c>
      <c r="AX154" s="12" t="s">
        <v>77</v>
      </c>
      <c r="AY154" s="200" t="s">
        <v>111</v>
      </c>
    </row>
    <row r="155" spans="1:65" s="13" customFormat="1" ht="11.25">
      <c r="B155" s="201"/>
      <c r="C155" s="202"/>
      <c r="D155" s="185" t="s">
        <v>122</v>
      </c>
      <c r="E155" s="203" t="s">
        <v>1</v>
      </c>
      <c r="F155" s="204" t="s">
        <v>172</v>
      </c>
      <c r="G155" s="202"/>
      <c r="H155" s="205">
        <v>5.78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122</v>
      </c>
      <c r="AU155" s="211" t="s">
        <v>82</v>
      </c>
      <c r="AV155" s="13" t="s">
        <v>84</v>
      </c>
      <c r="AW155" s="13" t="s">
        <v>32</v>
      </c>
      <c r="AX155" s="13" t="s">
        <v>77</v>
      </c>
      <c r="AY155" s="211" t="s">
        <v>111</v>
      </c>
    </row>
    <row r="156" spans="1:65" s="12" customFormat="1" ht="11.25">
      <c r="B156" s="191"/>
      <c r="C156" s="192"/>
      <c r="D156" s="185" t="s">
        <v>122</v>
      </c>
      <c r="E156" s="193" t="s">
        <v>1</v>
      </c>
      <c r="F156" s="194" t="s">
        <v>174</v>
      </c>
      <c r="G156" s="192"/>
      <c r="H156" s="193" t="s">
        <v>1</v>
      </c>
      <c r="I156" s="195"/>
      <c r="J156" s="192"/>
      <c r="K156" s="192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122</v>
      </c>
      <c r="AU156" s="200" t="s">
        <v>82</v>
      </c>
      <c r="AV156" s="12" t="s">
        <v>82</v>
      </c>
      <c r="AW156" s="12" t="s">
        <v>32</v>
      </c>
      <c r="AX156" s="12" t="s">
        <v>77</v>
      </c>
      <c r="AY156" s="200" t="s">
        <v>111</v>
      </c>
    </row>
    <row r="157" spans="1:65" s="13" customFormat="1" ht="11.25">
      <c r="B157" s="201"/>
      <c r="C157" s="202"/>
      <c r="D157" s="185" t="s">
        <v>122</v>
      </c>
      <c r="E157" s="203" t="s">
        <v>1</v>
      </c>
      <c r="F157" s="204" t="s">
        <v>175</v>
      </c>
      <c r="G157" s="202"/>
      <c r="H157" s="205">
        <v>2.94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122</v>
      </c>
      <c r="AU157" s="211" t="s">
        <v>82</v>
      </c>
      <c r="AV157" s="13" t="s">
        <v>84</v>
      </c>
      <c r="AW157" s="13" t="s">
        <v>32</v>
      </c>
      <c r="AX157" s="13" t="s">
        <v>77</v>
      </c>
      <c r="AY157" s="211" t="s">
        <v>111</v>
      </c>
    </row>
    <row r="158" spans="1:65" s="12" customFormat="1" ht="11.25">
      <c r="B158" s="191"/>
      <c r="C158" s="192"/>
      <c r="D158" s="185" t="s">
        <v>122</v>
      </c>
      <c r="E158" s="193" t="s">
        <v>1</v>
      </c>
      <c r="F158" s="194" t="s">
        <v>176</v>
      </c>
      <c r="G158" s="192"/>
      <c r="H158" s="193" t="s">
        <v>1</v>
      </c>
      <c r="I158" s="195"/>
      <c r="J158" s="192"/>
      <c r="K158" s="192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122</v>
      </c>
      <c r="AU158" s="200" t="s">
        <v>82</v>
      </c>
      <c r="AV158" s="12" t="s">
        <v>82</v>
      </c>
      <c r="AW158" s="12" t="s">
        <v>32</v>
      </c>
      <c r="AX158" s="12" t="s">
        <v>77</v>
      </c>
      <c r="AY158" s="200" t="s">
        <v>111</v>
      </c>
    </row>
    <row r="159" spans="1:65" s="13" customFormat="1" ht="11.25">
      <c r="B159" s="201"/>
      <c r="C159" s="202"/>
      <c r="D159" s="185" t="s">
        <v>122</v>
      </c>
      <c r="E159" s="203" t="s">
        <v>1</v>
      </c>
      <c r="F159" s="204" t="s">
        <v>177</v>
      </c>
      <c r="G159" s="202"/>
      <c r="H159" s="205">
        <v>6.62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122</v>
      </c>
      <c r="AU159" s="211" t="s">
        <v>82</v>
      </c>
      <c r="AV159" s="13" t="s">
        <v>84</v>
      </c>
      <c r="AW159" s="13" t="s">
        <v>32</v>
      </c>
      <c r="AX159" s="13" t="s">
        <v>77</v>
      </c>
      <c r="AY159" s="211" t="s">
        <v>111</v>
      </c>
    </row>
    <row r="160" spans="1:65" s="12" customFormat="1" ht="11.25">
      <c r="B160" s="191"/>
      <c r="C160" s="192"/>
      <c r="D160" s="185" t="s">
        <v>122</v>
      </c>
      <c r="E160" s="193" t="s">
        <v>1</v>
      </c>
      <c r="F160" s="194" t="s">
        <v>178</v>
      </c>
      <c r="G160" s="192"/>
      <c r="H160" s="193" t="s">
        <v>1</v>
      </c>
      <c r="I160" s="195"/>
      <c r="J160" s="192"/>
      <c r="K160" s="192"/>
      <c r="L160" s="196"/>
      <c r="M160" s="197"/>
      <c r="N160" s="198"/>
      <c r="O160" s="198"/>
      <c r="P160" s="198"/>
      <c r="Q160" s="198"/>
      <c r="R160" s="198"/>
      <c r="S160" s="198"/>
      <c r="T160" s="199"/>
      <c r="AT160" s="200" t="s">
        <v>122</v>
      </c>
      <c r="AU160" s="200" t="s">
        <v>82</v>
      </c>
      <c r="AV160" s="12" t="s">
        <v>82</v>
      </c>
      <c r="AW160" s="12" t="s">
        <v>32</v>
      </c>
      <c r="AX160" s="12" t="s">
        <v>77</v>
      </c>
      <c r="AY160" s="200" t="s">
        <v>111</v>
      </c>
    </row>
    <row r="161" spans="1:65" s="13" customFormat="1" ht="11.25">
      <c r="B161" s="201"/>
      <c r="C161" s="202"/>
      <c r="D161" s="185" t="s">
        <v>122</v>
      </c>
      <c r="E161" s="203" t="s">
        <v>1</v>
      </c>
      <c r="F161" s="204" t="s">
        <v>179</v>
      </c>
      <c r="G161" s="202"/>
      <c r="H161" s="205">
        <v>9.6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122</v>
      </c>
      <c r="AU161" s="211" t="s">
        <v>82</v>
      </c>
      <c r="AV161" s="13" t="s">
        <v>84</v>
      </c>
      <c r="AW161" s="13" t="s">
        <v>32</v>
      </c>
      <c r="AX161" s="13" t="s">
        <v>77</v>
      </c>
      <c r="AY161" s="211" t="s">
        <v>111</v>
      </c>
    </row>
    <row r="162" spans="1:65" s="12" customFormat="1" ht="11.25">
      <c r="B162" s="191"/>
      <c r="C162" s="192"/>
      <c r="D162" s="185" t="s">
        <v>122</v>
      </c>
      <c r="E162" s="193" t="s">
        <v>1</v>
      </c>
      <c r="F162" s="194" t="s">
        <v>180</v>
      </c>
      <c r="G162" s="192"/>
      <c r="H162" s="193" t="s">
        <v>1</v>
      </c>
      <c r="I162" s="195"/>
      <c r="J162" s="192"/>
      <c r="K162" s="192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122</v>
      </c>
      <c r="AU162" s="200" t="s">
        <v>82</v>
      </c>
      <c r="AV162" s="12" t="s">
        <v>82</v>
      </c>
      <c r="AW162" s="12" t="s">
        <v>32</v>
      </c>
      <c r="AX162" s="12" t="s">
        <v>77</v>
      </c>
      <c r="AY162" s="200" t="s">
        <v>111</v>
      </c>
    </row>
    <row r="163" spans="1:65" s="13" customFormat="1" ht="11.25">
      <c r="B163" s="201"/>
      <c r="C163" s="202"/>
      <c r="D163" s="185" t="s">
        <v>122</v>
      </c>
      <c r="E163" s="203" t="s">
        <v>1</v>
      </c>
      <c r="F163" s="204" t="s">
        <v>181</v>
      </c>
      <c r="G163" s="202"/>
      <c r="H163" s="205">
        <v>5.3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122</v>
      </c>
      <c r="AU163" s="211" t="s">
        <v>82</v>
      </c>
      <c r="AV163" s="13" t="s">
        <v>84</v>
      </c>
      <c r="AW163" s="13" t="s">
        <v>32</v>
      </c>
      <c r="AX163" s="13" t="s">
        <v>77</v>
      </c>
      <c r="AY163" s="211" t="s">
        <v>111</v>
      </c>
    </row>
    <row r="164" spans="1:65" s="12" customFormat="1" ht="11.25">
      <c r="B164" s="191"/>
      <c r="C164" s="192"/>
      <c r="D164" s="185" t="s">
        <v>122</v>
      </c>
      <c r="E164" s="193" t="s">
        <v>1</v>
      </c>
      <c r="F164" s="194" t="s">
        <v>162</v>
      </c>
      <c r="G164" s="192"/>
      <c r="H164" s="193" t="s">
        <v>1</v>
      </c>
      <c r="I164" s="195"/>
      <c r="J164" s="192"/>
      <c r="K164" s="192"/>
      <c r="L164" s="196"/>
      <c r="M164" s="197"/>
      <c r="N164" s="198"/>
      <c r="O164" s="198"/>
      <c r="P164" s="198"/>
      <c r="Q164" s="198"/>
      <c r="R164" s="198"/>
      <c r="S164" s="198"/>
      <c r="T164" s="199"/>
      <c r="AT164" s="200" t="s">
        <v>122</v>
      </c>
      <c r="AU164" s="200" t="s">
        <v>82</v>
      </c>
      <c r="AV164" s="12" t="s">
        <v>82</v>
      </c>
      <c r="AW164" s="12" t="s">
        <v>32</v>
      </c>
      <c r="AX164" s="12" t="s">
        <v>77</v>
      </c>
      <c r="AY164" s="200" t="s">
        <v>111</v>
      </c>
    </row>
    <row r="165" spans="1:65" s="13" customFormat="1" ht="11.25">
      <c r="B165" s="201"/>
      <c r="C165" s="202"/>
      <c r="D165" s="185" t="s">
        <v>122</v>
      </c>
      <c r="E165" s="203" t="s">
        <v>1</v>
      </c>
      <c r="F165" s="204" t="s">
        <v>182</v>
      </c>
      <c r="G165" s="202"/>
      <c r="H165" s="205">
        <v>19.72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122</v>
      </c>
      <c r="AU165" s="211" t="s">
        <v>82</v>
      </c>
      <c r="AV165" s="13" t="s">
        <v>84</v>
      </c>
      <c r="AW165" s="13" t="s">
        <v>32</v>
      </c>
      <c r="AX165" s="13" t="s">
        <v>77</v>
      </c>
      <c r="AY165" s="211" t="s">
        <v>111</v>
      </c>
    </row>
    <row r="166" spans="1:65" s="14" customFormat="1" ht="11.25">
      <c r="B166" s="223"/>
      <c r="C166" s="224"/>
      <c r="D166" s="185" t="s">
        <v>122</v>
      </c>
      <c r="E166" s="225" t="s">
        <v>1</v>
      </c>
      <c r="F166" s="226" t="s">
        <v>164</v>
      </c>
      <c r="G166" s="224"/>
      <c r="H166" s="227">
        <v>92.38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122</v>
      </c>
      <c r="AU166" s="233" t="s">
        <v>82</v>
      </c>
      <c r="AV166" s="14" t="s">
        <v>138</v>
      </c>
      <c r="AW166" s="14" t="s">
        <v>32</v>
      </c>
      <c r="AX166" s="14" t="s">
        <v>82</v>
      </c>
      <c r="AY166" s="233" t="s">
        <v>111</v>
      </c>
    </row>
    <row r="167" spans="1:65" s="2" customFormat="1" ht="44.25" customHeight="1">
      <c r="A167" s="33"/>
      <c r="B167" s="34"/>
      <c r="C167" s="172" t="s">
        <v>183</v>
      </c>
      <c r="D167" s="172" t="s">
        <v>112</v>
      </c>
      <c r="E167" s="173" t="s">
        <v>184</v>
      </c>
      <c r="F167" s="174" t="s">
        <v>185</v>
      </c>
      <c r="G167" s="175" t="s">
        <v>133</v>
      </c>
      <c r="H167" s="222"/>
      <c r="I167" s="177"/>
      <c r="J167" s="178">
        <f>ROUND(I167*H167,2)</f>
        <v>0</v>
      </c>
      <c r="K167" s="174" t="s">
        <v>116</v>
      </c>
      <c r="L167" s="38"/>
      <c r="M167" s="179" t="s">
        <v>1</v>
      </c>
      <c r="N167" s="180" t="s">
        <v>42</v>
      </c>
      <c r="O167" s="70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3" t="s">
        <v>117</v>
      </c>
      <c r="AT167" s="183" t="s">
        <v>112</v>
      </c>
      <c r="AU167" s="183" t="s">
        <v>82</v>
      </c>
      <c r="AY167" s="16" t="s">
        <v>111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6" t="s">
        <v>82</v>
      </c>
      <c r="BK167" s="184">
        <f>ROUND(I167*H167,2)</f>
        <v>0</v>
      </c>
      <c r="BL167" s="16" t="s">
        <v>117</v>
      </c>
      <c r="BM167" s="183" t="s">
        <v>186</v>
      </c>
    </row>
    <row r="168" spans="1:65" s="2" customFormat="1" ht="29.25">
      <c r="A168" s="33"/>
      <c r="B168" s="34"/>
      <c r="C168" s="35"/>
      <c r="D168" s="185" t="s">
        <v>119</v>
      </c>
      <c r="E168" s="35"/>
      <c r="F168" s="186" t="s">
        <v>185</v>
      </c>
      <c r="G168" s="35"/>
      <c r="H168" s="35"/>
      <c r="I168" s="187"/>
      <c r="J168" s="35"/>
      <c r="K168" s="35"/>
      <c r="L168" s="38"/>
      <c r="M168" s="188"/>
      <c r="N168" s="189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119</v>
      </c>
      <c r="AU168" s="16" t="s">
        <v>82</v>
      </c>
    </row>
    <row r="169" spans="1:65" s="11" customFormat="1" ht="25.9" customHeight="1">
      <c r="B169" s="158"/>
      <c r="C169" s="159"/>
      <c r="D169" s="160" t="s">
        <v>76</v>
      </c>
      <c r="E169" s="161" t="s">
        <v>187</v>
      </c>
      <c r="F169" s="161" t="s">
        <v>188</v>
      </c>
      <c r="G169" s="159"/>
      <c r="H169" s="159"/>
      <c r="I169" s="162"/>
      <c r="J169" s="163">
        <f>BK169</f>
        <v>0</v>
      </c>
      <c r="K169" s="159"/>
      <c r="L169" s="164"/>
      <c r="M169" s="165"/>
      <c r="N169" s="166"/>
      <c r="O169" s="166"/>
      <c r="P169" s="167">
        <f>SUM(P170:P171)</f>
        <v>0</v>
      </c>
      <c r="Q169" s="166"/>
      <c r="R169" s="167">
        <f>SUM(R170:R171)</f>
        <v>0.15118480000000001</v>
      </c>
      <c r="S169" s="166"/>
      <c r="T169" s="168">
        <f>SUM(T170:T171)</f>
        <v>0</v>
      </c>
      <c r="AR169" s="169" t="s">
        <v>84</v>
      </c>
      <c r="AT169" s="170" t="s">
        <v>76</v>
      </c>
      <c r="AU169" s="170" t="s">
        <v>77</v>
      </c>
      <c r="AY169" s="169" t="s">
        <v>111</v>
      </c>
      <c r="BK169" s="171">
        <f>SUM(BK170:BK171)</f>
        <v>0</v>
      </c>
    </row>
    <row r="170" spans="1:65" s="2" customFormat="1" ht="33" customHeight="1">
      <c r="A170" s="33"/>
      <c r="B170" s="34"/>
      <c r="C170" s="172" t="s">
        <v>189</v>
      </c>
      <c r="D170" s="172" t="s">
        <v>112</v>
      </c>
      <c r="E170" s="173" t="s">
        <v>190</v>
      </c>
      <c r="F170" s="174" t="s">
        <v>191</v>
      </c>
      <c r="G170" s="175" t="s">
        <v>141</v>
      </c>
      <c r="H170" s="176">
        <v>755.92399999999998</v>
      </c>
      <c r="I170" s="177"/>
      <c r="J170" s="178">
        <f>ROUND(I170*H170,2)</f>
        <v>0</v>
      </c>
      <c r="K170" s="174" t="s">
        <v>116</v>
      </c>
      <c r="L170" s="38"/>
      <c r="M170" s="179" t="s">
        <v>1</v>
      </c>
      <c r="N170" s="180" t="s">
        <v>42</v>
      </c>
      <c r="O170" s="70"/>
      <c r="P170" s="181">
        <f>O170*H170</f>
        <v>0</v>
      </c>
      <c r="Q170" s="181">
        <v>2.0000000000000001E-4</v>
      </c>
      <c r="R170" s="181">
        <f>Q170*H170</f>
        <v>0.15118480000000001</v>
      </c>
      <c r="S170" s="181">
        <v>0</v>
      </c>
      <c r="T170" s="18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3" t="s">
        <v>117</v>
      </c>
      <c r="AT170" s="183" t="s">
        <v>112</v>
      </c>
      <c r="AU170" s="183" t="s">
        <v>82</v>
      </c>
      <c r="AY170" s="16" t="s">
        <v>111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6" t="s">
        <v>82</v>
      </c>
      <c r="BK170" s="184">
        <f>ROUND(I170*H170,2)</f>
        <v>0</v>
      </c>
      <c r="BL170" s="16" t="s">
        <v>117</v>
      </c>
      <c r="BM170" s="183" t="s">
        <v>192</v>
      </c>
    </row>
    <row r="171" spans="1:65" s="2" customFormat="1" ht="19.5">
      <c r="A171" s="33"/>
      <c r="B171" s="34"/>
      <c r="C171" s="35"/>
      <c r="D171" s="185" t="s">
        <v>119</v>
      </c>
      <c r="E171" s="35"/>
      <c r="F171" s="186" t="s">
        <v>191</v>
      </c>
      <c r="G171" s="35"/>
      <c r="H171" s="35"/>
      <c r="I171" s="187"/>
      <c r="J171" s="35"/>
      <c r="K171" s="35"/>
      <c r="L171" s="38"/>
      <c r="M171" s="188"/>
      <c r="N171" s="189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119</v>
      </c>
      <c r="AU171" s="16" t="s">
        <v>82</v>
      </c>
    </row>
    <row r="172" spans="1:65" s="11" customFormat="1" ht="25.9" customHeight="1">
      <c r="B172" s="158"/>
      <c r="C172" s="159"/>
      <c r="D172" s="160" t="s">
        <v>76</v>
      </c>
      <c r="E172" s="161" t="s">
        <v>193</v>
      </c>
      <c r="F172" s="161" t="s">
        <v>194</v>
      </c>
      <c r="G172" s="159"/>
      <c r="H172" s="159"/>
      <c r="I172" s="162"/>
      <c r="J172" s="163">
        <f>BK172</f>
        <v>0</v>
      </c>
      <c r="K172" s="159"/>
      <c r="L172" s="164"/>
      <c r="M172" s="165"/>
      <c r="N172" s="166"/>
      <c r="O172" s="166"/>
      <c r="P172" s="167">
        <f>SUM(P173:P174)</f>
        <v>0</v>
      </c>
      <c r="Q172" s="166"/>
      <c r="R172" s="167">
        <f>SUM(R173:R174)</f>
        <v>0</v>
      </c>
      <c r="S172" s="166"/>
      <c r="T172" s="168">
        <f>SUM(T173:T174)</f>
        <v>0</v>
      </c>
      <c r="AR172" s="169" t="s">
        <v>143</v>
      </c>
      <c r="AT172" s="170" t="s">
        <v>76</v>
      </c>
      <c r="AU172" s="170" t="s">
        <v>77</v>
      </c>
      <c r="AY172" s="169" t="s">
        <v>111</v>
      </c>
      <c r="BK172" s="171">
        <f>SUM(BK173:BK174)</f>
        <v>0</v>
      </c>
    </row>
    <row r="173" spans="1:65" s="2" customFormat="1" ht="16.5" customHeight="1">
      <c r="A173" s="33"/>
      <c r="B173" s="34"/>
      <c r="C173" s="172" t="s">
        <v>195</v>
      </c>
      <c r="D173" s="172" t="s">
        <v>112</v>
      </c>
      <c r="E173" s="173" t="s">
        <v>196</v>
      </c>
      <c r="F173" s="174" t="s">
        <v>197</v>
      </c>
      <c r="G173" s="175" t="s">
        <v>198</v>
      </c>
      <c r="H173" s="176">
        <v>1</v>
      </c>
      <c r="I173" s="177"/>
      <c r="J173" s="178">
        <f>ROUND(I173*H173,2)</f>
        <v>0</v>
      </c>
      <c r="K173" s="174" t="s">
        <v>116</v>
      </c>
      <c r="L173" s="38"/>
      <c r="M173" s="179" t="s">
        <v>1</v>
      </c>
      <c r="N173" s="180" t="s">
        <v>42</v>
      </c>
      <c r="O173" s="70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3" t="s">
        <v>199</v>
      </c>
      <c r="AT173" s="183" t="s">
        <v>112</v>
      </c>
      <c r="AU173" s="183" t="s">
        <v>82</v>
      </c>
      <c r="AY173" s="16" t="s">
        <v>111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6" t="s">
        <v>82</v>
      </c>
      <c r="BK173" s="184">
        <f>ROUND(I173*H173,2)</f>
        <v>0</v>
      </c>
      <c r="BL173" s="16" t="s">
        <v>199</v>
      </c>
      <c r="BM173" s="183" t="s">
        <v>200</v>
      </c>
    </row>
    <row r="174" spans="1:65" s="2" customFormat="1" ht="11.25">
      <c r="A174" s="33"/>
      <c r="B174" s="34"/>
      <c r="C174" s="35"/>
      <c r="D174" s="185" t="s">
        <v>119</v>
      </c>
      <c r="E174" s="35"/>
      <c r="F174" s="186" t="s">
        <v>197</v>
      </c>
      <c r="G174" s="35"/>
      <c r="H174" s="35"/>
      <c r="I174" s="187"/>
      <c r="J174" s="35"/>
      <c r="K174" s="35"/>
      <c r="L174" s="38"/>
      <c r="M174" s="234"/>
      <c r="N174" s="235"/>
      <c r="O174" s="236"/>
      <c r="P174" s="236"/>
      <c r="Q174" s="236"/>
      <c r="R174" s="236"/>
      <c r="S174" s="236"/>
      <c r="T174" s="237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119</v>
      </c>
      <c r="AU174" s="16" t="s">
        <v>82</v>
      </c>
    </row>
    <row r="175" spans="1:65" s="2" customFormat="1" ht="6.95" customHeight="1">
      <c r="A175" s="33"/>
      <c r="B175" s="53"/>
      <c r="C175" s="54"/>
      <c r="D175" s="54"/>
      <c r="E175" s="54"/>
      <c r="F175" s="54"/>
      <c r="G175" s="54"/>
      <c r="H175" s="54"/>
      <c r="I175" s="54"/>
      <c r="J175" s="54"/>
      <c r="K175" s="54"/>
      <c r="L175" s="38"/>
      <c r="M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</sheetData>
  <sheetProtection algorithmName="SHA-512" hashValue="QHz6mkxUNSBgcFkmzgxaHNdQyyZ/9Mp2+nCgCPM4UVs5+Vugb96vxfN3znTZL4Lu1Li8w4bfPDCIJTxkXTzsOA==" saltValue="cHH2hkkpZx57xSdFQjhcE8Sucp6RA1uLCd5emUlUaXtWYLVmIN2hQRpnGU2Z6LDNKO/+q73HAiyWV4YXDNH/xw==" spinCount="100000" sheet="1" objects="1" scenarios="1" formatColumns="0" formatRows="0" autoFilter="0"/>
  <autoFilter ref="C116:K174"/>
  <mergeCells count="6">
    <mergeCell ref="L2:V2"/>
    <mergeCell ref="E7:H7"/>
    <mergeCell ref="E16:H16"/>
    <mergeCell ref="E25:H25"/>
    <mergeCell ref="E85:H85"/>
    <mergeCell ref="E109:H10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2022-CU-001D - Hodonín, b...</vt:lpstr>
      <vt:lpstr>'2022-CU-001D - Hodonín, b...'!Názvy_tisku</vt:lpstr>
      <vt:lpstr>'Rekapitulace stavby'!Názvy_tisku</vt:lpstr>
      <vt:lpstr>'2022-CU-001D - Hodonín, b...'!Oblast_tisku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 Vladimír, Ing.</dc:creator>
  <cp:lastModifiedBy>Musil Vladimír, Ing.</cp:lastModifiedBy>
  <dcterms:created xsi:type="dcterms:W3CDTF">2022-07-19T11:46:09Z</dcterms:created>
  <dcterms:modified xsi:type="dcterms:W3CDTF">2022-07-19T11:47:18Z</dcterms:modified>
</cp:coreProperties>
</file>